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<sst xmlns="http://schemas.openxmlformats.org/spreadsheetml/2006/main" count="90" uniqueCount="87">
  <si>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</si>
  <si>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</si>
  <si>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</si>
  <si>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</si>
  <si>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</si>
  <si>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</si>
  <si>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</si>
  <si>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</si>
  <si>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</si>
  <si>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</si>
  <si>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</si>
  <si>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</si>
  <si>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</si>
  <si>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</si>
  <si>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</si>
  <si>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</si>
  <si>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</si>
  <si>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</si>
  <si>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</si>
  <si>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</si>
  <si>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</si>
  <si>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</si>
  <si>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</si>
  <si>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</si>
  <si>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</si>
  <si>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</si>
  <si>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</si>
  <si>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</si>
  <si>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</si>
  <si>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</si>
  <si>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</si>
  <si>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</si>
  <si>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</si>
  <si>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</si>
  <si>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</si>
  <si>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</si>
  <si>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</si>
  <si>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</si>
  <si>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</si>
  <si>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</si>
  <si>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</si>
  <si>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</si>
  <si>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</si>
  <si>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</si>
  <si>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</si>
  <si>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</si>
  <si>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</si>
  <si>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</si>
  <si>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</si>
  <si>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</si>
  <si>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</si>
  <si>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</si>
  <si>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</si>
  <si>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</si>
  <si>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</si>
  <si>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</si>
  <si>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</si>
  <si>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</si>
  <si>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</si>
  <si>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</si>
  <si>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</si>
  <si>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</si>
  <si>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</si>
  <si>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</si>
  <si>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</si>
  <si>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</si>
  <si>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</si>
  <si>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</si>
  <si>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</si>
  <si>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</si>
  <si>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</si>
  <si>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</si>
  <si>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</si>
  <si>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</si>
  <si>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</si>
  <si>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</si>
  <si>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</si>
  <si>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</si>
  <si>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</si>
  <si>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</si>
  <si>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</si>
  <si>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</si>
  <si>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</si>
  <si>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</si>
  <si>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30/04/24 - VENCIMENTO 08/05/24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</si>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</sst>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416330</v>
      </c>
      <c r="C7" s="9">
        <f t="shared" si="0"/>
        <v>272291</v>
      </c>
      <c r="D7" s="9">
        <f t="shared" si="0"/>
        <v>248901</v>
      </c>
      <c r="E7" s="9">
        <f t="shared" si="0"/>
        <v>71780</v>
      </c>
      <c r="F7" s="9">
        <f t="shared" si="0"/>
        <v>238592</v>
      </c>
      <c r="G7" s="9">
        <f t="shared" si="0"/>
        <v>404709</v>
      </c>
      <c r="H7" s="9">
        <f t="shared" si="0"/>
        <v>52633</v>
      </c>
      <c r="I7" s="9">
        <f t="shared" si="0"/>
        <v>311027</v>
      </c>
      <c r="J7" s="9">
        <f t="shared" si="0"/>
        <v>217969</v>
      </c>
      <c r="K7" s="9">
        <f t="shared" si="0"/>
        <v>324848</v>
      </c>
      <c r="L7" s="9">
        <f t="shared" si="0"/>
        <v>252337</v>
      </c>
      <c r="M7" s="9">
        <f t="shared" si="0"/>
        <v>144205</v>
      </c>
      <c r="N7" s="9">
        <f t="shared" si="0"/>
        <v>83805</v>
      </c>
      <c r="O7" s="9">
        <f t="shared" si="0"/>
        <v>3039427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9830</v>
      </c>
      <c r="C8" s="11">
        <f t="shared" si="1"/>
        <v>9002</v>
      </c>
      <c r="D8" s="11">
        <f t="shared" si="1"/>
        <v>5109</v>
      </c>
      <c r="E8" s="11">
        <f t="shared" si="1"/>
        <v>1777</v>
      </c>
      <c r="F8" s="11">
        <f t="shared" si="1"/>
        <v>6246</v>
      </c>
      <c r="G8" s="11">
        <f t="shared" si="1"/>
        <v>12705</v>
      </c>
      <c r="H8" s="11">
        <f t="shared" si="1"/>
        <v>1863</v>
      </c>
      <c r="I8" s="11">
        <f t="shared" si="1"/>
        <v>13845</v>
      </c>
      <c r="J8" s="11">
        <f t="shared" si="1"/>
        <v>7346</v>
      </c>
      <c r="K8" s="11">
        <f t="shared" si="1"/>
        <v>4108</v>
      </c>
      <c r="L8" s="11">
        <f t="shared" si="1"/>
        <v>3123</v>
      </c>
      <c r="M8" s="11">
        <f t="shared" si="1"/>
        <v>5574</v>
      </c>
      <c r="N8" s="11">
        <f t="shared" si="1"/>
        <v>3214</v>
      </c>
      <c r="O8" s="11">
        <f t="shared" si="1"/>
        <v>83742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9830</v>
      </c>
      <c r="C9" s="11">
        <v>9002</v>
      </c>
      <c r="D9" s="11">
        <v>5109</v>
      </c>
      <c r="E9" s="11">
        <v>1777</v>
      </c>
      <c r="F9" s="11">
        <v>6246</v>
      </c>
      <c r="G9" s="11">
        <v>12705</v>
      </c>
      <c r="H9" s="11">
        <v>1863</v>
      </c>
      <c r="I9" s="11">
        <v>13845</v>
      </c>
      <c r="J9" s="11">
        <v>7346</v>
      </c>
      <c r="K9" s="11">
        <v>4108</v>
      </c>
      <c r="L9" s="11">
        <v>3123</v>
      </c>
      <c r="M9" s="11">
        <v>5574</v>
      </c>
      <c r="N9" s="11">
        <v>3199</v>
      </c>
      <c r="O9" s="11">
        <f>SUM(B9:N9)</f>
        <v>83727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406500</v>
      </c>
      <c r="C11" s="13">
        <v>263289</v>
      </c>
      <c r="D11" s="13">
        <v>243792</v>
      </c>
      <c r="E11" s="13">
        <v>70003</v>
      </c>
      <c r="F11" s="13">
        <v>232346</v>
      </c>
      <c r="G11" s="13">
        <v>392004</v>
      </c>
      <c r="H11" s="13">
        <v>50770</v>
      </c>
      <c r="I11" s="13">
        <v>297182</v>
      </c>
      <c r="J11" s="13">
        <v>210623</v>
      </c>
      <c r="K11" s="13">
        <v>320740</v>
      </c>
      <c r="L11" s="13">
        <v>249214</v>
      </c>
      <c r="M11" s="13">
        <v>138631</v>
      </c>
      <c r="N11" s="13">
        <v>80591</v>
      </c>
      <c r="O11" s="11">
        <f>SUM(B11:N11)</f>
        <v>2955685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31086</v>
      </c>
      <c r="C12" s="13">
        <v>24612</v>
      </c>
      <c r="D12" s="13">
        <v>19032</v>
      </c>
      <c r="E12" s="13">
        <v>7827</v>
      </c>
      <c r="F12" s="13">
        <v>21414</v>
      </c>
      <c r="G12" s="13">
        <v>39076</v>
      </c>
      <c r="H12" s="13">
        <v>5351</v>
      </c>
      <c r="I12" s="13">
        <v>29199</v>
      </c>
      <c r="J12" s="13">
        <v>19077</v>
      </c>
      <c r="K12" s="13">
        <v>22155</v>
      </c>
      <c r="L12" s="13">
        <v>17329</v>
      </c>
      <c r="M12" s="13">
        <v>7579</v>
      </c>
      <c r="N12" s="13">
        <v>3716</v>
      </c>
      <c r="O12" s="11">
        <f>SUM(B12:N12)</f>
        <v>247453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375414</v>
      </c>
      <c r="C13" s="15">
        <f t="shared" si="2"/>
        <v>238677</v>
      </c>
      <c r="D13" s="15">
        <f t="shared" si="2"/>
        <v>224760</v>
      </c>
      <c r="E13" s="15">
        <f t="shared" si="2"/>
        <v>62176</v>
      </c>
      <c r="F13" s="15">
        <f t="shared" si="2"/>
        <v>210932</v>
      </c>
      <c r="G13" s="15">
        <f t="shared" si="2"/>
        <v>352928</v>
      </c>
      <c r="H13" s="15">
        <f t="shared" si="2"/>
        <v>45419</v>
      </c>
      <c r="I13" s="15">
        <f t="shared" si="2"/>
        <v>267983</v>
      </c>
      <c r="J13" s="15">
        <f t="shared" si="2"/>
        <v>191546</v>
      </c>
      <c r="K13" s="15">
        <f t="shared" si="2"/>
        <v>298585</v>
      </c>
      <c r="L13" s="15">
        <f t="shared" si="2"/>
        <v>231885</v>
      </c>
      <c r="M13" s="15">
        <f t="shared" si="2"/>
        <v>131052</v>
      </c>
      <c r="N13" s="15">
        <f t="shared" si="2"/>
        <v>76875</v>
      </c>
      <c r="O13" s="11">
        <f>SUM(B13:N13)</f>
        <v>2708232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1.131980383662263</v>
      </c>
      <c r="C18" s="19">
        <v>1.229783304387505</v>
      </c>
      <c r="D18" s="19">
        <v>1.386231252583735</v>
      </c>
      <c r="E18" s="19">
        <v>0.843823796920634</v>
      </c>
      <c r="F18" s="19">
        <v>1.30322953375363</v>
      </c>
      <c r="G18" s="19">
        <v>1.333413352160729</v>
      </c>
      <c r="H18" s="19">
        <v>1.429324296048495</v>
      </c>
      <c r="I18" s="19">
        <v>1.107675889715807</v>
      </c>
      <c r="J18" s="19">
        <v>1.299882561335129</v>
      </c>
      <c r="K18" s="19">
        <v>1.156882559394144</v>
      </c>
      <c r="L18" s="19">
        <v>1.211262564623662</v>
      </c>
      <c r="M18" s="19">
        <v>1.111672275085758</v>
      </c>
      <c r="N18" s="19">
        <v>1.085336915649402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1522919.9399999997</v>
      </c>
      <c r="C20" s="24">
        <f aca="true" t="shared" si="3" ref="C20:O20">SUM(C21:C32)</f>
        <v>1093523.47</v>
      </c>
      <c r="D20" s="24">
        <f t="shared" si="3"/>
        <v>976747.7699999999</v>
      </c>
      <c r="E20" s="24">
        <f t="shared" si="3"/>
        <v>301007.74</v>
      </c>
      <c r="F20" s="24">
        <f t="shared" si="3"/>
        <v>1033971.5299999999</v>
      </c>
      <c r="G20" s="24">
        <f t="shared" si="3"/>
        <v>1488547.39</v>
      </c>
      <c r="H20" s="24">
        <f t="shared" si="3"/>
        <v>292266.39999999997</v>
      </c>
      <c r="I20" s="24">
        <f t="shared" si="3"/>
        <v>1151172.19</v>
      </c>
      <c r="J20" s="24">
        <f t="shared" si="3"/>
        <v>928557.09</v>
      </c>
      <c r="K20" s="24">
        <f t="shared" si="3"/>
        <v>1270665.4200000002</v>
      </c>
      <c r="L20" s="24">
        <f t="shared" si="3"/>
        <v>1123353.11</v>
      </c>
      <c r="M20" s="24">
        <f t="shared" si="3"/>
        <v>663813.9900000001</v>
      </c>
      <c r="N20" s="24">
        <f t="shared" si="3"/>
        <v>338975.99</v>
      </c>
      <c r="O20" s="24">
        <f t="shared" si="3"/>
        <v>12185522.03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1229006.16</v>
      </c>
      <c r="C21" s="28">
        <f aca="true" t="shared" si="4" ref="C21:N21">ROUND((C15+C16)*C7,2)</f>
        <v>830378.63</v>
      </c>
      <c r="D21" s="28">
        <f t="shared" si="4"/>
        <v>665685.72</v>
      </c>
      <c r="E21" s="28">
        <f t="shared" si="4"/>
        <v>327962.82</v>
      </c>
      <c r="F21" s="28">
        <f t="shared" si="4"/>
        <v>739611.34</v>
      </c>
      <c r="G21" s="28">
        <f t="shared" si="4"/>
        <v>1032250.78</v>
      </c>
      <c r="H21" s="28">
        <f t="shared" si="4"/>
        <v>180246.97</v>
      </c>
      <c r="I21" s="28">
        <f t="shared" si="4"/>
        <v>941820.86</v>
      </c>
      <c r="J21" s="28">
        <f t="shared" si="4"/>
        <v>663868.18</v>
      </c>
      <c r="K21" s="28">
        <f t="shared" si="4"/>
        <v>935204.91</v>
      </c>
      <c r="L21" s="28">
        <f t="shared" si="4"/>
        <v>827160.69</v>
      </c>
      <c r="M21" s="28">
        <f t="shared" si="4"/>
        <v>545455.41</v>
      </c>
      <c r="N21" s="28">
        <f t="shared" si="4"/>
        <v>286336.54</v>
      </c>
      <c r="O21" s="28">
        <f aca="true" t="shared" si="5" ref="O21:O29">SUM(B21:N21)</f>
        <v>9204989.009999998</v>
      </c>
    </row>
    <row r="22" spans="1:23" ht="18.75" customHeight="1">
      <c r="A22" s="26" t="s">
        <v>33</v>
      </c>
      <c r="B22" s="28">
        <f>IF(B18&lt;&gt;0,ROUND((B18-1)*B21,2),0)</f>
        <v>162204.7</v>
      </c>
      <c r="C22" s="28">
        <f aca="true" t="shared" si="6" ref="C22:N22">IF(C18&lt;&gt;0,ROUND((C18-1)*C21,2),0)</f>
        <v>190807.15</v>
      </c>
      <c r="D22" s="28">
        <f t="shared" si="6"/>
        <v>257108.63</v>
      </c>
      <c r="E22" s="28">
        <f t="shared" si="6"/>
        <v>-51219.99</v>
      </c>
      <c r="F22" s="28">
        <f t="shared" si="6"/>
        <v>224272</v>
      </c>
      <c r="G22" s="28">
        <f t="shared" si="6"/>
        <v>344166.19</v>
      </c>
      <c r="H22" s="28">
        <f t="shared" si="6"/>
        <v>77384.4</v>
      </c>
      <c r="I22" s="28">
        <f t="shared" si="6"/>
        <v>101411.4</v>
      </c>
      <c r="J22" s="28">
        <f t="shared" si="6"/>
        <v>199082.49</v>
      </c>
      <c r="K22" s="28">
        <f t="shared" si="6"/>
        <v>146717.34</v>
      </c>
      <c r="L22" s="28">
        <f t="shared" si="6"/>
        <v>174748.09</v>
      </c>
      <c r="M22" s="28">
        <f t="shared" si="6"/>
        <v>60912.25</v>
      </c>
      <c r="N22" s="28">
        <f t="shared" si="6"/>
        <v>24435.08</v>
      </c>
      <c r="O22" s="28">
        <f t="shared" si="5"/>
        <v>1912029.73</v>
      </c>
      <c r="W22" s="51"/>
    </row>
    <row r="23" spans="1:15" ht="18.75" customHeight="1">
      <c r="A23" s="26" t="s">
        <v>34</v>
      </c>
      <c r="B23" s="28">
        <v>67454.05</v>
      </c>
      <c r="C23" s="28">
        <v>42910.48</v>
      </c>
      <c r="D23" s="28">
        <v>31141.2</v>
      </c>
      <c r="E23" s="28">
        <v>12354.77</v>
      </c>
      <c r="F23" s="28">
        <v>40068.87</v>
      </c>
      <c r="G23" s="28">
        <v>66248.84</v>
      </c>
      <c r="H23" s="28">
        <v>8429.04</v>
      </c>
      <c r="I23" s="28">
        <v>46038.62</v>
      </c>
      <c r="J23" s="28">
        <v>36325.52</v>
      </c>
      <c r="K23" s="28">
        <v>53065.31</v>
      </c>
      <c r="L23" s="28">
        <v>48041.11</v>
      </c>
      <c r="M23" s="28">
        <v>25530.68</v>
      </c>
      <c r="N23" s="28">
        <v>15603.64</v>
      </c>
      <c r="O23" s="28">
        <f t="shared" si="5"/>
        <v>493212.13</v>
      </c>
    </row>
    <row r="24" spans="1:15" ht="18.75" customHeight="1">
      <c r="A24" s="26" t="s">
        <v>35</v>
      </c>
      <c r="B24" s="28">
        <v>3658.22</v>
      </c>
      <c r="C24" s="28">
        <v>3658.22</v>
      </c>
      <c r="D24" s="28">
        <v>1829.11</v>
      </c>
      <c r="E24" s="28">
        <v>1829.11</v>
      </c>
      <c r="F24" s="28">
        <v>1829.11</v>
      </c>
      <c r="G24" s="28">
        <v>1829.11</v>
      </c>
      <c r="H24" s="28">
        <v>1829.11</v>
      </c>
      <c r="I24" s="28">
        <v>3658.22</v>
      </c>
      <c r="J24" s="28">
        <v>1829.11</v>
      </c>
      <c r="K24" s="28">
        <v>1829.11</v>
      </c>
      <c r="L24" s="28">
        <v>1829.11</v>
      </c>
      <c r="M24" s="28">
        <v>1829.11</v>
      </c>
      <c r="N24" s="28">
        <v>1829.11</v>
      </c>
      <c r="O24" s="28">
        <f t="shared" si="5"/>
        <v>29265.760000000006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861.01</v>
      </c>
      <c r="D26" s="28">
        <v>770.97</v>
      </c>
      <c r="E26" s="28">
        <v>233.54</v>
      </c>
      <c r="F26" s="28">
        <v>810.36</v>
      </c>
      <c r="G26" s="28">
        <v>1164.89</v>
      </c>
      <c r="H26" s="28">
        <v>216.66</v>
      </c>
      <c r="I26" s="28">
        <v>880.7</v>
      </c>
      <c r="J26" s="28">
        <v>725.95</v>
      </c>
      <c r="K26" s="28">
        <v>990.44</v>
      </c>
      <c r="L26" s="28">
        <v>872.26</v>
      </c>
      <c r="M26" s="28">
        <v>512.1</v>
      </c>
      <c r="N26" s="28">
        <v>261.67</v>
      </c>
      <c r="O26" s="28">
        <f t="shared" si="5"/>
        <v>9479.51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921.24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8174.39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3809.96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56317.04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404551.5399999999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86883.85</v>
      </c>
      <c r="L30" s="28">
        <v>29057.34</v>
      </c>
      <c r="M30" s="28">
        <v>0</v>
      </c>
      <c r="N30" s="28">
        <v>0</v>
      </c>
      <c r="O30" s="28">
        <f>SUM(B30:N30)</f>
        <v>115941.19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-43252</v>
      </c>
      <c r="C33" s="28">
        <f aca="true" t="shared" si="7" ref="C33:O33">+C34+C36+C49+C50+C51+C56-C57</f>
        <v>-39608.8</v>
      </c>
      <c r="D33" s="28">
        <f t="shared" si="7"/>
        <v>-22479.6</v>
      </c>
      <c r="E33" s="28">
        <f t="shared" si="7"/>
        <v>-7818.8</v>
      </c>
      <c r="F33" s="28">
        <f t="shared" si="7"/>
        <v>-27482.4</v>
      </c>
      <c r="G33" s="28">
        <f t="shared" si="7"/>
        <v>-55902</v>
      </c>
      <c r="H33" s="28">
        <f t="shared" si="7"/>
        <v>-8197.2</v>
      </c>
      <c r="I33" s="28">
        <f t="shared" si="7"/>
        <v>-60918</v>
      </c>
      <c r="J33" s="28">
        <f t="shared" si="7"/>
        <v>-32322.4</v>
      </c>
      <c r="K33" s="28">
        <f t="shared" si="7"/>
        <v>-18075.2</v>
      </c>
      <c r="L33" s="28">
        <f t="shared" si="7"/>
        <v>-13741.2</v>
      </c>
      <c r="M33" s="28">
        <f t="shared" si="7"/>
        <v>-24525.6</v>
      </c>
      <c r="N33" s="28">
        <f t="shared" si="7"/>
        <v>-14075.6</v>
      </c>
      <c r="O33" s="28">
        <f t="shared" si="7"/>
        <v>-368398.80000000005</v>
      </c>
    </row>
    <row r="34" spans="1:15" ht="18.75" customHeight="1">
      <c r="A34" s="26" t="s">
        <v>38</v>
      </c>
      <c r="B34" s="29">
        <f>+B35</f>
        <v>-43252</v>
      </c>
      <c r="C34" s="29">
        <f>+C35</f>
        <v>-39608.8</v>
      </c>
      <c r="D34" s="29">
        <f aca="true" t="shared" si="8" ref="D34:O34">+D35</f>
        <v>-22479.6</v>
      </c>
      <c r="E34" s="29">
        <f t="shared" si="8"/>
        <v>-7818.8</v>
      </c>
      <c r="F34" s="29">
        <f t="shared" si="8"/>
        <v>-27482.4</v>
      </c>
      <c r="G34" s="29">
        <f t="shared" si="8"/>
        <v>-55902</v>
      </c>
      <c r="H34" s="29">
        <f t="shared" si="8"/>
        <v>-8197.2</v>
      </c>
      <c r="I34" s="29">
        <f t="shared" si="8"/>
        <v>-60918</v>
      </c>
      <c r="J34" s="29">
        <f t="shared" si="8"/>
        <v>-32322.4</v>
      </c>
      <c r="K34" s="29">
        <f t="shared" si="8"/>
        <v>-18075.2</v>
      </c>
      <c r="L34" s="29">
        <f t="shared" si="8"/>
        <v>-13741.2</v>
      </c>
      <c r="M34" s="29">
        <f t="shared" si="8"/>
        <v>-24525.6</v>
      </c>
      <c r="N34" s="29">
        <f t="shared" si="8"/>
        <v>-14075.6</v>
      </c>
      <c r="O34" s="29">
        <f t="shared" si="8"/>
        <v>-368398.80000000005</v>
      </c>
    </row>
    <row r="35" spans="1:26" ht="18.75" customHeight="1">
      <c r="A35" s="27" t="s">
        <v>39</v>
      </c>
      <c r="B35" s="16">
        <f>ROUND((-B9)*$G$3,2)</f>
        <v>-43252</v>
      </c>
      <c r="C35" s="16">
        <f aca="true" t="shared" si="9" ref="C35:N35">ROUND((-C9)*$G$3,2)</f>
        <v>-39608.8</v>
      </c>
      <c r="D35" s="16">
        <f t="shared" si="9"/>
        <v>-22479.6</v>
      </c>
      <c r="E35" s="16">
        <f t="shared" si="9"/>
        <v>-7818.8</v>
      </c>
      <c r="F35" s="16">
        <f t="shared" si="9"/>
        <v>-27482.4</v>
      </c>
      <c r="G35" s="16">
        <f t="shared" si="9"/>
        <v>-55902</v>
      </c>
      <c r="H35" s="16">
        <f t="shared" si="9"/>
        <v>-8197.2</v>
      </c>
      <c r="I35" s="16">
        <f t="shared" si="9"/>
        <v>-60918</v>
      </c>
      <c r="J35" s="16">
        <f t="shared" si="9"/>
        <v>-32322.4</v>
      </c>
      <c r="K35" s="16">
        <f t="shared" si="9"/>
        <v>-18075.2</v>
      </c>
      <c r="L35" s="16">
        <f t="shared" si="9"/>
        <v>-13741.2</v>
      </c>
      <c r="M35" s="16">
        <f t="shared" si="9"/>
        <v>-24525.6</v>
      </c>
      <c r="N35" s="16">
        <f t="shared" si="9"/>
        <v>-14075.6</v>
      </c>
      <c r="O35" s="30">
        <f aca="true" t="shared" si="10" ref="O35:O57">SUM(B35:N35)</f>
        <v>-368398.80000000005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1479667.9399999997</v>
      </c>
      <c r="C55" s="34">
        <f aca="true" t="shared" si="13" ref="C55:N55">+C20+C33</f>
        <v>1053914.67</v>
      </c>
      <c r="D55" s="34">
        <f t="shared" si="13"/>
        <v>954268.1699999999</v>
      </c>
      <c r="E55" s="34">
        <f t="shared" si="13"/>
        <v>293188.94</v>
      </c>
      <c r="F55" s="34">
        <f t="shared" si="13"/>
        <v>1006489.1299999999</v>
      </c>
      <c r="G55" s="34">
        <f t="shared" si="13"/>
        <v>1432645.39</v>
      </c>
      <c r="H55" s="34">
        <f t="shared" si="13"/>
        <v>284069.19999999995</v>
      </c>
      <c r="I55" s="34">
        <f t="shared" si="13"/>
        <v>1090254.19</v>
      </c>
      <c r="J55" s="34">
        <f t="shared" si="13"/>
        <v>896234.69</v>
      </c>
      <c r="K55" s="34">
        <f t="shared" si="13"/>
        <v>1252590.2200000002</v>
      </c>
      <c r="L55" s="34">
        <f t="shared" si="13"/>
        <v>1109611.9100000001</v>
      </c>
      <c r="M55" s="34">
        <f t="shared" si="13"/>
        <v>639288.3900000001</v>
      </c>
      <c r="N55" s="34">
        <f t="shared" si="13"/>
        <v>324900.39</v>
      </c>
      <c r="O55" s="34">
        <f>SUM(B55:N55)</f>
        <v>11817123.23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1479667.95</v>
      </c>
      <c r="C61" s="42">
        <f t="shared" si="14"/>
        <v>1053914.67</v>
      </c>
      <c r="D61" s="42">
        <f t="shared" si="14"/>
        <v>954268.18</v>
      </c>
      <c r="E61" s="42">
        <f t="shared" si="14"/>
        <v>293188.94</v>
      </c>
      <c r="F61" s="42">
        <f t="shared" si="14"/>
        <v>1006489.13</v>
      </c>
      <c r="G61" s="42">
        <f t="shared" si="14"/>
        <v>1432645.39</v>
      </c>
      <c r="H61" s="42">
        <f t="shared" si="14"/>
        <v>284069.21</v>
      </c>
      <c r="I61" s="42">
        <f t="shared" si="14"/>
        <v>1090254.19</v>
      </c>
      <c r="J61" s="42">
        <f t="shared" si="14"/>
        <v>896234.69</v>
      </c>
      <c r="K61" s="42">
        <f t="shared" si="14"/>
        <v>1252590.22</v>
      </c>
      <c r="L61" s="42">
        <f t="shared" si="14"/>
        <v>1109611.9</v>
      </c>
      <c r="M61" s="42">
        <f t="shared" si="14"/>
        <v>639288.39</v>
      </c>
      <c r="N61" s="42">
        <f t="shared" si="14"/>
        <v>324900.39</v>
      </c>
      <c r="O61" s="34">
        <f t="shared" si="14"/>
        <v>11817123.25</v>
      </c>
      <c r="Q61"/>
    </row>
    <row r="62" spans="1:18" ht="18.75" customHeight="1">
      <c r="A62" s="26" t="s">
        <v>54</v>
      </c>
      <c r="B62" s="42">
        <v>1216641.95</v>
      </c>
      <c r="C62" s="42">
        <v>755176.25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1971818.2</v>
      </c>
      <c r="P62"/>
      <c r="Q62"/>
      <c r="R62" s="41"/>
    </row>
    <row r="63" spans="1:16" ht="18.75" customHeight="1">
      <c r="A63" s="26" t="s">
        <v>55</v>
      </c>
      <c r="B63" s="42">
        <v>263026</v>
      </c>
      <c r="C63" s="42">
        <v>298738.42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561764.4199999999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954268.18</v>
      </c>
      <c r="E64" s="43">
        <v>0</v>
      </c>
      <c r="F64" s="43">
        <v>0</v>
      </c>
      <c r="G64" s="43">
        <v>0</v>
      </c>
      <c r="H64" s="42">
        <v>284069.21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1238337.3900000001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293188.94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293188.94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1006489.13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1006489.13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1432645.39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1432645.39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1090254.19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1090254.19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896234.69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896234.69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1252590.22</v>
      </c>
      <c r="L70" s="29">
        <v>1109611.9</v>
      </c>
      <c r="M70" s="43">
        <v>0</v>
      </c>
      <c r="N70" s="43">
        <v>0</v>
      </c>
      <c r="O70" s="34">
        <f t="shared" si="15"/>
        <v>2362202.12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639288.39</v>
      </c>
      <c r="N71" s="43">
        <v>0</v>
      </c>
      <c r="O71" s="34">
        <f t="shared" si="15"/>
        <v>639288.39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324900.39</v>
      </c>
      <c r="O72" s="46">
        <f t="shared" si="15"/>
        <v>324900.39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2024-05-08T12:50:21Z</dcterms:modified>
  <cp:category/>
  <cp:version/>
  <cp:contentType/>
  <cp:contentStatus/>
</cp:coreProperties>
</file>