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" yWindow="71" windowWidth="22447" windowHeight="8711" activeTab="0"/>
  </bookViews>
  <sheets>
    <sheet name="detalhado" sheetId="1" r:id="rId1"/>
  </sheets>
  <definedNames/>
  <calcPr fullCalcOnLoad="1"/>
</workbook>
</file>

<file path=xl/sharedStrings.xml><?xml version="1.0" encoding="utf-8"?>
<sst xmlns="http://schemas.openxmlformats.org/spreadsheetml/2006/main" count="95" uniqueCount="92">
  <si>
    <t xml:space="preserve">               Rede da madrugada de dez/23, jan e mar/24, Arla 32 e equipamentos embarcados de mar.</t>
  </si>
  <si>
    <t xml:space="preserve">               Revisão de passageiros transportados, fator de transição, ar condicionado e veículos elétricos. Total de 1.974.278 passageiros revisão.</t>
  </si>
  <si>
    <t>Nota: (*) Portaria Interministerial MDR/MMFDH nº 9, de 26/08/22</t>
  </si>
  <si>
    <t>9.11. Alfa Rodobus</t>
  </si>
  <si>
    <t xml:space="preserve">9.10. Transcap </t>
  </si>
  <si>
    <t>9.9. Transwolff</t>
  </si>
  <si>
    <t>9.8. A2 Transportes</t>
  </si>
  <si>
    <t xml:space="preserve">9.7. Movebuss  </t>
  </si>
  <si>
    <t>9.6. Allibus  Transportes</t>
  </si>
  <si>
    <t>9.5. Pêssego Transportes</t>
  </si>
  <si>
    <t>9.4. UPBus</t>
  </si>
  <si>
    <t>9.3. Transunião</t>
  </si>
  <si>
    <t>9.2. Spencer</t>
  </si>
  <si>
    <t>9.1. Norte Buss</t>
  </si>
  <si>
    <t>9. Distribuição da Remuneração entre as Empresas</t>
  </si>
  <si>
    <t>8. Ajuste Para o Dia Seguinte</t>
  </si>
  <si>
    <t>7. Ajuste do Dia Anterior</t>
  </si>
  <si>
    <t>6. Remuneração Líquida a Pagar (4. + 5.)</t>
  </si>
  <si>
    <t>5.5.2. Ajuste - Utilização de Recursos Federais (+)</t>
  </si>
  <si>
    <t>5.5.1. Ajuste - Redução do Uso de Recursos Municipais (-)</t>
  </si>
  <si>
    <t>5.5. Auxílio ao Custeio das Pessoas Idosas (*)</t>
  </si>
  <si>
    <t>5.2.11. Remuneração da Implantação de Validadores</t>
  </si>
  <si>
    <t>5.2.10. Remuneração da Manutenção de Validadores</t>
  </si>
  <si>
    <t xml:space="preserve">5.2.9. Compromisso de Investimento </t>
  </si>
  <si>
    <t>5.2.8. Banco Luso Brasileiro</t>
  </si>
  <si>
    <t>5.2.7. Ajuste de Cronograma (-)</t>
  </si>
  <si>
    <t>5.2.6. Ajuste de Cronograma (+)</t>
  </si>
  <si>
    <t>5.2.5. Aquisição de Cartão Operacional</t>
  </si>
  <si>
    <t>5.2.4. Prejuízo Causado ao Sistema por uso Indevido do Bilhete Único</t>
  </si>
  <si>
    <t>5.2.3. Multa Contratual</t>
  </si>
  <si>
    <t>5.2.2. Publicidade nos Veículos</t>
  </si>
  <si>
    <t>5.2.1. Multas do Regulamento de Sanções e Multas - RESAM</t>
  </si>
  <si>
    <t>5.2. Ajustes Contratuais</t>
  </si>
  <si>
    <t>5.1.1. Retida na Catraca (1.1.1. x Tarifa do Dia)</t>
  </si>
  <si>
    <t>5.1. Compensação da Receita Antecipada (5.1.1.)</t>
  </si>
  <si>
    <t>5. Acertos Financeiros (5.1. + 5.2. + 5.3. + 5.4.+ 7 - 8)</t>
  </si>
  <si>
    <t>4.11. Remuneração Aquático</t>
  </si>
  <si>
    <t>4.10. Remuneração Veículos Elétricos</t>
  </si>
  <si>
    <t>4.9. Remuneração pelo Serviço Atende</t>
  </si>
  <si>
    <t>4.8. Remuneração Comunicação de dados por chip</t>
  </si>
  <si>
    <t>4.7.Remuneração Manutenção Validadores</t>
  </si>
  <si>
    <t>4.6. Remuneração SMGO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</si>
  <si>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</si>
  <si>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</si>
  <si>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</si>
  <si>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 x 4.1.)</t>
  </si>
  <si>
    <t>4.1. Pelo Transporte de Passageiros (1 x 2)</t>
  </si>
  <si>
    <t>4. Remuneração Bruta do Operador (4.1 + 4.2 +....+ 4.9)</t>
  </si>
  <si>
    <t>2.1 Tarifa de Remuneração por Passageiro Transportado - Combustível</t>
  </si>
  <si>
    <t>2. Tarifa de Remuneração por Passageiro Transportado</t>
  </si>
  <si>
    <t>1.2.2. Demais Créditos Eletrônicos</t>
  </si>
  <si>
    <t>1.2.1. Idosos</t>
  </si>
  <si>
    <t>1.2. Créditos Eletrônicos (Bilhete Único) (1.2.1 + 1.2.2)</t>
  </si>
  <si>
    <t>1.1.2. Outros Meios de Pagamento</t>
  </si>
  <si>
    <t>1.1.1. Em dinheiro</t>
  </si>
  <si>
    <t>1.1. Pagantes sem Bilhete Único (1.1.1. + 1.1.2.)</t>
  </si>
  <si>
    <t>1. Passageiros Transportados do Lote (1.1 +  1.2)</t>
  </si>
  <si>
    <t>Lote D13</t>
  </si>
  <si>
    <t>Lote D12</t>
  </si>
  <si>
    <t>Lote D11</t>
  </si>
  <si>
    <t>Lote D10</t>
  </si>
  <si>
    <t>Lote D9</t>
  </si>
  <si>
    <t>Lote D8</t>
  </si>
  <si>
    <t>Lote D7</t>
  </si>
  <si>
    <t>Lote D6</t>
  </si>
  <si>
    <t>Lote D5</t>
  </si>
  <si>
    <t>Lote D4</t>
  </si>
  <si>
    <t>Lote D3</t>
  </si>
  <si>
    <t>Lote D2</t>
  </si>
  <si>
    <t>Lote D1</t>
  </si>
  <si>
    <t>Alfa Rodobus S/A</t>
  </si>
  <si>
    <t>Auto Viação Transcap Ltda</t>
  </si>
  <si>
    <t>Transwolff Transportes e Turismo Ltda</t>
  </si>
  <si>
    <t>A 2 Transportes Ltda</t>
  </si>
  <si>
    <t>Movebuss Soluções em Mobilidde Urbana Ltda</t>
  </si>
  <si>
    <t>Empresa Transunião Transporte S/A</t>
  </si>
  <si>
    <t>Allibus Transportes Ltda</t>
  </si>
  <si>
    <t>Pêssego Transportes Ltda</t>
  </si>
  <si>
    <t>UPBus Qualidade em Transportes S/A</t>
  </si>
  <si>
    <t>Consórcio Transnoroeste</t>
  </si>
  <si>
    <t>TOTAL</t>
  </si>
  <si>
    <t>CONCESSIONÁRIAS</t>
  </si>
  <si>
    <t>DISCRIMINAÇÃO</t>
  </si>
  <si>
    <t>Tarifa do dia:</t>
  </si>
  <si>
    <t>OPERAÇÃO DE 01 A 30/04/24 - VENCIMENTO DE 08/04 A 08/05/24</t>
  </si>
  <si>
    <t>DEMONSTRATIVO DE REMUNERAÇÃO DOS CONCESSIONÁRIOS - Grupo Local de Distribuição</t>
  </si>
  <si>
    <r>
      <t xml:space="preserve">             </t>
    </r>
    <r>
      <rPr>
        <vertAlign val="superscript"/>
        <sz val="9"/>
        <color indexed="8"/>
        <rFont val="Arial"/>
        <family val="2"/>
      </rPr>
      <t>2</t>
    </r>
    <r>
      <rPr>
        <sz val="11"/>
        <color theme="1"/>
        <rFont val="Arial"/>
        <family val="2"/>
      </rPr>
      <t xml:space="preserve"> Revisão de frota e horas extras, mês de março/24</t>
    </r>
  </si>
  <si>
    <r>
      <t>5.4. Revisão de Remuneração pelo Serviço Atende</t>
    </r>
    <r>
      <rPr>
        <vertAlign val="superscript"/>
        <sz val="10"/>
        <color indexed="8"/>
        <rFont val="Calibri"/>
        <family val="2"/>
      </rPr>
      <t>2</t>
    </r>
  </si>
  <si>
    <r>
      <t xml:space="preserve">            </t>
    </r>
    <r>
      <rPr>
        <vertAlign val="superscript"/>
        <sz val="12"/>
        <color indexed="8"/>
        <rFont val="Calibri"/>
        <family val="2"/>
      </rPr>
      <t xml:space="preserve">1 </t>
    </r>
    <r>
      <rPr>
        <sz val="12"/>
        <color indexed="8"/>
        <rFont val="Calibri"/>
        <family val="2"/>
      </rPr>
      <t>Revisão equipamentos embarcados, período de set/21 a abr/22, lote D13.</t>
    </r>
  </si>
  <si>
    <r>
      <t>5.3. Revisão de Remuneração pelo Transporte Coletivo</t>
    </r>
    <r>
      <rPr>
        <vertAlign val="superscript"/>
        <sz val="10"/>
        <color indexed="8"/>
        <rFont val="Calibri"/>
        <family val="2"/>
      </rPr>
      <t>1</t>
    </r>
  </si>
  <si>
    <t>3. Fator de Transição na Remuneração (Cálculo diário - VER NOTA **)</t>
  </si>
  <si>
    <t xml:space="preserve">          (**)  Conforme previsto contratualmente, o cálculo do fator de transição é realizado diariamente, considerando as informações de passageiros e frota operacional em cada dia, não havendo cálculo mensal consolidado para o fator de transição. Os dados diários estão disponíveis nas planilhas respectivas para cada dia de operação.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</si>
</sst>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&quot;R$&quot;\ * #,##0.0000_-;\-&quot;R$&quot;\ * #,##0.0000_-;_-&quot;R$&quot;\ * &quot;-&quot;????_-;_-@_-"/>
    <numFmt numFmtId="166" formatCode="_(&quot;R$ &quot;* #,##0.00_);_(&quot;R$ &quot;* \(#,##0.00\);_(&quot;R$ &quot;* &quot;-&quot;??_);_(@_)"/>
    <numFmt numFmtId="167" formatCode="_(* #,##0.00000000_);_(* \(#,##0.00000000\);_(* &quot;-&quot;??_);_(@_)"/>
    <numFmt numFmtId="168" formatCode="_-&quot;R$&quot;\ * #,##0.0000_-;\-&quot;R$&quot;\ * #,##0.0000_-;_-&quot;R$&quot;\ * &quot;-&quot;??_-;_-@_-"/>
    <numFmt numFmtId="169" formatCode="_(* #,##0_);_(* \(#,##0\);_(* &quot;-&quot;??_);_(@_)"/>
    <numFmt numFmtId="170" formatCode="_([$R$ -416]* #,##0.0000_);_([$R$ -416]* \(#,##0.0000\);_([$R$ -416]* &quot;-&quot;??_);_(@_)"/>
  </numFmts>
  <fonts count="52">
    <font>
      <sz val="11"/>
      <color theme="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10"/>
      <color indexed="8"/>
      <name val="Calibri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170" fontId="37" fillId="0" borderId="4" applyAlignment="0">
      <protection/>
    </xf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31" borderId="0" applyNumberFormat="0" applyBorder="0" applyAlignment="0" applyProtection="0"/>
    <xf numFmtId="1" fontId="4" fillId="0" borderId="0" applyBorder="0">
      <alignment/>
      <protection/>
    </xf>
    <xf numFmtId="0" fontId="30" fillId="32" borderId="5" applyNumberFormat="0" applyFont="0" applyAlignment="0" applyProtection="0"/>
    <xf numFmtId="9" fontId="30" fillId="0" borderId="0" applyFont="0" applyFill="0" applyBorder="0" applyAlignment="0" applyProtection="0"/>
    <xf numFmtId="0" fontId="40" fillId="21" borderId="6" applyNumberFormat="0" applyAlignment="0" applyProtection="0"/>
    <xf numFmtId="164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164" fontId="0" fillId="0" borderId="0" xfId="53" applyFont="1" applyFill="1" applyAlignment="1">
      <alignment vertical="center"/>
    </xf>
    <xf numFmtId="0" fontId="0" fillId="0" borderId="0" xfId="0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0" fontId="37" fillId="0" borderId="0" xfId="0" applyFont="1" applyFill="1" applyBorder="1" applyAlignment="1">
      <alignment horizontal="left" vertical="center"/>
    </xf>
    <xf numFmtId="44" fontId="37" fillId="0" borderId="11" xfId="46" applyFont="1" applyFill="1" applyBorder="1" applyAlignment="1">
      <alignment vertical="center"/>
    </xf>
    <xf numFmtId="166" fontId="37" fillId="0" borderId="11" xfId="46" applyNumberFormat="1" applyFont="1" applyFill="1" applyBorder="1" applyAlignment="1">
      <alignment vertical="center"/>
    </xf>
    <xf numFmtId="164" fontId="37" fillId="0" borderId="11" xfId="46" applyNumberFormat="1" applyFont="1" applyBorder="1" applyAlignment="1">
      <alignment vertical="center"/>
    </xf>
    <xf numFmtId="0" fontId="37" fillId="0" borderId="11" xfId="0" applyFont="1" applyFill="1" applyBorder="1" applyAlignment="1">
      <alignment horizontal="left" vertical="center" indent="2"/>
    </xf>
    <xf numFmtId="44" fontId="37" fillId="0" borderId="4" xfId="46" applyFont="1" applyFill="1" applyBorder="1" applyAlignment="1">
      <alignment vertical="center"/>
    </xf>
    <xf numFmtId="164" fontId="37" fillId="0" borderId="4" xfId="46" applyNumberFormat="1" applyFont="1" applyBorder="1" applyAlignment="1">
      <alignment vertical="center"/>
    </xf>
    <xf numFmtId="166" fontId="37" fillId="0" borderId="4" xfId="46" applyNumberFormat="1" applyFont="1" applyFill="1" applyBorder="1" applyAlignment="1">
      <alignment vertical="center"/>
    </xf>
    <xf numFmtId="0" fontId="37" fillId="0" borderId="4" xfId="0" applyFont="1" applyFill="1" applyBorder="1" applyAlignment="1">
      <alignment horizontal="left" vertical="center" indent="2"/>
    </xf>
    <xf numFmtId="44" fontId="37" fillId="0" borderId="4" xfId="46" applyFont="1" applyBorder="1" applyAlignment="1">
      <alignment vertical="center"/>
    </xf>
    <xf numFmtId="44" fontId="0" fillId="0" borderId="0" xfId="0" applyNumberFormat="1" applyAlignment="1">
      <alignment/>
    </xf>
    <xf numFmtId="164" fontId="0" fillId="0" borderId="0" xfId="53" applyFont="1" applyAlignment="1">
      <alignment/>
    </xf>
    <xf numFmtId="0" fontId="37" fillId="0" borderId="4" xfId="0" applyFont="1" applyFill="1" applyBorder="1" applyAlignment="1">
      <alignment horizontal="left" vertical="center" indent="1"/>
    </xf>
    <xf numFmtId="0" fontId="0" fillId="0" borderId="0" xfId="0" applyFill="1" applyAlignment="1">
      <alignment/>
    </xf>
    <xf numFmtId="164" fontId="0" fillId="0" borderId="12" xfId="46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44" fontId="0" fillId="0" borderId="0" xfId="0" applyNumberFormat="1" applyFill="1" applyAlignment="1">
      <alignment/>
    </xf>
    <xf numFmtId="164" fontId="37" fillId="0" borderId="13" xfId="53" applyFont="1" applyFill="1" applyBorder="1" applyAlignment="1">
      <alignment vertical="center"/>
    </xf>
    <xf numFmtId="0" fontId="37" fillId="0" borderId="13" xfId="0" applyFont="1" applyFill="1" applyBorder="1" applyAlignment="1">
      <alignment vertical="center"/>
    </xf>
    <xf numFmtId="44" fontId="37" fillId="0" borderId="13" xfId="0" applyNumberFormat="1" applyFont="1" applyFill="1" applyBorder="1" applyAlignment="1">
      <alignment vertical="center"/>
    </xf>
    <xf numFmtId="0" fontId="37" fillId="0" borderId="13" xfId="0" applyFont="1" applyFill="1" applyBorder="1" applyAlignment="1">
      <alignment horizontal="left" vertical="center" indent="2"/>
    </xf>
    <xf numFmtId="44" fontId="0" fillId="0" borderId="0" xfId="0" applyNumberFormat="1" applyFont="1" applyFill="1" applyAlignment="1">
      <alignment vertical="center"/>
    </xf>
    <xf numFmtId="164" fontId="37" fillId="0" borderId="11" xfId="53" applyFont="1" applyFill="1" applyBorder="1" applyAlignment="1">
      <alignment vertical="center"/>
    </xf>
    <xf numFmtId="0" fontId="37" fillId="0" borderId="11" xfId="0" applyFont="1" applyFill="1" applyBorder="1" applyAlignment="1">
      <alignment vertical="center"/>
    </xf>
    <xf numFmtId="44" fontId="37" fillId="0" borderId="11" xfId="0" applyNumberFormat="1" applyFont="1" applyFill="1" applyBorder="1" applyAlignment="1">
      <alignment vertical="center"/>
    </xf>
    <xf numFmtId="164" fontId="37" fillId="0" borderId="4" xfId="53" applyFont="1" applyFill="1" applyBorder="1" applyAlignment="1">
      <alignment vertical="center"/>
    </xf>
    <xf numFmtId="164" fontId="37" fillId="0" borderId="4" xfId="46" applyNumberFormat="1" applyFont="1" applyFill="1" applyBorder="1" applyAlignment="1">
      <alignment vertical="center"/>
    </xf>
    <xf numFmtId="0" fontId="37" fillId="33" borderId="4" xfId="0" applyFont="1" applyFill="1" applyBorder="1" applyAlignment="1">
      <alignment horizontal="left" vertical="center" indent="1"/>
    </xf>
    <xf numFmtId="4" fontId="48" fillId="0" borderId="0" xfId="0" applyNumberFormat="1" applyFont="1" applyFill="1" applyAlignment="1">
      <alignment/>
    </xf>
    <xf numFmtId="0" fontId="26" fillId="0" borderId="4" xfId="0" applyFont="1" applyFill="1" applyBorder="1" applyAlignment="1">
      <alignment horizontal="left" vertical="center" indent="3"/>
    </xf>
    <xf numFmtId="164" fontId="37" fillId="0" borderId="4" xfId="53" applyFont="1" applyFill="1" applyBorder="1" applyAlignment="1">
      <alignment horizontal="left" vertical="center" indent="2"/>
    </xf>
    <xf numFmtId="0" fontId="37" fillId="0" borderId="4" xfId="0" applyFont="1" applyFill="1" applyBorder="1" applyAlignment="1">
      <alignment horizontal="left" vertical="center" indent="3"/>
    </xf>
    <xf numFmtId="164" fontId="26" fillId="0" borderId="4" xfId="46" applyNumberFormat="1" applyFont="1" applyFill="1" applyBorder="1" applyAlignment="1">
      <alignment vertical="center"/>
    </xf>
    <xf numFmtId="0" fontId="30" fillId="0" borderId="0" xfId="0" applyFont="1" applyFill="1" applyAlignment="1">
      <alignment/>
    </xf>
    <xf numFmtId="164" fontId="37" fillId="0" borderId="4" xfId="46" applyNumberFormat="1" applyFont="1" applyFill="1" applyBorder="1" applyAlignment="1">
      <alignment horizontal="center" vertical="center"/>
    </xf>
    <xf numFmtId="164" fontId="37" fillId="0" borderId="4" xfId="53" applyFont="1" applyFill="1" applyBorder="1" applyAlignment="1">
      <alignment horizontal="center" vertical="center"/>
    </xf>
    <xf numFmtId="166" fontId="37" fillId="0" borderId="4" xfId="46" applyNumberFormat="1" applyFont="1" applyFill="1" applyBorder="1" applyAlignment="1">
      <alignment horizontal="center" vertical="center"/>
    </xf>
    <xf numFmtId="44" fontId="37" fillId="0" borderId="4" xfId="46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4" fontId="37" fillId="34" borderId="4" xfId="46" applyFont="1" applyFill="1" applyBorder="1" applyAlignment="1">
      <alignment horizontal="center" vertical="center"/>
    </xf>
    <xf numFmtId="0" fontId="37" fillId="34" borderId="4" xfId="0" applyFont="1" applyFill="1" applyBorder="1" applyAlignment="1">
      <alignment horizontal="left" vertical="center" indent="1"/>
    </xf>
    <xf numFmtId="164" fontId="37" fillId="33" borderId="4" xfId="53" applyFont="1" applyFill="1" applyBorder="1" applyAlignment="1">
      <alignment vertical="center"/>
    </xf>
    <xf numFmtId="0" fontId="37" fillId="33" borderId="4" xfId="0" applyFont="1" applyFill="1" applyBorder="1" applyAlignment="1">
      <alignment vertical="center"/>
    </xf>
    <xf numFmtId="0" fontId="37" fillId="33" borderId="4" xfId="0" applyFont="1" applyFill="1" applyBorder="1" applyAlignment="1">
      <alignment horizontal="left" vertical="center" indent="2"/>
    </xf>
    <xf numFmtId="164" fontId="49" fillId="0" borderId="4" xfId="46" applyNumberFormat="1" applyFont="1" applyFill="1" applyBorder="1" applyAlignment="1">
      <alignment vertical="center"/>
    </xf>
    <xf numFmtId="167" fontId="37" fillId="0" borderId="4" xfId="53" applyNumberFormat="1" applyFont="1" applyFill="1" applyBorder="1" applyAlignment="1">
      <alignment horizontal="center" vertical="center"/>
    </xf>
    <xf numFmtId="168" fontId="37" fillId="0" borderId="4" xfId="46" applyNumberFormat="1" applyFont="1" applyFill="1" applyBorder="1" applyAlignment="1">
      <alignment horizontal="center" vertical="center"/>
    </xf>
    <xf numFmtId="169" fontId="37" fillId="0" borderId="4" xfId="53" applyNumberFormat="1" applyFont="1" applyFill="1" applyBorder="1" applyAlignment="1">
      <alignment horizontal="center" vertical="center"/>
    </xf>
    <xf numFmtId="169" fontId="37" fillId="0" borderId="4" xfId="0" applyNumberFormat="1" applyFont="1" applyFill="1" applyBorder="1" applyAlignment="1">
      <alignment vertical="center"/>
    </xf>
    <xf numFmtId="0" fontId="26" fillId="0" borderId="4" xfId="0" applyFont="1" applyFill="1" applyBorder="1" applyAlignment="1">
      <alignment horizontal="left" vertical="center" indent="2"/>
    </xf>
    <xf numFmtId="169" fontId="37" fillId="0" borderId="4" xfId="53" applyNumberFormat="1" applyFont="1" applyFill="1" applyBorder="1" applyAlignment="1">
      <alignment vertical="center"/>
    </xf>
    <xf numFmtId="169" fontId="37" fillId="0" borderId="12" xfId="53" applyNumberFormat="1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left" vertical="center" indent="1"/>
    </xf>
    <xf numFmtId="0" fontId="37" fillId="0" borderId="14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/>
    </xf>
    <xf numFmtId="1" fontId="5" fillId="35" borderId="15" xfId="49" applyFont="1" applyFill="1" applyBorder="1" applyAlignment="1">
      <alignment vertical="center"/>
      <protection/>
    </xf>
    <xf numFmtId="44" fontId="5" fillId="35" borderId="15" xfId="46" applyFont="1" applyFill="1" applyBorder="1" applyAlignment="1">
      <alignment vertical="center"/>
    </xf>
    <xf numFmtId="0" fontId="37" fillId="0" borderId="0" xfId="0" applyFont="1" applyFill="1" applyAlignment="1">
      <alignment horizontal="left" vertical="center" wrapText="1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79</xdr:row>
      <xdr:rowOff>0</xdr:rowOff>
    </xdr:from>
    <xdr:to>
      <xdr:col>2</xdr:col>
      <xdr:colOff>600075</xdr:colOff>
      <xdr:row>79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906905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32">
    <pageSetUpPr fitToPage="1"/>
  </sheetPr>
  <dimension ref="A1:Z11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7" t="s">
        <v>85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21">
      <c r="A2" s="68" t="s">
        <v>84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23.25" customHeight="1">
      <c r="A3" s="63"/>
      <c r="B3" s="63"/>
      <c r="C3" s="65"/>
      <c r="E3" s="63"/>
      <c r="F3" s="63" t="s">
        <v>83</v>
      </c>
      <c r="G3" s="65">
        <v>4.4</v>
      </c>
      <c r="H3" s="64"/>
      <c r="I3" s="64"/>
      <c r="J3" s="64"/>
      <c r="K3" s="64"/>
      <c r="L3" s="64"/>
      <c r="M3" s="64"/>
      <c r="N3" s="64"/>
      <c r="O3" s="63"/>
    </row>
    <row r="4" spans="1:15" ht="21" customHeight="1">
      <c r="A4" s="69" t="s">
        <v>82</v>
      </c>
      <c r="B4" s="69" t="s">
        <v>81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70" t="s">
        <v>80</v>
      </c>
    </row>
    <row r="5" spans="1:15" ht="42" customHeight="1">
      <c r="A5" s="69"/>
      <c r="B5" s="62" t="s">
        <v>79</v>
      </c>
      <c r="C5" s="62" t="s">
        <v>79</v>
      </c>
      <c r="D5" s="62" t="s">
        <v>75</v>
      </c>
      <c r="E5" s="62" t="s">
        <v>78</v>
      </c>
      <c r="F5" s="62" t="s">
        <v>77</v>
      </c>
      <c r="G5" s="62" t="s">
        <v>76</v>
      </c>
      <c r="H5" s="62" t="s">
        <v>75</v>
      </c>
      <c r="I5" s="62" t="s">
        <v>74</v>
      </c>
      <c r="J5" s="62" t="s">
        <v>73</v>
      </c>
      <c r="K5" s="62" t="s">
        <v>72</v>
      </c>
      <c r="L5" s="62" t="s">
        <v>72</v>
      </c>
      <c r="M5" s="62" t="s">
        <v>71</v>
      </c>
      <c r="N5" s="62" t="s">
        <v>70</v>
      </c>
      <c r="O5" s="69"/>
    </row>
    <row r="6" spans="1:15" ht="20.25" customHeight="1">
      <c r="A6" s="69"/>
      <c r="B6" s="60" t="s">
        <v>69</v>
      </c>
      <c r="C6" s="60" t="s">
        <v>68</v>
      </c>
      <c r="D6" s="60" t="s">
        <v>67</v>
      </c>
      <c r="E6" s="60" t="s">
        <v>66</v>
      </c>
      <c r="F6" s="60" t="s">
        <v>65</v>
      </c>
      <c r="G6" s="60" t="s">
        <v>64</v>
      </c>
      <c r="H6" s="61" t="s">
        <v>63</v>
      </c>
      <c r="I6" s="61" t="s">
        <v>62</v>
      </c>
      <c r="J6" s="60" t="s">
        <v>61</v>
      </c>
      <c r="K6" s="60" t="s">
        <v>60</v>
      </c>
      <c r="L6" s="60" t="s">
        <v>59</v>
      </c>
      <c r="M6" s="60" t="s">
        <v>58</v>
      </c>
      <c r="N6" s="60" t="s">
        <v>57</v>
      </c>
      <c r="O6" s="69"/>
    </row>
    <row r="7" spans="1:26" ht="18.75" customHeight="1">
      <c r="A7" s="59" t="s">
        <v>56</v>
      </c>
      <c r="B7" s="58">
        <f aca="true" t="shared" si="0" ref="B7:O7">B8+B11</f>
        <v>10739840</v>
      </c>
      <c r="C7" s="58">
        <f t="shared" si="0"/>
        <v>6995426</v>
      </c>
      <c r="D7" s="58">
        <f t="shared" si="0"/>
        <v>6432666</v>
      </c>
      <c r="E7" s="58">
        <f t="shared" si="0"/>
        <v>1894266</v>
      </c>
      <c r="F7" s="58">
        <f t="shared" si="0"/>
        <v>6072560</v>
      </c>
      <c r="G7" s="58">
        <f t="shared" si="0"/>
        <v>10317933</v>
      </c>
      <c r="H7" s="58">
        <f t="shared" si="0"/>
        <v>1311162</v>
      </c>
      <c r="I7" s="58">
        <f t="shared" si="0"/>
        <v>7326558</v>
      </c>
      <c r="J7" s="58">
        <f t="shared" si="0"/>
        <v>5736828</v>
      </c>
      <c r="K7" s="58">
        <f t="shared" si="0"/>
        <v>8303288</v>
      </c>
      <c r="L7" s="58">
        <f t="shared" si="0"/>
        <v>6498234</v>
      </c>
      <c r="M7" s="58">
        <f t="shared" si="0"/>
        <v>3612466</v>
      </c>
      <c r="N7" s="58">
        <f t="shared" si="0"/>
        <v>2120180</v>
      </c>
      <c r="O7" s="58">
        <f t="shared" si="0"/>
        <v>77361407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56" t="s">
        <v>55</v>
      </c>
      <c r="B8" s="54">
        <f aca="true" t="shared" si="1" ref="B8:O8">B9+B10</f>
        <v>242261</v>
      </c>
      <c r="C8" s="54">
        <f t="shared" si="1"/>
        <v>229553</v>
      </c>
      <c r="D8" s="54">
        <f t="shared" si="1"/>
        <v>129807</v>
      </c>
      <c r="E8" s="54">
        <f t="shared" si="1"/>
        <v>45771</v>
      </c>
      <c r="F8" s="54">
        <f t="shared" si="1"/>
        <v>152236</v>
      </c>
      <c r="G8" s="54">
        <f t="shared" si="1"/>
        <v>307866</v>
      </c>
      <c r="H8" s="54">
        <f t="shared" si="1"/>
        <v>43791</v>
      </c>
      <c r="I8" s="54">
        <f t="shared" si="1"/>
        <v>310659</v>
      </c>
      <c r="J8" s="54">
        <f t="shared" si="1"/>
        <v>183452</v>
      </c>
      <c r="K8" s="54">
        <f t="shared" si="1"/>
        <v>101950</v>
      </c>
      <c r="L8" s="54">
        <f t="shared" si="1"/>
        <v>75228</v>
      </c>
      <c r="M8" s="54">
        <f t="shared" si="1"/>
        <v>131951</v>
      </c>
      <c r="N8" s="54">
        <f t="shared" si="1"/>
        <v>77471</v>
      </c>
      <c r="O8" s="54">
        <f t="shared" si="1"/>
        <v>2031996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35" t="s">
        <v>54</v>
      </c>
      <c r="B9" s="54">
        <v>242261</v>
      </c>
      <c r="C9" s="54">
        <v>229553</v>
      </c>
      <c r="D9" s="54">
        <v>129807</v>
      </c>
      <c r="E9" s="54">
        <v>45771</v>
      </c>
      <c r="F9" s="54">
        <v>152236</v>
      </c>
      <c r="G9" s="54">
        <v>307866</v>
      </c>
      <c r="H9" s="54">
        <v>43791</v>
      </c>
      <c r="I9" s="54">
        <v>310659</v>
      </c>
      <c r="J9" s="54">
        <v>183452</v>
      </c>
      <c r="K9" s="54">
        <v>101938</v>
      </c>
      <c r="L9" s="54">
        <v>75178</v>
      </c>
      <c r="M9" s="54">
        <v>131951</v>
      </c>
      <c r="N9" s="54">
        <v>77102</v>
      </c>
      <c r="O9" s="54">
        <f>SUM(B9:N9)</f>
        <v>2031565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35" t="s">
        <v>53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12</v>
      </c>
      <c r="L10" s="57">
        <v>50</v>
      </c>
      <c r="M10" s="57">
        <v>0</v>
      </c>
      <c r="N10" s="57">
        <v>369</v>
      </c>
      <c r="O10" s="54">
        <f>SUM(B10:N10)</f>
        <v>431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56" t="s">
        <v>52</v>
      </c>
      <c r="B11" s="57">
        <v>10497579</v>
      </c>
      <c r="C11" s="57">
        <v>6765873</v>
      </c>
      <c r="D11" s="57">
        <v>6302859</v>
      </c>
      <c r="E11" s="57">
        <v>1848495</v>
      </c>
      <c r="F11" s="57">
        <v>5920324</v>
      </c>
      <c r="G11" s="57">
        <v>10010067</v>
      </c>
      <c r="H11" s="57">
        <v>1267371</v>
      </c>
      <c r="I11" s="57">
        <v>7015899</v>
      </c>
      <c r="J11" s="57">
        <v>5553376</v>
      </c>
      <c r="K11" s="57">
        <v>8201338</v>
      </c>
      <c r="L11" s="57">
        <v>6423006</v>
      </c>
      <c r="M11" s="57">
        <v>3480515</v>
      </c>
      <c r="N11" s="57">
        <v>2042709</v>
      </c>
      <c r="O11" s="54">
        <f>SUM(B11:N11)</f>
        <v>75329411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35" t="s">
        <v>51</v>
      </c>
      <c r="B12" s="57">
        <v>780094</v>
      </c>
      <c r="C12" s="57">
        <v>632535</v>
      </c>
      <c r="D12" s="57">
        <v>493920</v>
      </c>
      <c r="E12" s="57">
        <v>205032</v>
      </c>
      <c r="F12" s="57">
        <v>549022</v>
      </c>
      <c r="G12" s="57">
        <v>992308</v>
      </c>
      <c r="H12" s="57">
        <v>136141</v>
      </c>
      <c r="I12" s="57">
        <v>687877</v>
      </c>
      <c r="J12" s="57">
        <v>492994</v>
      </c>
      <c r="K12" s="57">
        <v>559951</v>
      </c>
      <c r="L12" s="57">
        <v>443602</v>
      </c>
      <c r="M12" s="57">
        <v>187333</v>
      </c>
      <c r="N12" s="57">
        <v>91184</v>
      </c>
      <c r="O12" s="54">
        <f>SUM(B12:N12)</f>
        <v>6251993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35" t="s">
        <v>50</v>
      </c>
      <c r="B13" s="55">
        <v>9717485</v>
      </c>
      <c r="C13" s="55">
        <v>6133338</v>
      </c>
      <c r="D13" s="55">
        <v>5808939</v>
      </c>
      <c r="E13" s="55">
        <v>1643463</v>
      </c>
      <c r="F13" s="55">
        <v>5371302</v>
      </c>
      <c r="G13" s="55">
        <v>9017759</v>
      </c>
      <c r="H13" s="55">
        <v>1131230</v>
      </c>
      <c r="I13" s="55">
        <v>6328022</v>
      </c>
      <c r="J13" s="55">
        <v>5060382</v>
      </c>
      <c r="K13" s="55">
        <v>7641387</v>
      </c>
      <c r="L13" s="55">
        <v>5979404</v>
      </c>
      <c r="M13" s="55">
        <v>3293182</v>
      </c>
      <c r="N13" s="55">
        <v>1951525</v>
      </c>
      <c r="O13" s="54">
        <f>SUM(B13:N13)</f>
        <v>69077418</v>
      </c>
      <c r="P13" s="3"/>
    </row>
    <row r="14" spans="1:15" ht="15" customHeight="1">
      <c r="A14" s="56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4"/>
    </row>
    <row r="15" spans="1:26" ht="18.75" customHeight="1">
      <c r="A15" s="18" t="s">
        <v>49</v>
      </c>
      <c r="B15" s="53">
        <v>2.952</v>
      </c>
      <c r="C15" s="53">
        <v>3.0496</v>
      </c>
      <c r="D15" s="53">
        <v>2.6745</v>
      </c>
      <c r="E15" s="53">
        <v>4.569</v>
      </c>
      <c r="F15" s="53">
        <v>3.0999</v>
      </c>
      <c r="G15" s="53">
        <v>2.5506</v>
      </c>
      <c r="H15" s="53">
        <v>3.4246</v>
      </c>
      <c r="I15" s="53">
        <v>3.0281</v>
      </c>
      <c r="J15" s="53">
        <v>3.0457</v>
      </c>
      <c r="K15" s="53">
        <v>2.8789</v>
      </c>
      <c r="L15" s="53">
        <v>3.278</v>
      </c>
      <c r="M15" s="53">
        <v>3.7825</v>
      </c>
      <c r="N15" s="53">
        <v>3.4167</v>
      </c>
      <c r="O15" s="51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8" t="s">
        <v>48</v>
      </c>
      <c r="B16" s="53">
        <v>0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1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8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1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8" t="s">
        <v>90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1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50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8"/>
    </row>
    <row r="20" spans="1:23" ht="18.75" customHeight="1">
      <c r="A20" s="47" t="s">
        <v>47</v>
      </c>
      <c r="B20" s="46">
        <f aca="true" t="shared" si="2" ref="B20:O20">SUM(B21:B32)</f>
        <v>40338319.20999999</v>
      </c>
      <c r="C20" s="46">
        <f t="shared" si="2"/>
        <v>28730945.400000002</v>
      </c>
      <c r="D20" s="46">
        <f t="shared" si="2"/>
        <v>25915582.579999994</v>
      </c>
      <c r="E20" s="46">
        <f t="shared" si="2"/>
        <v>7954194.249999998</v>
      </c>
      <c r="F20" s="46">
        <f t="shared" si="2"/>
        <v>27277413.369999997</v>
      </c>
      <c r="G20" s="46">
        <f t="shared" si="2"/>
        <v>38515087.63999999</v>
      </c>
      <c r="H20" s="46">
        <f t="shared" si="2"/>
        <v>7679227.2700000005</v>
      </c>
      <c r="I20" s="46">
        <f t="shared" si="2"/>
        <v>29576839.580000002</v>
      </c>
      <c r="J20" s="46">
        <f t="shared" si="2"/>
        <v>25142328.689999998</v>
      </c>
      <c r="K20" s="46">
        <f t="shared" si="2"/>
        <v>33876079.02</v>
      </c>
      <c r="L20" s="46">
        <f t="shared" si="2"/>
        <v>30529023.63</v>
      </c>
      <c r="M20" s="46">
        <f t="shared" si="2"/>
        <v>17295732.160000004</v>
      </c>
      <c r="N20" s="46">
        <f t="shared" si="2"/>
        <v>8800466.159999998</v>
      </c>
      <c r="O20" s="46">
        <f t="shared" si="2"/>
        <v>321631238.96</v>
      </c>
      <c r="Q20" s="2"/>
      <c r="R20" s="2"/>
      <c r="S20" s="2"/>
      <c r="T20" s="2"/>
      <c r="U20" s="2"/>
      <c r="V20" s="2"/>
      <c r="W20" s="2"/>
    </row>
    <row r="21" spans="1:15" ht="18.75" customHeight="1">
      <c r="A21" s="14" t="s">
        <v>46</v>
      </c>
      <c r="B21" s="42">
        <v>31704007.66</v>
      </c>
      <c r="C21" s="42">
        <v>21333251.119999997</v>
      </c>
      <c r="D21" s="42">
        <v>17204165.209999997</v>
      </c>
      <c r="E21" s="42">
        <v>8654901.399999999</v>
      </c>
      <c r="F21" s="42">
        <v>18824328.72</v>
      </c>
      <c r="G21" s="42">
        <v>26316919.919999994</v>
      </c>
      <c r="H21" s="42">
        <v>4490205.37</v>
      </c>
      <c r="I21" s="42">
        <v>22185550.25</v>
      </c>
      <c r="J21" s="42">
        <v>17472657.02</v>
      </c>
      <c r="K21" s="42">
        <v>23904335.82</v>
      </c>
      <c r="L21" s="42">
        <v>21301211.07</v>
      </c>
      <c r="M21" s="42">
        <v>13664152.670000002</v>
      </c>
      <c r="N21" s="42">
        <v>7244019.009999999</v>
      </c>
      <c r="O21" s="42">
        <f aca="true" t="shared" si="3" ref="O21:O31">SUM(B21:N21)</f>
        <v>234299705.23999995</v>
      </c>
    </row>
    <row r="22" spans="1:23" ht="18.75" customHeight="1">
      <c r="A22" s="14" t="s">
        <v>45</v>
      </c>
      <c r="B22" s="42">
        <v>4943984.63</v>
      </c>
      <c r="C22" s="42">
        <v>5371048.450000001</v>
      </c>
      <c r="D22" s="42">
        <v>7199366.3</v>
      </c>
      <c r="E22" s="42">
        <v>-1372795.2300000002</v>
      </c>
      <c r="F22" s="42">
        <v>6489310.499999999</v>
      </c>
      <c r="G22" s="42">
        <v>9116261.170000002</v>
      </c>
      <c r="H22" s="42">
        <v>2180303.2800000003</v>
      </c>
      <c r="I22" s="42">
        <v>4468022.850000001</v>
      </c>
      <c r="J22" s="42">
        <v>5817312.0200000005</v>
      </c>
      <c r="K22" s="42">
        <v>4537468.74</v>
      </c>
      <c r="L22" s="42">
        <v>5686635.19</v>
      </c>
      <c r="M22" s="42">
        <v>1998297.39</v>
      </c>
      <c r="N22" s="42">
        <v>770218.7100000001</v>
      </c>
      <c r="O22" s="42">
        <f t="shared" si="3"/>
        <v>57205434.00000001</v>
      </c>
      <c r="W22" s="45"/>
    </row>
    <row r="23" spans="1:15" ht="18.75" customHeight="1">
      <c r="A23" s="14" t="s">
        <v>44</v>
      </c>
      <c r="B23" s="42">
        <v>1761908.5899999999</v>
      </c>
      <c r="C23" s="42">
        <v>1151934.84</v>
      </c>
      <c r="D23" s="42">
        <v>847284.7599999999</v>
      </c>
      <c r="E23" s="42">
        <v>323897.94999999995</v>
      </c>
      <c r="F23" s="42">
        <v>1062903.7300000004</v>
      </c>
      <c r="G23" s="42">
        <v>1706100.9300000004</v>
      </c>
      <c r="H23" s="42">
        <v>222574.5</v>
      </c>
      <c r="I23" s="42">
        <v>1220988.69</v>
      </c>
      <c r="J23" s="42">
        <v>972704.9100000001</v>
      </c>
      <c r="K23" s="42">
        <v>1362746.92</v>
      </c>
      <c r="L23" s="42">
        <v>1316567.6300000004</v>
      </c>
      <c r="M23" s="42">
        <v>675893.1099999999</v>
      </c>
      <c r="N23" s="42">
        <v>409932.07</v>
      </c>
      <c r="O23" s="42">
        <f t="shared" si="3"/>
        <v>13035438.63</v>
      </c>
    </row>
    <row r="24" spans="1:15" ht="18.75" customHeight="1">
      <c r="A24" s="14" t="s">
        <v>43</v>
      </c>
      <c r="B24" s="42">
        <v>109743.12000000005</v>
      </c>
      <c r="C24" s="42">
        <v>109743.12000000005</v>
      </c>
      <c r="D24" s="42">
        <v>54871.56000000003</v>
      </c>
      <c r="E24" s="42">
        <v>54871.56000000003</v>
      </c>
      <c r="F24" s="42">
        <v>54871.56000000003</v>
      </c>
      <c r="G24" s="42">
        <v>54871.56000000003</v>
      </c>
      <c r="H24" s="42">
        <v>54871.56000000003</v>
      </c>
      <c r="I24" s="42">
        <v>109743.12000000005</v>
      </c>
      <c r="J24" s="42">
        <v>54871.56000000003</v>
      </c>
      <c r="K24" s="42">
        <v>54871.56000000003</v>
      </c>
      <c r="L24" s="42">
        <v>54871.56000000003</v>
      </c>
      <c r="M24" s="42">
        <v>54871.56000000003</v>
      </c>
      <c r="N24" s="42">
        <v>54871.56000000003</v>
      </c>
      <c r="O24" s="42">
        <f t="shared" si="3"/>
        <v>877944.9600000007</v>
      </c>
    </row>
    <row r="25" spans="1:15" ht="18.75" customHeight="1">
      <c r="A25" s="14" t="s">
        <v>42</v>
      </c>
      <c r="B25" s="42">
        <v>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f t="shared" si="3"/>
        <v>0</v>
      </c>
    </row>
    <row r="26" spans="1:26" ht="18.75" customHeight="1">
      <c r="A26" s="14" t="s">
        <v>41</v>
      </c>
      <c r="B26" s="42">
        <v>36139.70999999999</v>
      </c>
      <c r="C26" s="42">
        <v>26195.96999999999</v>
      </c>
      <c r="D26" s="42">
        <v>23846.469999999998</v>
      </c>
      <c r="E26" s="42">
        <v>7205.989999999999</v>
      </c>
      <c r="F26" s="42">
        <v>24603.36</v>
      </c>
      <c r="G26" s="42">
        <v>34566.85</v>
      </c>
      <c r="H26" s="42">
        <v>6465.96</v>
      </c>
      <c r="I26" s="42">
        <v>25742.950000000004</v>
      </c>
      <c r="J26" s="42">
        <v>23007.98</v>
      </c>
      <c r="K26" s="42">
        <v>31122.82</v>
      </c>
      <c r="L26" s="42">
        <v>27616.889999999996</v>
      </c>
      <c r="M26" s="42">
        <v>15284.230000000001</v>
      </c>
      <c r="N26" s="42">
        <v>7819.51</v>
      </c>
      <c r="O26" s="42">
        <f t="shared" si="3"/>
        <v>289618.69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14" t="s">
        <v>40</v>
      </c>
      <c r="B27" s="42">
        <v>30933.900000000023</v>
      </c>
      <c r="C27" s="42">
        <v>23031.299999999985</v>
      </c>
      <c r="D27" s="42">
        <v>20200.2</v>
      </c>
      <c r="E27" s="42">
        <v>6170.030000000002</v>
      </c>
      <c r="F27" s="42">
        <v>20327.40000000001</v>
      </c>
      <c r="G27" s="42">
        <v>27459.750000000025</v>
      </c>
      <c r="H27" s="42">
        <v>5070.900000000001</v>
      </c>
      <c r="I27" s="42">
        <v>21426.600000000002</v>
      </c>
      <c r="J27" s="42">
        <v>20200.2</v>
      </c>
      <c r="K27" s="42">
        <v>26749.50000000001</v>
      </c>
      <c r="L27" s="42">
        <v>23368.859999999982</v>
      </c>
      <c r="M27" s="42">
        <v>13185</v>
      </c>
      <c r="N27" s="42">
        <v>6930.600000000006</v>
      </c>
      <c r="O27" s="42">
        <f t="shared" si="3"/>
        <v>245054.24000000005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14" t="s">
        <v>39</v>
      </c>
      <c r="B28" s="42">
        <v>14427.6</v>
      </c>
      <c r="C28" s="42">
        <v>10742.099999999997</v>
      </c>
      <c r="D28" s="42">
        <v>9421.5</v>
      </c>
      <c r="E28" s="42">
        <v>2877.6000000000013</v>
      </c>
      <c r="F28" s="42">
        <v>9480.600000000008</v>
      </c>
      <c r="G28" s="42">
        <v>12807.66</v>
      </c>
      <c r="H28" s="42">
        <v>2365.2</v>
      </c>
      <c r="I28" s="42">
        <v>9933.899999999998</v>
      </c>
      <c r="J28" s="42">
        <v>9559.499999999995</v>
      </c>
      <c r="K28" s="42">
        <v>12299.099999999997</v>
      </c>
      <c r="L28" s="42">
        <v>10899.599999999997</v>
      </c>
      <c r="M28" s="42">
        <v>6169.200000000002</v>
      </c>
      <c r="N28" s="42">
        <v>3232.5</v>
      </c>
      <c r="O28" s="42">
        <f t="shared" si="3"/>
        <v>114216.05999999997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14" t="s">
        <v>38</v>
      </c>
      <c r="B29" s="42">
        <v>1737174.000000001</v>
      </c>
      <c r="C29" s="42">
        <v>704998.4999999999</v>
      </c>
      <c r="D29" s="42">
        <v>556426.58</v>
      </c>
      <c r="E29" s="42">
        <v>277064.94999999995</v>
      </c>
      <c r="F29" s="42">
        <v>791587.5</v>
      </c>
      <c r="G29" s="42">
        <v>1246099.8000000003</v>
      </c>
      <c r="H29" s="42">
        <v>717370.4999999997</v>
      </c>
      <c r="I29" s="42">
        <v>1535431.2199999993</v>
      </c>
      <c r="J29" s="42">
        <v>772015.4999999997</v>
      </c>
      <c r="K29" s="42">
        <v>1218120.9000000006</v>
      </c>
      <c r="L29" s="42">
        <v>1215066.8999999997</v>
      </c>
      <c r="M29" s="42">
        <v>867879.0000000003</v>
      </c>
      <c r="N29" s="42">
        <v>303442.19999999984</v>
      </c>
      <c r="O29" s="42">
        <f t="shared" si="3"/>
        <v>11942677.55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14" t="s">
        <v>37</v>
      </c>
      <c r="B30" s="42">
        <v>0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2606299.360000001</v>
      </c>
      <c r="L30" s="42">
        <v>892785.9299999999</v>
      </c>
      <c r="M30" s="42">
        <v>0</v>
      </c>
      <c r="N30" s="42">
        <v>0</v>
      </c>
      <c r="O30" s="42">
        <f t="shared" si="3"/>
        <v>3499085.290000001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14" t="s">
        <v>36</v>
      </c>
      <c r="B31" s="42">
        <v>0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122064.29999999996</v>
      </c>
      <c r="L31" s="42">
        <v>0</v>
      </c>
      <c r="M31" s="42">
        <v>0</v>
      </c>
      <c r="N31" s="42">
        <v>0</v>
      </c>
      <c r="O31" s="42">
        <f t="shared" si="3"/>
        <v>122064.29999999996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37"/>
      <c r="B32" s="31"/>
      <c r="C32" s="31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3"/>
      <c r="P32" s="3"/>
    </row>
    <row r="33" spans="1:15" ht="18.75" customHeight="1">
      <c r="A33" s="18" t="s">
        <v>35</v>
      </c>
      <c r="B33" s="42">
        <f aca="true" t="shared" si="4" ref="B33:O33">+B34+B36+B49+B50+B51+B56-B57</f>
        <v>4940525.800000001</v>
      </c>
      <c r="C33" s="42">
        <f t="shared" si="4"/>
        <v>-705641.6400000002</v>
      </c>
      <c r="D33" s="42">
        <f t="shared" si="4"/>
        <v>-495172.9900000001</v>
      </c>
      <c r="E33" s="42">
        <f t="shared" si="4"/>
        <v>-75488.68999999994</v>
      </c>
      <c r="F33" s="42">
        <f t="shared" si="4"/>
        <v>-281647.23</v>
      </c>
      <c r="G33" s="42">
        <f t="shared" si="4"/>
        <v>-1163506.1099999999</v>
      </c>
      <c r="H33" s="42">
        <f t="shared" si="4"/>
        <v>-135118.56000000003</v>
      </c>
      <c r="I33" s="42">
        <f t="shared" si="4"/>
        <v>277554.3600000003</v>
      </c>
      <c r="J33" s="42">
        <f t="shared" si="4"/>
        <v>-726050.0299999999</v>
      </c>
      <c r="K33" s="42">
        <f t="shared" si="4"/>
        <v>1418817.8599999985</v>
      </c>
      <c r="L33" s="42">
        <f t="shared" si="4"/>
        <v>1405477.3300000003</v>
      </c>
      <c r="M33" s="42">
        <f t="shared" si="4"/>
        <v>-508353.7599999999</v>
      </c>
      <c r="N33" s="42">
        <f t="shared" si="4"/>
        <v>-241955.44999999992</v>
      </c>
      <c r="O33" s="42">
        <f t="shared" si="4"/>
        <v>3709440.889999992</v>
      </c>
    </row>
    <row r="34" spans="1:15" ht="18.75" customHeight="1">
      <c r="A34" s="14" t="s">
        <v>34</v>
      </c>
      <c r="B34" s="13">
        <v>-1065948.4</v>
      </c>
      <c r="C34" s="13">
        <v>-1010033.2000000002</v>
      </c>
      <c r="D34" s="13">
        <v>-571150.8</v>
      </c>
      <c r="E34" s="13">
        <v>-201392.39999999997</v>
      </c>
      <c r="F34" s="13">
        <v>-669838.4</v>
      </c>
      <c r="G34" s="13">
        <v>-1354610.4</v>
      </c>
      <c r="H34" s="13">
        <v>-192680.40000000002</v>
      </c>
      <c r="I34" s="13">
        <v>-1366899.6</v>
      </c>
      <c r="J34" s="13">
        <v>-807188.7999999999</v>
      </c>
      <c r="K34" s="13">
        <v>-448527.19999999995</v>
      </c>
      <c r="L34" s="13">
        <v>-330783.19999999995</v>
      </c>
      <c r="M34" s="13">
        <v>-580584.3999999999</v>
      </c>
      <c r="N34" s="13">
        <v>-339248.79999999993</v>
      </c>
      <c r="O34" s="13">
        <f>+O35</f>
        <v>-8938886</v>
      </c>
    </row>
    <row r="35" spans="1:26" ht="18.75" customHeight="1">
      <c r="A35" s="37" t="s">
        <v>33</v>
      </c>
      <c r="B35" s="31">
        <v>-1065948.4</v>
      </c>
      <c r="C35" s="31">
        <v>-1010033.2000000002</v>
      </c>
      <c r="D35" s="31">
        <v>-571150.8</v>
      </c>
      <c r="E35" s="31">
        <v>-201392.39999999997</v>
      </c>
      <c r="F35" s="31">
        <v>-669838.4</v>
      </c>
      <c r="G35" s="31">
        <v>-1354610.4</v>
      </c>
      <c r="H35" s="31">
        <v>-192680.40000000002</v>
      </c>
      <c r="I35" s="31">
        <v>-1366899.6</v>
      </c>
      <c r="J35" s="31">
        <v>-807188.7999999999</v>
      </c>
      <c r="K35" s="31">
        <v>-448527.19999999995</v>
      </c>
      <c r="L35" s="31">
        <v>-330783.19999999995</v>
      </c>
      <c r="M35" s="31">
        <v>-580584.3999999999</v>
      </c>
      <c r="N35" s="31">
        <v>-339248.79999999993</v>
      </c>
      <c r="O35" s="41">
        <f>SUM(B35:N35)</f>
        <v>-8938886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14" t="s">
        <v>32</v>
      </c>
      <c r="B36" s="13">
        <f aca="true" t="shared" si="5" ref="B36:O36">SUM(B37:B47)</f>
        <v>5496512.12</v>
      </c>
      <c r="C36" s="13">
        <f t="shared" si="5"/>
        <v>-41007.61</v>
      </c>
      <c r="D36" s="13">
        <f t="shared" si="5"/>
        <v>-80768.91</v>
      </c>
      <c r="E36" s="13">
        <f t="shared" si="5"/>
        <v>-9314.800000000001</v>
      </c>
      <c r="F36" s="13">
        <f t="shared" si="5"/>
        <v>-3300</v>
      </c>
      <c r="G36" s="13">
        <f t="shared" si="5"/>
        <v>-136950.22999999998</v>
      </c>
      <c r="H36" s="13">
        <f t="shared" si="5"/>
        <v>-21516</v>
      </c>
      <c r="I36" s="13">
        <f t="shared" si="5"/>
        <v>1106189.0700000003</v>
      </c>
      <c r="J36" s="13">
        <f t="shared" si="5"/>
        <v>-4994</v>
      </c>
      <c r="K36" s="13">
        <f t="shared" si="5"/>
        <v>1526800.4899999984</v>
      </c>
      <c r="L36" s="13">
        <f t="shared" si="5"/>
        <v>1384251.3200000003</v>
      </c>
      <c r="M36" s="13">
        <f t="shared" si="5"/>
        <v>-116185.56999999999</v>
      </c>
      <c r="N36" s="13">
        <f t="shared" si="5"/>
        <v>-6161.130000000002</v>
      </c>
      <c r="O36" s="13">
        <f t="shared" si="5"/>
        <v>9093554.749999993</v>
      </c>
    </row>
    <row r="37" spans="1:26" ht="18.75" customHeight="1">
      <c r="A37" s="37" t="s">
        <v>31</v>
      </c>
      <c r="B37" s="32">
        <v>632.1200000000099</v>
      </c>
      <c r="C37" s="32">
        <v>-100.80999999999995</v>
      </c>
      <c r="D37" s="32">
        <v>-60968.909999999996</v>
      </c>
      <c r="E37" s="32">
        <v>-9204.800000000001</v>
      </c>
      <c r="F37" s="32">
        <v>0</v>
      </c>
      <c r="G37" s="32">
        <v>-96140.23</v>
      </c>
      <c r="H37" s="32">
        <v>-8316</v>
      </c>
      <c r="I37" s="32">
        <v>456.27000000000044</v>
      </c>
      <c r="J37" s="32">
        <v>-4994</v>
      </c>
      <c r="K37" s="32">
        <v>100.49000000000524</v>
      </c>
      <c r="L37" s="32">
        <v>51.31999999999971</v>
      </c>
      <c r="M37" s="32">
        <v>-95615.56999999999</v>
      </c>
      <c r="N37" s="32">
        <v>-7574.31</v>
      </c>
      <c r="O37" s="32">
        <f aca="true" t="shared" si="6" ref="O37:O47">SUM(B37:N37)</f>
        <v>-281674.43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37" t="s">
        <v>30</v>
      </c>
      <c r="B38" s="32">
        <v>0</v>
      </c>
      <c r="C38" s="32">
        <v>-316.8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-1267.2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f t="shared" si="6"/>
        <v>-1584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37" t="s">
        <v>29</v>
      </c>
      <c r="B39" s="32">
        <v>-19800</v>
      </c>
      <c r="C39" s="32">
        <v>-39600</v>
      </c>
      <c r="D39" s="32">
        <v>-19800</v>
      </c>
      <c r="E39" s="32">
        <v>0</v>
      </c>
      <c r="F39" s="32">
        <v>-3300</v>
      </c>
      <c r="G39" s="32">
        <v>-39600</v>
      </c>
      <c r="H39" s="32">
        <v>-13200</v>
      </c>
      <c r="I39" s="32">
        <v>0</v>
      </c>
      <c r="J39" s="32">
        <v>0</v>
      </c>
      <c r="K39" s="32">
        <v>-3300</v>
      </c>
      <c r="L39" s="32">
        <v>-19800</v>
      </c>
      <c r="M39" s="32">
        <v>-19800</v>
      </c>
      <c r="N39" s="32">
        <v>-6600</v>
      </c>
      <c r="O39" s="32">
        <f t="shared" si="6"/>
        <v>-184800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37" t="s">
        <v>28</v>
      </c>
      <c r="B40" s="32">
        <v>0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40">
        <f t="shared" si="6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37" t="s">
        <v>27</v>
      </c>
      <c r="B41" s="32">
        <v>-1320</v>
      </c>
      <c r="C41" s="32">
        <v>-990</v>
      </c>
      <c r="D41" s="32">
        <v>0</v>
      </c>
      <c r="E41" s="32">
        <v>-110</v>
      </c>
      <c r="F41" s="32">
        <v>0</v>
      </c>
      <c r="G41" s="32">
        <v>-1210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-770</v>
      </c>
      <c r="N41" s="32">
        <v>-550</v>
      </c>
      <c r="O41" s="32">
        <f t="shared" si="6"/>
        <v>-4950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35" t="s">
        <v>26</v>
      </c>
      <c r="B42" s="32">
        <v>6777000</v>
      </c>
      <c r="C42" s="32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24453000</v>
      </c>
      <c r="J42" s="32">
        <v>0</v>
      </c>
      <c r="K42" s="32">
        <v>29988000</v>
      </c>
      <c r="L42" s="32">
        <v>27324000</v>
      </c>
      <c r="M42" s="32">
        <v>0</v>
      </c>
      <c r="N42" s="32">
        <v>0</v>
      </c>
      <c r="O42" s="32">
        <f t="shared" si="6"/>
        <v>88542000</v>
      </c>
      <c r="P42"/>
      <c r="Q42" s="39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18.75" customHeight="1">
      <c r="A43" s="35" t="s">
        <v>25</v>
      </c>
      <c r="B43" s="32">
        <v>-1260000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-23346000</v>
      </c>
      <c r="J43" s="32">
        <v>0</v>
      </c>
      <c r="K43" s="32">
        <v>-28458000</v>
      </c>
      <c r="L43" s="32">
        <v>-25920000</v>
      </c>
      <c r="M43" s="32">
        <v>0</v>
      </c>
      <c r="N43" s="32">
        <v>0</v>
      </c>
      <c r="O43" s="32">
        <f t="shared" si="6"/>
        <v>-78984000</v>
      </c>
      <c r="P43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18.75" customHeight="1">
      <c r="A44" s="35" t="s">
        <v>24</v>
      </c>
      <c r="B44" s="32">
        <v>0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f t="shared" si="6"/>
        <v>0</v>
      </c>
      <c r="P44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ht="18.75" customHeight="1">
      <c r="A45" s="35" t="s">
        <v>23</v>
      </c>
      <c r="B45" s="32">
        <v>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f t="shared" si="6"/>
        <v>0</v>
      </c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ht="18.75" customHeight="1">
      <c r="A46" s="35" t="s">
        <v>22</v>
      </c>
      <c r="B46" s="38">
        <v>0</v>
      </c>
      <c r="C46" s="38">
        <v>0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13718.9</v>
      </c>
      <c r="O46" s="32">
        <f t="shared" si="6"/>
        <v>13718.9</v>
      </c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ht="18.75" customHeight="1">
      <c r="A47" s="35" t="s">
        <v>21</v>
      </c>
      <c r="B47" s="38">
        <v>0</v>
      </c>
      <c r="C47" s="38">
        <v>0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-5155.72</v>
      </c>
      <c r="O47" s="32">
        <f t="shared" si="6"/>
        <v>-5155.72</v>
      </c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ht="18.75" customHeight="1">
      <c r="A48" s="35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ht="18.75" customHeight="1">
      <c r="A49" s="14" t="s">
        <v>89</v>
      </c>
      <c r="B49" s="36">
        <v>448713.74</v>
      </c>
      <c r="C49" s="36">
        <v>331562.66000000003</v>
      </c>
      <c r="D49" s="36">
        <v>160826.87</v>
      </c>
      <c r="E49" s="36">
        <v>133244.91</v>
      </c>
      <c r="F49" s="36">
        <v>361878.33</v>
      </c>
      <c r="G49" s="36">
        <v>277892.12</v>
      </c>
      <c r="H49" s="36">
        <v>52282.44</v>
      </c>
      <c r="I49" s="36">
        <v>493022.93000000005</v>
      </c>
      <c r="J49" s="36">
        <v>65730.8</v>
      </c>
      <c r="K49" s="36">
        <v>296344.23</v>
      </c>
      <c r="L49" s="36">
        <v>315558.2</v>
      </c>
      <c r="M49" s="36">
        <v>168465.82</v>
      </c>
      <c r="N49" s="36">
        <v>100373.34</v>
      </c>
      <c r="O49" s="32">
        <f>SUM(B49:N49)</f>
        <v>3205896.3899999997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4" t="s">
        <v>87</v>
      </c>
      <c r="B50" s="36">
        <v>61248.34</v>
      </c>
      <c r="C50" s="36">
        <v>13836.51</v>
      </c>
      <c r="D50" s="36">
        <v>-4080.15</v>
      </c>
      <c r="E50" s="36">
        <v>1973.6</v>
      </c>
      <c r="F50" s="36">
        <v>29612.84</v>
      </c>
      <c r="G50" s="36">
        <v>50162.4</v>
      </c>
      <c r="H50" s="36">
        <v>26795.4</v>
      </c>
      <c r="I50" s="36">
        <v>45241.96</v>
      </c>
      <c r="J50" s="36">
        <v>20401.97</v>
      </c>
      <c r="K50" s="36">
        <v>44200.34</v>
      </c>
      <c r="L50" s="36">
        <v>36451.01</v>
      </c>
      <c r="M50" s="36">
        <v>19950.39</v>
      </c>
      <c r="N50" s="36">
        <v>3081.14</v>
      </c>
      <c r="O50" s="32">
        <f>SUM(B50:N50)</f>
        <v>348875.75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4" t="s">
        <v>20</v>
      </c>
      <c r="B51" s="36">
        <v>0</v>
      </c>
      <c r="C51" s="36">
        <v>0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f>O52+O53</f>
        <v>0</v>
      </c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ht="18.75" customHeight="1">
      <c r="A52" s="37" t="s">
        <v>19</v>
      </c>
      <c r="B52" s="36">
        <v>0</v>
      </c>
      <c r="C52" s="36"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2">
        <f>SUM(B52:N52)</f>
        <v>0</v>
      </c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ht="18.75" customHeight="1">
      <c r="A53" s="37" t="s">
        <v>18</v>
      </c>
      <c r="B53" s="36">
        <v>0</v>
      </c>
      <c r="C53" s="36">
        <v>0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2">
        <f>SUM(B53:N53)</f>
        <v>0</v>
      </c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ht="18.75" customHeight="1">
      <c r="A54" s="35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19"/>
      <c r="Q54" s="19"/>
      <c r="R54" s="19"/>
      <c r="S54" s="19"/>
      <c r="T54" s="19"/>
      <c r="U54" s="22"/>
      <c r="V54" s="34"/>
      <c r="W54" s="19"/>
      <c r="X54" s="19"/>
      <c r="Y54" s="19"/>
      <c r="Z54" s="19"/>
    </row>
    <row r="55" spans="1:26" ht="18.75" customHeight="1">
      <c r="A55" s="18" t="s">
        <v>17</v>
      </c>
      <c r="B55" s="11">
        <f aca="true" t="shared" si="7" ref="B55:N55">+B20+B33</f>
        <v>45278845.00999999</v>
      </c>
      <c r="C55" s="11">
        <f t="shared" si="7"/>
        <v>28025303.76</v>
      </c>
      <c r="D55" s="11">
        <f t="shared" si="7"/>
        <v>25420409.589999996</v>
      </c>
      <c r="E55" s="11">
        <f t="shared" si="7"/>
        <v>7878705.559999999</v>
      </c>
      <c r="F55" s="11">
        <f t="shared" si="7"/>
        <v>26995766.139999997</v>
      </c>
      <c r="G55" s="11">
        <f t="shared" si="7"/>
        <v>37351581.529999994</v>
      </c>
      <c r="H55" s="11">
        <f t="shared" si="7"/>
        <v>7544108.710000001</v>
      </c>
      <c r="I55" s="11">
        <f t="shared" si="7"/>
        <v>29854393.94</v>
      </c>
      <c r="J55" s="11">
        <f t="shared" si="7"/>
        <v>24416278.659999996</v>
      </c>
      <c r="K55" s="11">
        <f t="shared" si="7"/>
        <v>35294896.88</v>
      </c>
      <c r="L55" s="11">
        <f t="shared" si="7"/>
        <v>31934500.96</v>
      </c>
      <c r="M55" s="11">
        <f t="shared" si="7"/>
        <v>16787378.400000002</v>
      </c>
      <c r="N55" s="11">
        <f t="shared" si="7"/>
        <v>8558510.709999999</v>
      </c>
      <c r="O55" s="11">
        <f>SUM(B55:N55)</f>
        <v>325340679.8499999</v>
      </c>
      <c r="P55"/>
      <c r="Q55" s="16"/>
      <c r="R55"/>
      <c r="S55"/>
      <c r="T55"/>
      <c r="U55" s="16"/>
      <c r="V55"/>
      <c r="W55"/>
      <c r="X55"/>
      <c r="Y55"/>
      <c r="Z55"/>
    </row>
    <row r="56" spans="1:21" ht="18.75" customHeight="1">
      <c r="A56" s="33" t="s">
        <v>16</v>
      </c>
      <c r="B56" s="32">
        <v>0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1">
        <f>SUM(B56:N56)</f>
        <v>0</v>
      </c>
      <c r="P56"/>
      <c r="Q56"/>
      <c r="R56"/>
      <c r="S56"/>
      <c r="U56" s="27"/>
    </row>
    <row r="57" spans="1:19" ht="18.75" customHeight="1">
      <c r="A57" s="33" t="s">
        <v>15</v>
      </c>
      <c r="B57" s="32">
        <v>0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1">
        <f>SUM(B57:N57)</f>
        <v>0</v>
      </c>
      <c r="P57"/>
      <c r="Q57"/>
      <c r="R57"/>
      <c r="S57"/>
    </row>
    <row r="58" spans="1:19" ht="15.75">
      <c r="A58" s="10"/>
      <c r="B58" s="30"/>
      <c r="C58" s="30"/>
      <c r="D58" s="29"/>
      <c r="E58" s="29"/>
      <c r="F58" s="29"/>
      <c r="G58" s="29"/>
      <c r="H58" s="29"/>
      <c r="I58" s="30"/>
      <c r="J58" s="29"/>
      <c r="K58" s="29"/>
      <c r="L58" s="29"/>
      <c r="M58" s="29"/>
      <c r="N58" s="29"/>
      <c r="O58" s="28"/>
      <c r="P58" s="27"/>
      <c r="Q58"/>
      <c r="R58" s="16"/>
      <c r="S58"/>
    </row>
    <row r="59" spans="1:19" ht="12.75" customHeight="1">
      <c r="A59" s="26"/>
      <c r="B59" s="25"/>
      <c r="C59" s="25"/>
      <c r="D59" s="24"/>
      <c r="E59" s="24"/>
      <c r="F59" s="24"/>
      <c r="G59" s="24"/>
      <c r="H59" s="24"/>
      <c r="I59" s="25"/>
      <c r="J59" s="24"/>
      <c r="K59" s="24"/>
      <c r="L59" s="24"/>
      <c r="M59" s="24"/>
      <c r="N59" s="24"/>
      <c r="O59" s="23"/>
      <c r="P59" s="19"/>
      <c r="Q59" s="19"/>
      <c r="R59" s="22"/>
      <c r="S59" s="19"/>
    </row>
    <row r="60" spans="1:17" ht="15" customHeight="1">
      <c r="A60" s="21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19"/>
      <c r="Q60" s="19"/>
    </row>
    <row r="61" spans="1:17" ht="18.75" customHeight="1">
      <c r="A61" s="18" t="s">
        <v>14</v>
      </c>
      <c r="B61" s="15">
        <f aca="true" t="shared" si="8" ref="B61:O61">SUM(B62:B72)</f>
        <v>45278845.07</v>
      </c>
      <c r="C61" s="15">
        <f t="shared" si="8"/>
        <v>28025303.83</v>
      </c>
      <c r="D61" s="15">
        <f t="shared" si="8"/>
        <v>25420409.599999998</v>
      </c>
      <c r="E61" s="15">
        <f t="shared" si="8"/>
        <v>7878705.54</v>
      </c>
      <c r="F61" s="15">
        <f t="shared" si="8"/>
        <v>26995766.160000004</v>
      </c>
      <c r="G61" s="15">
        <f t="shared" si="8"/>
        <v>37351581.51</v>
      </c>
      <c r="H61" s="15">
        <f t="shared" si="8"/>
        <v>7544108.760000001</v>
      </c>
      <c r="I61" s="15">
        <f t="shared" si="8"/>
        <v>29854393.959999997</v>
      </c>
      <c r="J61" s="15">
        <f t="shared" si="8"/>
        <v>24416278.669999998</v>
      </c>
      <c r="K61" s="15">
        <f t="shared" si="8"/>
        <v>35294896.89999999</v>
      </c>
      <c r="L61" s="15">
        <f t="shared" si="8"/>
        <v>31934500.90999999</v>
      </c>
      <c r="M61" s="15">
        <f t="shared" si="8"/>
        <v>16787378.360000003</v>
      </c>
      <c r="N61" s="15">
        <f t="shared" si="8"/>
        <v>8558510.67</v>
      </c>
      <c r="O61" s="11">
        <f t="shared" si="8"/>
        <v>325340679.94</v>
      </c>
      <c r="Q61" s="17"/>
    </row>
    <row r="62" spans="1:18" ht="18.75" customHeight="1">
      <c r="A62" s="14" t="s">
        <v>13</v>
      </c>
      <c r="B62" s="15">
        <v>37234966.85</v>
      </c>
      <c r="C62" s="15">
        <v>20106427.869999997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1">
        <f aca="true" t="shared" si="9" ref="O62:O72">SUM(B62:N62)</f>
        <v>57341394.72</v>
      </c>
      <c r="P62"/>
      <c r="Q62" s="16"/>
      <c r="R62" s="16"/>
    </row>
    <row r="63" spans="1:16" ht="18.75" customHeight="1">
      <c r="A63" s="14" t="s">
        <v>12</v>
      </c>
      <c r="B63" s="15">
        <v>8043878.220000002</v>
      </c>
      <c r="C63" s="15">
        <v>7918875.960000001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1">
        <f t="shared" si="9"/>
        <v>15962754.180000003</v>
      </c>
      <c r="P63"/>
    </row>
    <row r="64" spans="1:17" ht="18.75" customHeight="1">
      <c r="A64" s="14" t="s">
        <v>11</v>
      </c>
      <c r="B64" s="12">
        <v>0</v>
      </c>
      <c r="C64" s="12">
        <v>0</v>
      </c>
      <c r="D64" s="13">
        <v>25420409.599999998</v>
      </c>
      <c r="E64" s="12">
        <v>0</v>
      </c>
      <c r="F64" s="12">
        <v>0</v>
      </c>
      <c r="G64" s="12">
        <v>0</v>
      </c>
      <c r="H64" s="15">
        <v>7544108.760000001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3">
        <f t="shared" si="9"/>
        <v>32964518.36</v>
      </c>
      <c r="P64" s="3"/>
      <c r="Q64"/>
    </row>
    <row r="65" spans="1:18" ht="18.75" customHeight="1">
      <c r="A65" s="14" t="s">
        <v>10</v>
      </c>
      <c r="B65" s="12">
        <v>0</v>
      </c>
      <c r="C65" s="12">
        <v>0</v>
      </c>
      <c r="D65" s="12">
        <v>0</v>
      </c>
      <c r="E65" s="13">
        <v>7878705.54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1">
        <f t="shared" si="9"/>
        <v>7878705.54</v>
      </c>
      <c r="R65"/>
    </row>
    <row r="66" spans="1:19" ht="18.75" customHeight="1">
      <c r="A66" s="14" t="s">
        <v>9</v>
      </c>
      <c r="B66" s="12">
        <v>0</v>
      </c>
      <c r="C66" s="12">
        <v>0</v>
      </c>
      <c r="D66" s="12">
        <v>0</v>
      </c>
      <c r="E66" s="12">
        <v>0</v>
      </c>
      <c r="F66" s="13">
        <v>26995766.160000004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3">
        <f t="shared" si="9"/>
        <v>26995766.160000004</v>
      </c>
      <c r="S66"/>
    </row>
    <row r="67" spans="1:20" ht="18.75" customHeight="1">
      <c r="A67" s="14" t="s">
        <v>8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5">
        <v>37351581.51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1">
        <f t="shared" si="9"/>
        <v>37351581.51</v>
      </c>
      <c r="T67"/>
    </row>
    <row r="68" spans="1:21" ht="18.75" customHeight="1">
      <c r="A68" s="14" t="s">
        <v>7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5">
        <v>29854393.959999997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1">
        <f t="shared" si="9"/>
        <v>29854393.959999997</v>
      </c>
      <c r="U68"/>
    </row>
    <row r="69" spans="1:22" ht="18.75" customHeight="1">
      <c r="A69" s="14" t="s">
        <v>6</v>
      </c>
      <c r="B69" s="12">
        <v>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3">
        <v>24416278.669999998</v>
      </c>
      <c r="K69" s="12">
        <v>0</v>
      </c>
      <c r="L69" s="12">
        <v>0</v>
      </c>
      <c r="M69" s="12">
        <v>0</v>
      </c>
      <c r="N69" s="12">
        <v>0</v>
      </c>
      <c r="O69" s="11">
        <f t="shared" si="9"/>
        <v>24416278.669999998</v>
      </c>
      <c r="V69"/>
    </row>
    <row r="70" spans="1:23" ht="18.75" customHeight="1">
      <c r="A70" s="14" t="s">
        <v>5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3">
        <v>35294896.89999999</v>
      </c>
      <c r="L70" s="13">
        <v>31934500.90999999</v>
      </c>
      <c r="M70" s="12">
        <v>0</v>
      </c>
      <c r="N70" s="12">
        <v>0</v>
      </c>
      <c r="O70" s="11">
        <f t="shared" si="9"/>
        <v>67229397.80999997</v>
      </c>
      <c r="P70"/>
      <c r="W70"/>
    </row>
    <row r="71" spans="1:25" ht="18.75" customHeight="1">
      <c r="A71" s="14" t="s">
        <v>4</v>
      </c>
      <c r="B71" s="12">
        <v>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3">
        <v>16787378.360000003</v>
      </c>
      <c r="N71" s="12">
        <v>0</v>
      </c>
      <c r="O71" s="11">
        <f t="shared" si="9"/>
        <v>16787378.360000003</v>
      </c>
      <c r="R71"/>
      <c r="Y71"/>
    </row>
    <row r="72" spans="1:26" ht="18.75" customHeight="1">
      <c r="A72" s="10" t="s">
        <v>3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8">
        <v>8558510.67</v>
      </c>
      <c r="O72" s="7">
        <f t="shared" si="9"/>
        <v>8558510.67</v>
      </c>
      <c r="P72"/>
      <c r="S72"/>
      <c r="Z72"/>
    </row>
    <row r="73" spans="1:12" ht="21" customHeight="1">
      <c r="A73" s="6" t="s">
        <v>2</v>
      </c>
      <c r="B73" s="5"/>
      <c r="C73" s="5"/>
      <c r="D73"/>
      <c r="E73"/>
      <c r="F73"/>
      <c r="G73"/>
      <c r="H73" s="4"/>
      <c r="I73" s="4"/>
      <c r="J73"/>
      <c r="K73"/>
      <c r="L73"/>
    </row>
    <row r="74" spans="1:14" ht="23.25" customHeight="1">
      <c r="A74" s="71" t="s">
        <v>91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</row>
    <row r="75" spans="1:14" ht="21" customHeight="1">
      <c r="A75" s="66" t="s">
        <v>88</v>
      </c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</row>
    <row r="76" spans="1:14" ht="21" customHeight="1">
      <c r="A76" s="66" t="s">
        <v>1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</row>
    <row r="77" spans="1:14" ht="18" customHeight="1">
      <c r="A77" s="66" t="s">
        <v>0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</row>
    <row r="78" spans="1:14" ht="15.75">
      <c r="A78" s="66" t="s">
        <v>86</v>
      </c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</row>
    <row r="79" ht="13.5">
      <c r="N79" s="2"/>
    </row>
    <row r="80" ht="14.25">
      <c r="N80" s="2"/>
    </row>
    <row r="81" ht="13.5">
      <c r="N81" s="2"/>
    </row>
    <row r="82" ht="13.5">
      <c r="N82" s="2"/>
    </row>
    <row r="83" spans="1:14" ht="15.7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</row>
    <row r="84" ht="13.5">
      <c r="N84" s="2"/>
    </row>
    <row r="86" ht="13.5">
      <c r="N86" s="2"/>
    </row>
    <row r="87" ht="13.5">
      <c r="N87" s="2"/>
    </row>
    <row r="88" ht="13.5">
      <c r="N88" s="2"/>
    </row>
    <row r="89" ht="13.5">
      <c r="N89" s="2"/>
    </row>
    <row r="90" ht="13.5">
      <c r="N90" s="2"/>
    </row>
    <row r="91" ht="13.5">
      <c r="N91" s="2"/>
    </row>
    <row r="92" ht="13.5">
      <c r="N92" s="2"/>
    </row>
    <row r="93" ht="13.5">
      <c r="N93" s="2"/>
    </row>
    <row r="94" ht="13.5">
      <c r="N94" s="2"/>
    </row>
    <row r="95" ht="13.5">
      <c r="N95" s="2"/>
    </row>
    <row r="96" ht="13.5">
      <c r="N96" s="2"/>
    </row>
    <row r="97" ht="13.5">
      <c r="N97" s="2"/>
    </row>
    <row r="98" ht="13.5">
      <c r="N98" s="2"/>
    </row>
    <row r="99" spans="3:14" ht="13.5">
      <c r="C99" s="3"/>
      <c r="D99" s="3"/>
      <c r="E99" s="3"/>
      <c r="N99" s="2"/>
    </row>
    <row r="100" spans="3:14" ht="13.5">
      <c r="C100" s="3"/>
      <c r="E100" s="3"/>
      <c r="N100" s="2"/>
    </row>
    <row r="101" ht="13.5">
      <c r="N101" s="2"/>
    </row>
    <row r="102" ht="13.5">
      <c r="N102" s="2"/>
    </row>
    <row r="103" ht="13.5">
      <c r="N103" s="2"/>
    </row>
    <row r="104" ht="13.5">
      <c r="N104" s="2"/>
    </row>
    <row r="105" ht="13.5">
      <c r="N105" s="2"/>
    </row>
    <row r="106" ht="13.5">
      <c r="N106" s="2"/>
    </row>
    <row r="107" ht="13.5">
      <c r="N107" s="2"/>
    </row>
    <row r="108" ht="13.5">
      <c r="N108" s="2"/>
    </row>
    <row r="109" ht="13.5">
      <c r="N109" s="2"/>
    </row>
    <row r="110" ht="13.5">
      <c r="N110" s="2"/>
    </row>
    <row r="111" ht="13.5">
      <c r="N111" s="2"/>
    </row>
    <row r="112" ht="13.5">
      <c r="N112" s="2"/>
    </row>
  </sheetData>
  <sheetProtection/>
  <mergeCells count="11">
    <mergeCell ref="A74:N74"/>
    <mergeCell ref="A76:N76"/>
    <mergeCell ref="A77:N77"/>
    <mergeCell ref="A83:N83"/>
    <mergeCell ref="A1:O1"/>
    <mergeCell ref="A2:O2"/>
    <mergeCell ref="A4:A6"/>
    <mergeCell ref="B4:N4"/>
    <mergeCell ref="O4:O6"/>
    <mergeCell ref="A75:N75"/>
    <mergeCell ref="A78:N78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2024-05-22T21:00:44Z</dcterms:created>
  <dcterms:modified xsi:type="dcterms:W3CDTF">2024-06-06T17:05:43Z</dcterms:modified>
  <cp:category/>
  <cp:version/>
  <cp:contentType/>
  <cp:contentStatus/>
</cp:coreProperties>
</file>