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<sst xmlns="http://schemas.openxmlformats.org/spreadsheetml/2006/main" count="90" uniqueCount="87">
  <si>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</si>
  <si>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</si>
  <si>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</si>
  <si>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</si>
  <si>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</si>
  <si>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</si>
  <si>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</si>
  <si>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</si>
  <si>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</si>
  <si>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</si>
  <si>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</si>
  <si>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</si>
  <si>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</si>
  <si>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</si>
  <si>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</si>
  <si>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</si>
  <si>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</si>
  <si>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</si>
  <si>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</si>
  <si>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</si>
  <si>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</si>
  <si>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</si>
  <si>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</si>
  <si>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</si>
  <si>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</si>
  <si>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</si>
  <si>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</si>
  <si>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</si>
  <si>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</si>
  <si>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</si>
  <si>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</si>
  <si>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</si>
  <si>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</si>
  <si>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</si>
  <si>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</si>
  <si>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</si>
  <si>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</si>
  <si>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</si>
  <si>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</si>
  <si>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</si>
  <si>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</si>
  <si>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</si>
  <si>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</si>
  <si>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</si>
  <si>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</si>
  <si>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</si>
  <si>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</si>
  <si>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</si>
  <si>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</si>
  <si>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</si>
  <si>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</si>
  <si>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</si>
  <si>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</si>
  <si>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</si>
  <si>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</si>
  <si>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</si>
  <si>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</si>
  <si>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</si>
  <si>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</si>
  <si>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</si>
  <si>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</si>
  <si>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</si>
  <si>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</si>
  <si>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</si>
  <si>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</si>
  <si>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</si>
  <si>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</si>
  <si>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</si>
  <si>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</si>
  <si>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</si>
  <si>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</si>
  <si>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</si>
  <si>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</si>
  <si>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</si>
  <si>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</si>
  <si>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</si>
  <si>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</si>
  <si>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</si>
  <si>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</si>
  <si>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</si>
  <si>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</si>
  <si>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</si>
  <si>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</si>
  <si>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</si>
  <si>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01/07/24 - VENCIMENTO 08/07/24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</si>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</sst>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358451</v>
      </c>
      <c r="C7" s="9">
        <f t="shared" si="0"/>
        <v>239770</v>
      </c>
      <c r="D7" s="9">
        <f t="shared" si="0"/>
        <v>220935</v>
      </c>
      <c r="E7" s="9">
        <f t="shared" si="0"/>
        <v>60778</v>
      </c>
      <c r="F7" s="9">
        <f t="shared" si="0"/>
        <v>198530</v>
      </c>
      <c r="G7" s="9">
        <f t="shared" si="0"/>
        <v>347551</v>
      </c>
      <c r="H7" s="9">
        <f t="shared" si="0"/>
        <v>45291</v>
      </c>
      <c r="I7" s="9">
        <f t="shared" si="0"/>
        <v>219469</v>
      </c>
      <c r="J7" s="9">
        <f t="shared" si="0"/>
        <v>200969</v>
      </c>
      <c r="K7" s="9">
        <f t="shared" si="0"/>
        <v>286992</v>
      </c>
      <c r="L7" s="9">
        <f t="shared" si="0"/>
        <v>228619</v>
      </c>
      <c r="M7" s="9">
        <f t="shared" si="0"/>
        <v>123791</v>
      </c>
      <c r="N7" s="9">
        <f t="shared" si="0"/>
        <v>79596</v>
      </c>
      <c r="O7" s="9">
        <f t="shared" si="0"/>
        <v>2610742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8460</v>
      </c>
      <c r="C8" s="11">
        <f t="shared" si="1"/>
        <v>8480</v>
      </c>
      <c r="D8" s="11">
        <f t="shared" si="1"/>
        <v>4545</v>
      </c>
      <c r="E8" s="11">
        <f t="shared" si="1"/>
        <v>1550</v>
      </c>
      <c r="F8" s="11">
        <f t="shared" si="1"/>
        <v>5226</v>
      </c>
      <c r="G8" s="11">
        <f t="shared" si="1"/>
        <v>10948</v>
      </c>
      <c r="H8" s="11">
        <f t="shared" si="1"/>
        <v>1574</v>
      </c>
      <c r="I8" s="11">
        <f t="shared" si="1"/>
        <v>9842</v>
      </c>
      <c r="J8" s="11">
        <f t="shared" si="1"/>
        <v>6993</v>
      </c>
      <c r="K8" s="11">
        <f t="shared" si="1"/>
        <v>3676</v>
      </c>
      <c r="L8" s="11">
        <f t="shared" si="1"/>
        <v>2526</v>
      </c>
      <c r="M8" s="11">
        <f t="shared" si="1"/>
        <v>4906</v>
      </c>
      <c r="N8" s="11">
        <f t="shared" si="1"/>
        <v>2995</v>
      </c>
      <c r="O8" s="11">
        <f t="shared" si="1"/>
        <v>71721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8460</v>
      </c>
      <c r="C9" s="11">
        <v>8480</v>
      </c>
      <c r="D9" s="11">
        <v>4545</v>
      </c>
      <c r="E9" s="11">
        <v>1550</v>
      </c>
      <c r="F9" s="11">
        <v>5226</v>
      </c>
      <c r="G9" s="11">
        <v>10948</v>
      </c>
      <c r="H9" s="11">
        <v>1574</v>
      </c>
      <c r="I9" s="11">
        <v>9842</v>
      </c>
      <c r="J9" s="11">
        <v>6993</v>
      </c>
      <c r="K9" s="11">
        <v>3676</v>
      </c>
      <c r="L9" s="11">
        <v>2524</v>
      </c>
      <c r="M9" s="11">
        <v>4906</v>
      </c>
      <c r="N9" s="11">
        <v>2934</v>
      </c>
      <c r="O9" s="11">
        <f>SUM(B9:N9)</f>
        <v>71658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61</v>
      </c>
      <c r="O10" s="11">
        <f>SUM(B10:N10)</f>
        <v>63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349991</v>
      </c>
      <c r="C11" s="13">
        <v>231290</v>
      </c>
      <c r="D11" s="13">
        <v>216390</v>
      </c>
      <c r="E11" s="13">
        <v>59228</v>
      </c>
      <c r="F11" s="13">
        <v>193304</v>
      </c>
      <c r="G11" s="13">
        <v>336603</v>
      </c>
      <c r="H11" s="13">
        <v>43717</v>
      </c>
      <c r="I11" s="13">
        <v>209627</v>
      </c>
      <c r="J11" s="13">
        <v>193976</v>
      </c>
      <c r="K11" s="13">
        <v>283316</v>
      </c>
      <c r="L11" s="13">
        <v>226093</v>
      </c>
      <c r="M11" s="13">
        <v>118885</v>
      </c>
      <c r="N11" s="13">
        <v>76601</v>
      </c>
      <c r="O11" s="11">
        <f>SUM(B11:N11)</f>
        <v>2539021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26028</v>
      </c>
      <c r="C12" s="13">
        <v>22598</v>
      </c>
      <c r="D12" s="13">
        <v>16738</v>
      </c>
      <c r="E12" s="13">
        <v>6943</v>
      </c>
      <c r="F12" s="13">
        <v>18121</v>
      </c>
      <c r="G12" s="13">
        <v>34113</v>
      </c>
      <c r="H12" s="13">
        <v>4831</v>
      </c>
      <c r="I12" s="13">
        <v>20971</v>
      </c>
      <c r="J12" s="13">
        <v>17825</v>
      </c>
      <c r="K12" s="13">
        <v>19808</v>
      </c>
      <c r="L12" s="13">
        <v>16080</v>
      </c>
      <c r="M12" s="13">
        <v>6668</v>
      </c>
      <c r="N12" s="13">
        <v>3613</v>
      </c>
      <c r="O12" s="11">
        <f>SUM(B12:N12)</f>
        <v>214337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323963</v>
      </c>
      <c r="C13" s="15">
        <f t="shared" si="2"/>
        <v>208692</v>
      </c>
      <c r="D13" s="15">
        <f t="shared" si="2"/>
        <v>199652</v>
      </c>
      <c r="E13" s="15">
        <f t="shared" si="2"/>
        <v>52285</v>
      </c>
      <c r="F13" s="15">
        <f t="shared" si="2"/>
        <v>175183</v>
      </c>
      <c r="G13" s="15">
        <f t="shared" si="2"/>
        <v>302490</v>
      </c>
      <c r="H13" s="15">
        <f t="shared" si="2"/>
        <v>38886</v>
      </c>
      <c r="I13" s="15">
        <f t="shared" si="2"/>
        <v>188656</v>
      </c>
      <c r="J13" s="15">
        <f t="shared" si="2"/>
        <v>176151</v>
      </c>
      <c r="K13" s="15">
        <f t="shared" si="2"/>
        <v>263508</v>
      </c>
      <c r="L13" s="15">
        <f t="shared" si="2"/>
        <v>210013</v>
      </c>
      <c r="M13" s="15">
        <f t="shared" si="2"/>
        <v>112217</v>
      </c>
      <c r="N13" s="15">
        <f t="shared" si="2"/>
        <v>72988</v>
      </c>
      <c r="O13" s="11">
        <f>SUM(B13:N13)</f>
        <v>2324684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1.17952319059587</v>
      </c>
      <c r="C18" s="19">
        <v>1.287674702524465</v>
      </c>
      <c r="D18" s="19">
        <v>1.421091941103725</v>
      </c>
      <c r="E18" s="19">
        <v>0.890588269958906</v>
      </c>
      <c r="F18" s="19">
        <v>1.420119427656445</v>
      </c>
      <c r="G18" s="19">
        <v>1.385953451142356</v>
      </c>
      <c r="H18" s="19">
        <v>1.469477974593476</v>
      </c>
      <c r="I18" s="19">
        <v>1.34480296490279</v>
      </c>
      <c r="J18" s="19">
        <v>1.293977463413602</v>
      </c>
      <c r="K18" s="19">
        <v>1.16904316369865</v>
      </c>
      <c r="L18" s="19">
        <v>1.234757233499339</v>
      </c>
      <c r="M18" s="19">
        <v>1.177808041294731</v>
      </c>
      <c r="N18" s="19">
        <v>1.043513890052644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1373543.7300000002</v>
      </c>
      <c r="C20" s="24">
        <f aca="true" t="shared" si="3" ref="C20:O20">SUM(C21:C32)</f>
        <v>1013452.6799999999</v>
      </c>
      <c r="D20" s="24">
        <f t="shared" si="3"/>
        <v>894865.1700000003</v>
      </c>
      <c r="E20" s="24">
        <f t="shared" si="3"/>
        <v>275396.24</v>
      </c>
      <c r="F20" s="24">
        <f t="shared" si="3"/>
        <v>942556.25</v>
      </c>
      <c r="G20" s="24">
        <f t="shared" si="3"/>
        <v>1333229.8700000003</v>
      </c>
      <c r="H20" s="24">
        <f t="shared" si="3"/>
        <v>267290.19999999995</v>
      </c>
      <c r="I20" s="24">
        <f t="shared" si="3"/>
        <v>1000055.1</v>
      </c>
      <c r="J20" s="24">
        <f t="shared" si="3"/>
        <v>857433.4600000001</v>
      </c>
      <c r="K20" s="24">
        <f t="shared" si="3"/>
        <v>1149246.96</v>
      </c>
      <c r="L20" s="24">
        <f t="shared" si="3"/>
        <v>1046818.2399999999</v>
      </c>
      <c r="M20" s="24">
        <f t="shared" si="3"/>
        <v>610869.2400000002</v>
      </c>
      <c r="N20" s="24">
        <f t="shared" si="3"/>
        <v>313529.1</v>
      </c>
      <c r="O20" s="24">
        <f t="shared" si="3"/>
        <v>11078286.240000004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1058147.35</v>
      </c>
      <c r="C21" s="28">
        <f aca="true" t="shared" si="4" ref="C21:N21">ROUND((C15+C16)*C7,2)</f>
        <v>731202.59</v>
      </c>
      <c r="D21" s="28">
        <f t="shared" si="4"/>
        <v>590890.66</v>
      </c>
      <c r="E21" s="28">
        <f t="shared" si="4"/>
        <v>277694.68</v>
      </c>
      <c r="F21" s="28">
        <f t="shared" si="4"/>
        <v>615423.15</v>
      </c>
      <c r="G21" s="28">
        <f t="shared" si="4"/>
        <v>886463.58</v>
      </c>
      <c r="H21" s="28">
        <f t="shared" si="4"/>
        <v>155103.56</v>
      </c>
      <c r="I21" s="28">
        <f t="shared" si="4"/>
        <v>664574.08</v>
      </c>
      <c r="J21" s="28">
        <f t="shared" si="4"/>
        <v>612091.28</v>
      </c>
      <c r="K21" s="28">
        <f t="shared" si="4"/>
        <v>826221.27</v>
      </c>
      <c r="L21" s="28">
        <f t="shared" si="4"/>
        <v>749413.08</v>
      </c>
      <c r="M21" s="28">
        <f t="shared" si="4"/>
        <v>468239.46</v>
      </c>
      <c r="N21" s="28">
        <f t="shared" si="4"/>
        <v>271955.65</v>
      </c>
      <c r="O21" s="28">
        <f aca="true" t="shared" si="5" ref="O21:O31">SUM(B21:N21)</f>
        <v>7907420.3900000015</v>
      </c>
    </row>
    <row r="22" spans="1:23" ht="18.75" customHeight="1">
      <c r="A22" s="26" t="s">
        <v>33</v>
      </c>
      <c r="B22" s="28">
        <f>IF(B18&lt;&gt;0,ROUND((B18-1)*B21,2),0)</f>
        <v>189961.99</v>
      </c>
      <c r="C22" s="28">
        <f aca="true" t="shared" si="6" ref="C22:N22">IF(C18&lt;&gt;0,ROUND((C18-1)*C21,2),0)</f>
        <v>210348.49</v>
      </c>
      <c r="D22" s="28">
        <f t="shared" si="6"/>
        <v>248819.29</v>
      </c>
      <c r="E22" s="28">
        <f t="shared" si="6"/>
        <v>-30383.06</v>
      </c>
      <c r="F22" s="28">
        <f t="shared" si="6"/>
        <v>258551.22</v>
      </c>
      <c r="G22" s="28">
        <f t="shared" si="6"/>
        <v>342133.68</v>
      </c>
      <c r="H22" s="28">
        <f t="shared" si="6"/>
        <v>72817.71</v>
      </c>
      <c r="I22" s="28">
        <f t="shared" si="6"/>
        <v>229147.11</v>
      </c>
      <c r="J22" s="28">
        <f t="shared" si="6"/>
        <v>179941.04</v>
      </c>
      <c r="K22" s="28">
        <f t="shared" si="6"/>
        <v>139667.06</v>
      </c>
      <c r="L22" s="28">
        <f t="shared" si="6"/>
        <v>175930.14</v>
      </c>
      <c r="M22" s="28">
        <f t="shared" si="6"/>
        <v>83256.74</v>
      </c>
      <c r="N22" s="28">
        <f t="shared" si="6"/>
        <v>11833.85</v>
      </c>
      <c r="O22" s="28">
        <f t="shared" si="5"/>
        <v>2112025.2600000002</v>
      </c>
      <c r="W22" s="51"/>
    </row>
    <row r="23" spans="1:15" ht="18.75" customHeight="1">
      <c r="A23" s="26" t="s">
        <v>34</v>
      </c>
      <c r="B23" s="28">
        <v>59925.65</v>
      </c>
      <c r="C23" s="28">
        <v>42658.99</v>
      </c>
      <c r="D23" s="28">
        <v>31306.81</v>
      </c>
      <c r="E23" s="28">
        <v>11171.41</v>
      </c>
      <c r="F23" s="28">
        <v>37803.55</v>
      </c>
      <c r="G23" s="28">
        <v>59232.1</v>
      </c>
      <c r="H23" s="28">
        <v>8017.68</v>
      </c>
      <c r="I23" s="28">
        <v>44651.01</v>
      </c>
      <c r="J23" s="28">
        <v>36314.76</v>
      </c>
      <c r="K23" s="28">
        <v>50200.09</v>
      </c>
      <c r="L23" s="28">
        <v>48731.6</v>
      </c>
      <c r="M23" s="28">
        <v>23608.17</v>
      </c>
      <c r="N23" s="28">
        <v>15581.23</v>
      </c>
      <c r="O23" s="28">
        <f t="shared" si="5"/>
        <v>469203.05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1132.76</v>
      </c>
      <c r="C26" s="28">
        <v>852.29</v>
      </c>
      <c r="D26" s="28">
        <v>754.26</v>
      </c>
      <c r="E26" s="28">
        <v>226.01</v>
      </c>
      <c r="F26" s="28">
        <v>789.66</v>
      </c>
      <c r="G26" s="28">
        <v>1113.7</v>
      </c>
      <c r="H26" s="28">
        <v>204.22</v>
      </c>
      <c r="I26" s="28">
        <v>814.17</v>
      </c>
      <c r="J26" s="28">
        <v>716.14</v>
      </c>
      <c r="K26" s="28">
        <v>955.76</v>
      </c>
      <c r="L26" s="28">
        <v>868.63</v>
      </c>
      <c r="M26" s="28">
        <v>498.3</v>
      </c>
      <c r="N26" s="28">
        <v>261.43</v>
      </c>
      <c r="O26" s="28">
        <f t="shared" si="5"/>
        <v>9187.33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691.14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59372.61</v>
      </c>
      <c r="C29" s="28">
        <v>23760.77</v>
      </c>
      <c r="D29" s="28">
        <v>20368.56</v>
      </c>
      <c r="E29" s="28">
        <v>14625.29</v>
      </c>
      <c r="F29" s="28">
        <v>27257.08</v>
      </c>
      <c r="G29" s="28">
        <v>41209.36</v>
      </c>
      <c r="H29" s="28">
        <v>29137.1</v>
      </c>
      <c r="I29" s="28">
        <v>56317.04</v>
      </c>
      <c r="J29" s="28">
        <v>25640.2</v>
      </c>
      <c r="K29" s="28">
        <v>40242.17</v>
      </c>
      <c r="L29" s="28">
        <v>40241.6</v>
      </c>
      <c r="M29" s="28">
        <v>32872.18</v>
      </c>
      <c r="N29" s="28">
        <v>11799.05</v>
      </c>
      <c r="O29" s="28">
        <f t="shared" si="5"/>
        <v>422843.00999999995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84989.39</v>
      </c>
      <c r="L30" s="28">
        <v>28757.69</v>
      </c>
      <c r="M30" s="28">
        <v>0</v>
      </c>
      <c r="N30" s="28">
        <v>0</v>
      </c>
      <c r="O30" s="28">
        <f t="shared" si="5"/>
        <v>113747.08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-50365.70999999996</v>
      </c>
      <c r="C33" s="28">
        <f aca="true" t="shared" si="7" ref="C33:O33">+C34+C36+C49+C50+C51+C56-C57</f>
        <v>-47208.92</v>
      </c>
      <c r="D33" s="28">
        <f t="shared" si="7"/>
        <v>-28742.97</v>
      </c>
      <c r="E33" s="28">
        <f t="shared" si="7"/>
        <v>-9427.71</v>
      </c>
      <c r="F33" s="28">
        <f t="shared" si="7"/>
        <v>-32147.39</v>
      </c>
      <c r="G33" s="28">
        <f t="shared" si="7"/>
        <v>-61091.409999999996</v>
      </c>
      <c r="H33" s="28">
        <f t="shared" si="7"/>
        <v>-9307.130000000001</v>
      </c>
      <c r="I33" s="28">
        <f t="shared" si="7"/>
        <v>-52742.18000000001</v>
      </c>
      <c r="J33" s="28">
        <f t="shared" si="7"/>
        <v>-39087.130000000005</v>
      </c>
      <c r="K33" s="28">
        <f t="shared" si="7"/>
        <v>-27264.450000000048</v>
      </c>
      <c r="L33" s="28">
        <f t="shared" si="7"/>
        <v>-21171.370000000017</v>
      </c>
      <c r="M33" s="28">
        <f t="shared" si="7"/>
        <v>-27366.370000000003</v>
      </c>
      <c r="N33" s="28">
        <f t="shared" si="7"/>
        <v>-15926.900000000001</v>
      </c>
      <c r="O33" s="28">
        <f t="shared" si="7"/>
        <v>-421849.63999999996</v>
      </c>
    </row>
    <row r="34" spans="1:15" ht="18.75" customHeight="1">
      <c r="A34" s="26" t="s">
        <v>38</v>
      </c>
      <c r="B34" s="29">
        <f>+B35</f>
        <v>-37224</v>
      </c>
      <c r="C34" s="29">
        <f>+C35</f>
        <v>-37312</v>
      </c>
      <c r="D34" s="29">
        <f aca="true" t="shared" si="8" ref="D34:O34">+D35</f>
        <v>-19998</v>
      </c>
      <c r="E34" s="29">
        <f t="shared" si="8"/>
        <v>-6820</v>
      </c>
      <c r="F34" s="29">
        <f t="shared" si="8"/>
        <v>-22994.4</v>
      </c>
      <c r="G34" s="29">
        <f t="shared" si="8"/>
        <v>-48171.2</v>
      </c>
      <c r="H34" s="29">
        <f t="shared" si="8"/>
        <v>-6925.6</v>
      </c>
      <c r="I34" s="29">
        <f t="shared" si="8"/>
        <v>-43304.8</v>
      </c>
      <c r="J34" s="29">
        <f t="shared" si="8"/>
        <v>-30769.2</v>
      </c>
      <c r="K34" s="29">
        <f t="shared" si="8"/>
        <v>-16174.4</v>
      </c>
      <c r="L34" s="29">
        <f t="shared" si="8"/>
        <v>-11105.6</v>
      </c>
      <c r="M34" s="29">
        <f t="shared" si="8"/>
        <v>-21586.4</v>
      </c>
      <c r="N34" s="29">
        <f t="shared" si="8"/>
        <v>-12909.6</v>
      </c>
      <c r="O34" s="29">
        <f t="shared" si="8"/>
        <v>-315295.2</v>
      </c>
    </row>
    <row r="35" spans="1:26" ht="18.75" customHeight="1">
      <c r="A35" s="27" t="s">
        <v>39</v>
      </c>
      <c r="B35" s="16">
        <f>ROUND((-B9)*$G$3,2)</f>
        <v>-37224</v>
      </c>
      <c r="C35" s="16">
        <f aca="true" t="shared" si="9" ref="C35:N35">ROUND((-C9)*$G$3,2)</f>
        <v>-37312</v>
      </c>
      <c r="D35" s="16">
        <f t="shared" si="9"/>
        <v>-19998</v>
      </c>
      <c r="E35" s="16">
        <f t="shared" si="9"/>
        <v>-6820</v>
      </c>
      <c r="F35" s="16">
        <f t="shared" si="9"/>
        <v>-22994.4</v>
      </c>
      <c r="G35" s="16">
        <f t="shared" si="9"/>
        <v>-48171.2</v>
      </c>
      <c r="H35" s="16">
        <f t="shared" si="9"/>
        <v>-6925.6</v>
      </c>
      <c r="I35" s="16">
        <f t="shared" si="9"/>
        <v>-43304.8</v>
      </c>
      <c r="J35" s="16">
        <f t="shared" si="9"/>
        <v>-30769.2</v>
      </c>
      <c r="K35" s="16">
        <f t="shared" si="9"/>
        <v>-16174.4</v>
      </c>
      <c r="L35" s="16">
        <f t="shared" si="9"/>
        <v>-11105.6</v>
      </c>
      <c r="M35" s="16">
        <f t="shared" si="9"/>
        <v>-21586.4</v>
      </c>
      <c r="N35" s="16">
        <f t="shared" si="9"/>
        <v>-12909.6</v>
      </c>
      <c r="O35" s="30">
        <f aca="true" t="shared" si="10" ref="O35:O57">SUM(B35:N35)</f>
        <v>-315295.2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-13141.709999999963</v>
      </c>
      <c r="C36" s="29">
        <f aca="true" t="shared" si="11" ref="C36:O36">SUM(C37:C47)</f>
        <v>-9896.92</v>
      </c>
      <c r="D36" s="29">
        <f t="shared" si="11"/>
        <v>-8744.97</v>
      </c>
      <c r="E36" s="29">
        <f t="shared" si="11"/>
        <v>-2607.71</v>
      </c>
      <c r="F36" s="29">
        <f t="shared" si="11"/>
        <v>-9152.99</v>
      </c>
      <c r="G36" s="29">
        <f t="shared" si="11"/>
        <v>-12920.21</v>
      </c>
      <c r="H36" s="29">
        <f t="shared" si="11"/>
        <v>-2381.53</v>
      </c>
      <c r="I36" s="29">
        <f t="shared" si="11"/>
        <v>-9437.380000000005</v>
      </c>
      <c r="J36" s="29">
        <f t="shared" si="11"/>
        <v>-8317.93</v>
      </c>
      <c r="K36" s="29">
        <f t="shared" si="11"/>
        <v>-11090.050000000047</v>
      </c>
      <c r="L36" s="29">
        <f t="shared" si="11"/>
        <v>-10065.770000000019</v>
      </c>
      <c r="M36" s="29">
        <f t="shared" si="11"/>
        <v>-5779.97</v>
      </c>
      <c r="N36" s="29">
        <f t="shared" si="11"/>
        <v>-3017.3</v>
      </c>
      <c r="O36" s="29">
        <f t="shared" si="11"/>
        <v>-106554.43999999994</v>
      </c>
    </row>
    <row r="37" spans="1:26" ht="18.75" customHeight="1">
      <c r="A37" s="27" t="s">
        <v>41</v>
      </c>
      <c r="B37" s="31">
        <v>-13141.71</v>
      </c>
      <c r="C37" s="31">
        <v>-9896.92</v>
      </c>
      <c r="D37" s="31">
        <v>-8744.97</v>
      </c>
      <c r="E37" s="31">
        <v>-2607.71</v>
      </c>
      <c r="F37" s="31">
        <v>-9152.99</v>
      </c>
      <c r="G37" s="31">
        <v>-12920.21</v>
      </c>
      <c r="H37" s="31">
        <v>-2381.53</v>
      </c>
      <c r="I37" s="31">
        <v>-9437.38</v>
      </c>
      <c r="J37" s="31">
        <v>-8317.93</v>
      </c>
      <c r="K37" s="31">
        <v>-11090.05</v>
      </c>
      <c r="L37" s="31">
        <v>-10065.77</v>
      </c>
      <c r="M37" s="31">
        <v>-5779.97</v>
      </c>
      <c r="N37" s="31">
        <v>-3017.3</v>
      </c>
      <c r="O37" s="31">
        <f t="shared" si="10"/>
        <v>-106554.44000000002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1323178.0200000003</v>
      </c>
      <c r="C55" s="34">
        <f aca="true" t="shared" si="13" ref="C55:N55">+C20+C33</f>
        <v>966243.7599999999</v>
      </c>
      <c r="D55" s="34">
        <f t="shared" si="13"/>
        <v>866122.2000000003</v>
      </c>
      <c r="E55" s="34">
        <f t="shared" si="13"/>
        <v>265968.52999999997</v>
      </c>
      <c r="F55" s="34">
        <f t="shared" si="13"/>
        <v>910408.86</v>
      </c>
      <c r="G55" s="34">
        <f t="shared" si="13"/>
        <v>1272138.4600000004</v>
      </c>
      <c r="H55" s="34">
        <f t="shared" si="13"/>
        <v>257983.06999999995</v>
      </c>
      <c r="I55" s="34">
        <f t="shared" si="13"/>
        <v>947312.9199999999</v>
      </c>
      <c r="J55" s="34">
        <f t="shared" si="13"/>
        <v>818346.3300000001</v>
      </c>
      <c r="K55" s="34">
        <f t="shared" si="13"/>
        <v>1121982.51</v>
      </c>
      <c r="L55" s="34">
        <f t="shared" si="13"/>
        <v>1025646.8699999999</v>
      </c>
      <c r="M55" s="34">
        <f t="shared" si="13"/>
        <v>583502.8700000002</v>
      </c>
      <c r="N55" s="34">
        <f t="shared" si="13"/>
        <v>297602.19999999995</v>
      </c>
      <c r="O55" s="34">
        <f>SUM(B55:N55)</f>
        <v>10656436.6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1323178.02</v>
      </c>
      <c r="C61" s="42">
        <f t="shared" si="14"/>
        <v>966243.76</v>
      </c>
      <c r="D61" s="42">
        <f t="shared" si="14"/>
        <v>866122.2</v>
      </c>
      <c r="E61" s="42">
        <f t="shared" si="14"/>
        <v>265968.54</v>
      </c>
      <c r="F61" s="42">
        <f t="shared" si="14"/>
        <v>910408.86</v>
      </c>
      <c r="G61" s="42">
        <f t="shared" si="14"/>
        <v>1272138.46</v>
      </c>
      <c r="H61" s="42">
        <f t="shared" si="14"/>
        <v>257983.06</v>
      </c>
      <c r="I61" s="42">
        <f t="shared" si="14"/>
        <v>947312.92</v>
      </c>
      <c r="J61" s="42">
        <f t="shared" si="14"/>
        <v>818346.34</v>
      </c>
      <c r="K61" s="42">
        <f t="shared" si="14"/>
        <v>1121982.51</v>
      </c>
      <c r="L61" s="42">
        <f t="shared" si="14"/>
        <v>1025646.87</v>
      </c>
      <c r="M61" s="42">
        <f t="shared" si="14"/>
        <v>583502.87</v>
      </c>
      <c r="N61" s="42">
        <f t="shared" si="14"/>
        <v>297602.2</v>
      </c>
      <c r="O61" s="34">
        <f t="shared" si="14"/>
        <v>10656436.609999998</v>
      </c>
      <c r="Q61"/>
    </row>
    <row r="62" spans="1:18" ht="18.75" customHeight="1">
      <c r="A62" s="26" t="s">
        <v>54</v>
      </c>
      <c r="B62" s="42">
        <v>1089374.02</v>
      </c>
      <c r="C62" s="42">
        <v>692923.69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1782297.71</v>
      </c>
      <c r="P62"/>
      <c r="Q62"/>
      <c r="R62" s="41"/>
    </row>
    <row r="63" spans="1:16" ht="18.75" customHeight="1">
      <c r="A63" s="26" t="s">
        <v>55</v>
      </c>
      <c r="B63" s="42">
        <v>233804</v>
      </c>
      <c r="C63" s="42">
        <v>273320.07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507124.07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866122.2</v>
      </c>
      <c r="E64" s="43">
        <v>0</v>
      </c>
      <c r="F64" s="43">
        <v>0</v>
      </c>
      <c r="G64" s="43">
        <v>0</v>
      </c>
      <c r="H64" s="42">
        <v>257983.06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1124105.26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265968.54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265968.54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910408.86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910408.86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1272138.46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1272138.46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947312.92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947312.92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818346.34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818346.34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1121982.51</v>
      </c>
      <c r="L70" s="29">
        <v>1025646.87</v>
      </c>
      <c r="M70" s="43">
        <v>0</v>
      </c>
      <c r="N70" s="43">
        <v>0</v>
      </c>
      <c r="O70" s="34">
        <f t="shared" si="15"/>
        <v>2147629.38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583502.87</v>
      </c>
      <c r="N71" s="43">
        <v>0</v>
      </c>
      <c r="O71" s="34">
        <f t="shared" si="15"/>
        <v>583502.87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297602.2</v>
      </c>
      <c r="O72" s="46">
        <f t="shared" si="15"/>
        <v>297602.2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2024-07-05T14:28:49Z</dcterms:modified>
  <cp:category/>
  <cp:version/>
  <cp:contentType/>
  <cp:contentStatus/>
</cp:coreProperties>
</file>