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<sst xmlns="http://schemas.openxmlformats.org/spreadsheetml/2006/main" count="90" uniqueCount="87">
  <si>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</si>
  <si>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</si>
  <si>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</si>
  <si>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</si>
  <si>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</si>
  <si>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</si>
  <si>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</si>
  <si>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</si>
  <si>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</si>
  <si>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</si>
  <si>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</si>
  <si>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</si>
  <si>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</si>
  <si>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</si>
  <si>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</si>
  <si>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</si>
  <si>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</si>
  <si>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</si>
  <si>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</si>
  <si>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</si>
  <si>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</si>
  <si>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</si>
  <si>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</si>
  <si>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</si>
  <si>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</si>
  <si>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</si>
  <si>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</si>
  <si>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</si>
  <si>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</si>
  <si>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</si>
  <si>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</si>
  <si>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</si>
  <si>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</si>
  <si>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</si>
  <si>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</si>
  <si>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</si>
  <si>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</si>
  <si>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</si>
  <si>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</si>
  <si>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</si>
  <si>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</si>
  <si>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</si>
  <si>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</si>
  <si>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</si>
  <si>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</si>
  <si>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</si>
  <si>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</si>
  <si>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</si>
  <si>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</si>
  <si>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</si>
  <si>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</si>
  <si>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</si>
  <si>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</si>
  <si>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</si>
  <si>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</si>
  <si>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</si>
  <si>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</si>
  <si>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</si>
  <si>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</si>
  <si>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</si>
  <si>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</si>
  <si>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</si>
  <si>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</si>
  <si>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</si>
  <si>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</si>
  <si>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</si>
  <si>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</si>
  <si>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</si>
  <si>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</si>
  <si>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</si>
  <si>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</si>
  <si>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</si>
  <si>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</si>
  <si>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</si>
  <si>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</si>
  <si>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</si>
  <si>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</si>
  <si>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</si>
  <si>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</si>
  <si>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</si>
  <si>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</si>
  <si>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</si>
  <si>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</si>
  <si>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</si>
  <si>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03/07/24 - VENCIMENTO 11/07/24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</si>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</sst>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64" fontId="0" fillId="0" borderId="0" xfId="53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366266</v>
      </c>
      <c r="C7" s="9">
        <f t="shared" si="0"/>
        <v>245416</v>
      </c>
      <c r="D7" s="9">
        <f t="shared" si="0"/>
        <v>227956</v>
      </c>
      <c r="E7" s="9">
        <f t="shared" si="0"/>
        <v>60875</v>
      </c>
      <c r="F7" s="9">
        <f t="shared" si="0"/>
        <v>212714</v>
      </c>
      <c r="G7" s="9">
        <f t="shared" si="0"/>
        <v>353703</v>
      </c>
      <c r="H7" s="9">
        <f t="shared" si="0"/>
        <v>46771</v>
      </c>
      <c r="I7" s="9">
        <f t="shared" si="0"/>
        <v>277291</v>
      </c>
      <c r="J7" s="9">
        <f t="shared" si="0"/>
        <v>204853</v>
      </c>
      <c r="K7" s="9">
        <f t="shared" si="0"/>
        <v>291852</v>
      </c>
      <c r="L7" s="9">
        <f t="shared" si="0"/>
        <v>234742</v>
      </c>
      <c r="M7" s="9">
        <f t="shared" si="0"/>
        <v>124653</v>
      </c>
      <c r="N7" s="9">
        <f t="shared" si="0"/>
        <v>81481</v>
      </c>
      <c r="O7" s="9">
        <f t="shared" si="0"/>
        <v>2728573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7881</v>
      </c>
      <c r="C8" s="11">
        <f t="shared" si="1"/>
        <v>7552</v>
      </c>
      <c r="D8" s="11">
        <f t="shared" si="1"/>
        <v>3933</v>
      </c>
      <c r="E8" s="11">
        <f t="shared" si="1"/>
        <v>1339</v>
      </c>
      <c r="F8" s="11">
        <f t="shared" si="1"/>
        <v>4870</v>
      </c>
      <c r="G8" s="11">
        <f t="shared" si="1"/>
        <v>10012</v>
      </c>
      <c r="H8" s="11">
        <f t="shared" si="1"/>
        <v>1476</v>
      </c>
      <c r="I8" s="11">
        <f t="shared" si="1"/>
        <v>11421</v>
      </c>
      <c r="J8" s="11">
        <f t="shared" si="1"/>
        <v>6352</v>
      </c>
      <c r="K8" s="11">
        <f t="shared" si="1"/>
        <v>3326</v>
      </c>
      <c r="L8" s="11">
        <f t="shared" si="1"/>
        <v>2350</v>
      </c>
      <c r="M8" s="11">
        <f t="shared" si="1"/>
        <v>4707</v>
      </c>
      <c r="N8" s="11">
        <f t="shared" si="1"/>
        <v>2847</v>
      </c>
      <c r="O8" s="11">
        <f t="shared" si="1"/>
        <v>68066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7881</v>
      </c>
      <c r="C9" s="11">
        <v>7552</v>
      </c>
      <c r="D9" s="11">
        <v>3933</v>
      </c>
      <c r="E9" s="11">
        <v>1339</v>
      </c>
      <c r="F9" s="11">
        <v>4870</v>
      </c>
      <c r="G9" s="11">
        <v>10012</v>
      </c>
      <c r="H9" s="11">
        <v>1476</v>
      </c>
      <c r="I9" s="11">
        <v>11421</v>
      </c>
      <c r="J9" s="11">
        <v>6352</v>
      </c>
      <c r="K9" s="11">
        <v>3325</v>
      </c>
      <c r="L9" s="11">
        <v>2347</v>
      </c>
      <c r="M9" s="11">
        <v>4707</v>
      </c>
      <c r="N9" s="11">
        <v>2793</v>
      </c>
      <c r="O9" s="11">
        <f>SUM(B9:N9)</f>
        <v>68008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3</v>
      </c>
      <c r="M10" s="13">
        <v>0</v>
      </c>
      <c r="N10" s="13">
        <v>54</v>
      </c>
      <c r="O10" s="11">
        <f>SUM(B10:N10)</f>
        <v>58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358385</v>
      </c>
      <c r="C11" s="13">
        <v>237864</v>
      </c>
      <c r="D11" s="13">
        <v>224023</v>
      </c>
      <c r="E11" s="13">
        <v>59536</v>
      </c>
      <c r="F11" s="13">
        <v>207844</v>
      </c>
      <c r="G11" s="13">
        <v>343691</v>
      </c>
      <c r="H11" s="13">
        <v>45295</v>
      </c>
      <c r="I11" s="13">
        <v>265870</v>
      </c>
      <c r="J11" s="13">
        <v>198501</v>
      </c>
      <c r="K11" s="13">
        <v>288526</v>
      </c>
      <c r="L11" s="13">
        <v>232392</v>
      </c>
      <c r="M11" s="13">
        <v>119946</v>
      </c>
      <c r="N11" s="13">
        <v>78634</v>
      </c>
      <c r="O11" s="11">
        <f>SUM(B11:N11)</f>
        <v>2660507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28485</v>
      </c>
      <c r="C12" s="13">
        <v>24366</v>
      </c>
      <c r="D12" s="13">
        <v>18664</v>
      </c>
      <c r="E12" s="13">
        <v>7161</v>
      </c>
      <c r="F12" s="13">
        <v>21242</v>
      </c>
      <c r="G12" s="13">
        <v>36751</v>
      </c>
      <c r="H12" s="13">
        <v>5178</v>
      </c>
      <c r="I12" s="13">
        <v>28334</v>
      </c>
      <c r="J12" s="13">
        <v>18909</v>
      </c>
      <c r="K12" s="13">
        <v>21394</v>
      </c>
      <c r="L12" s="13">
        <v>17607</v>
      </c>
      <c r="M12" s="13">
        <v>7054</v>
      </c>
      <c r="N12" s="13">
        <v>3800</v>
      </c>
      <c r="O12" s="11">
        <f>SUM(B12:N12)</f>
        <v>238945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329900</v>
      </c>
      <c r="C13" s="15">
        <f t="shared" si="2"/>
        <v>213498</v>
      </c>
      <c r="D13" s="15">
        <f t="shared" si="2"/>
        <v>205359</v>
      </c>
      <c r="E13" s="15">
        <f t="shared" si="2"/>
        <v>52375</v>
      </c>
      <c r="F13" s="15">
        <f t="shared" si="2"/>
        <v>186602</v>
      </c>
      <c r="G13" s="15">
        <f t="shared" si="2"/>
        <v>306940</v>
      </c>
      <c r="H13" s="15">
        <f t="shared" si="2"/>
        <v>40117</v>
      </c>
      <c r="I13" s="15">
        <f t="shared" si="2"/>
        <v>237536</v>
      </c>
      <c r="J13" s="15">
        <f t="shared" si="2"/>
        <v>179592</v>
      </c>
      <c r="K13" s="15">
        <f t="shared" si="2"/>
        <v>267132</v>
      </c>
      <c r="L13" s="15">
        <f t="shared" si="2"/>
        <v>214785</v>
      </c>
      <c r="M13" s="15">
        <f t="shared" si="2"/>
        <v>112892</v>
      </c>
      <c r="N13" s="15">
        <f t="shared" si="2"/>
        <v>74834</v>
      </c>
      <c r="O13" s="11">
        <f>SUM(B13:N13)</f>
        <v>2421562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1.157609856208442</v>
      </c>
      <c r="C18" s="19">
        <v>1.262838388770069</v>
      </c>
      <c r="D18" s="19">
        <v>1.395437420608894</v>
      </c>
      <c r="E18" s="19">
        <v>0.89605310911711</v>
      </c>
      <c r="F18" s="19">
        <v>1.341932075338786</v>
      </c>
      <c r="G18" s="19">
        <v>1.365493262358894</v>
      </c>
      <c r="H18" s="19">
        <v>1.450502075281404</v>
      </c>
      <c r="I18" s="19">
        <v>1.107648858729526</v>
      </c>
      <c r="J18" s="19">
        <v>1.273974180458016</v>
      </c>
      <c r="K18" s="19">
        <v>1.168368953216429</v>
      </c>
      <c r="L18" s="19">
        <v>1.212911951099508</v>
      </c>
      <c r="M18" s="19">
        <v>1.16227834987446</v>
      </c>
      <c r="N18" s="19">
        <v>1.023455553428373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1376814.1600000001</v>
      </c>
      <c r="C20" s="24">
        <f aca="true" t="shared" si="3" ref="C20:O20">SUM(C21:C32)</f>
        <v>1016435.74</v>
      </c>
      <c r="D20" s="24">
        <f t="shared" si="3"/>
        <v>906494.4200000002</v>
      </c>
      <c r="E20" s="24">
        <f t="shared" si="3"/>
        <v>277680.13</v>
      </c>
      <c r="F20" s="24">
        <f t="shared" si="3"/>
        <v>953396.5799999998</v>
      </c>
      <c r="G20" s="24">
        <f t="shared" si="3"/>
        <v>1337808.59</v>
      </c>
      <c r="H20" s="24">
        <f t="shared" si="3"/>
        <v>276210.35</v>
      </c>
      <c r="I20" s="24">
        <f t="shared" si="3"/>
        <v>1035854.86</v>
      </c>
      <c r="J20" s="24">
        <f t="shared" si="3"/>
        <v>859258</v>
      </c>
      <c r="K20" s="24">
        <f t="shared" si="3"/>
        <v>1167615.2000000002</v>
      </c>
      <c r="L20" s="24">
        <f t="shared" si="3"/>
        <v>1054701.52</v>
      </c>
      <c r="M20" s="24">
        <f t="shared" si="3"/>
        <v>606779.81</v>
      </c>
      <c r="N20" s="24">
        <f t="shared" si="3"/>
        <v>315561.71</v>
      </c>
      <c r="O20" s="24">
        <f t="shared" si="3"/>
        <v>11184611.069999998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1081217.23</v>
      </c>
      <c r="C21" s="28">
        <f aca="true" t="shared" si="4" ref="C21:N21">ROUND((C15+C16)*C7,2)</f>
        <v>748420.63</v>
      </c>
      <c r="D21" s="28">
        <f t="shared" si="4"/>
        <v>609668.32</v>
      </c>
      <c r="E21" s="28">
        <f t="shared" si="4"/>
        <v>278137.88</v>
      </c>
      <c r="F21" s="28">
        <f t="shared" si="4"/>
        <v>659392.13</v>
      </c>
      <c r="G21" s="28">
        <f t="shared" si="4"/>
        <v>902154.87</v>
      </c>
      <c r="H21" s="28">
        <f t="shared" si="4"/>
        <v>160171.97</v>
      </c>
      <c r="I21" s="28">
        <f t="shared" si="4"/>
        <v>839664.88</v>
      </c>
      <c r="J21" s="28">
        <f t="shared" si="4"/>
        <v>623920.78</v>
      </c>
      <c r="K21" s="28">
        <f t="shared" si="4"/>
        <v>840212.72</v>
      </c>
      <c r="L21" s="28">
        <f t="shared" si="4"/>
        <v>769484.28</v>
      </c>
      <c r="M21" s="28">
        <f t="shared" si="4"/>
        <v>471499.97</v>
      </c>
      <c r="N21" s="28">
        <f t="shared" si="4"/>
        <v>278396.13</v>
      </c>
      <c r="O21" s="28">
        <f aca="true" t="shared" si="5" ref="O21:O31">SUM(B21:N21)</f>
        <v>8262341.789999999</v>
      </c>
    </row>
    <row r="22" spans="1:23" ht="18.75" customHeight="1">
      <c r="A22" s="26" t="s">
        <v>33</v>
      </c>
      <c r="B22" s="28">
        <f>IF(B18&lt;&gt;0,ROUND((B18-1)*B21,2),0)</f>
        <v>170410.49</v>
      </c>
      <c r="C22" s="28">
        <f aca="true" t="shared" si="6" ref="C22:N22">IF(C18&lt;&gt;0,ROUND((C18-1)*C21,2),0)</f>
        <v>196713.67</v>
      </c>
      <c r="D22" s="28">
        <f t="shared" si="6"/>
        <v>241085.67</v>
      </c>
      <c r="E22" s="28">
        <f t="shared" si="6"/>
        <v>-28911.57</v>
      </c>
      <c r="F22" s="28">
        <f t="shared" si="6"/>
        <v>225467.32</v>
      </c>
      <c r="G22" s="28">
        <f t="shared" si="6"/>
        <v>329731.53</v>
      </c>
      <c r="H22" s="28">
        <f t="shared" si="6"/>
        <v>72157.8</v>
      </c>
      <c r="I22" s="28">
        <f t="shared" si="6"/>
        <v>90388.97</v>
      </c>
      <c r="J22" s="28">
        <f t="shared" si="6"/>
        <v>170938.18</v>
      </c>
      <c r="K22" s="28">
        <f t="shared" si="6"/>
        <v>141465.74</v>
      </c>
      <c r="L22" s="28">
        <f t="shared" si="6"/>
        <v>163832.4</v>
      </c>
      <c r="M22" s="28">
        <f t="shared" si="6"/>
        <v>76514.24</v>
      </c>
      <c r="N22" s="28">
        <f t="shared" si="6"/>
        <v>6529.94</v>
      </c>
      <c r="O22" s="28">
        <f t="shared" si="5"/>
        <v>1856324.38</v>
      </c>
      <c r="W22" s="51"/>
    </row>
    <row r="23" spans="1:15" ht="18.75" customHeight="1">
      <c r="A23" s="26" t="s">
        <v>34</v>
      </c>
      <c r="B23" s="28">
        <v>59677.7</v>
      </c>
      <c r="C23" s="28">
        <v>42056.11</v>
      </c>
      <c r="D23" s="28">
        <v>31883.85</v>
      </c>
      <c r="E23" s="28">
        <v>11540.61</v>
      </c>
      <c r="F23" s="28">
        <v>37750.63</v>
      </c>
      <c r="G23" s="28">
        <v>59817.74</v>
      </c>
      <c r="H23" s="28">
        <v>8169.65</v>
      </c>
      <c r="I23" s="28">
        <v>44088.16</v>
      </c>
      <c r="J23" s="28">
        <v>35312.66</v>
      </c>
      <c r="K23" s="28">
        <v>51676.09</v>
      </c>
      <c r="L23" s="28">
        <v>49275.61</v>
      </c>
      <c r="M23" s="28">
        <v>23006.17</v>
      </c>
      <c r="N23" s="28">
        <v>15630.84</v>
      </c>
      <c r="O23" s="28">
        <f t="shared" si="5"/>
        <v>469885.81999999995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1132.76</v>
      </c>
      <c r="C26" s="28">
        <v>855.01</v>
      </c>
      <c r="D26" s="28">
        <v>762.43</v>
      </c>
      <c r="E26" s="28">
        <v>226.01</v>
      </c>
      <c r="F26" s="28">
        <v>797.83</v>
      </c>
      <c r="G26" s="28">
        <v>1113.7</v>
      </c>
      <c r="H26" s="28">
        <v>209.67</v>
      </c>
      <c r="I26" s="28">
        <v>844.12</v>
      </c>
      <c r="J26" s="28">
        <v>716.14</v>
      </c>
      <c r="K26" s="28">
        <v>969.38</v>
      </c>
      <c r="L26" s="28">
        <v>874.08</v>
      </c>
      <c r="M26" s="28">
        <v>492.86</v>
      </c>
      <c r="N26" s="28">
        <v>261.41</v>
      </c>
      <c r="O26" s="28">
        <f t="shared" si="5"/>
        <v>9255.400000000001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997.86</v>
      </c>
      <c r="C27" s="28">
        <v>742.94</v>
      </c>
      <c r="D27" s="28">
        <v>651.62</v>
      </c>
      <c r="E27" s="28">
        <v>199.03</v>
      </c>
      <c r="F27" s="28">
        <v>655.72</v>
      </c>
      <c r="G27" s="28">
        <v>891.58</v>
      </c>
      <c r="H27" s="28">
        <v>163.58</v>
      </c>
      <c r="I27" s="28">
        <v>691.14</v>
      </c>
      <c r="J27" s="28">
        <v>651.62</v>
      </c>
      <c r="K27" s="28">
        <v>865.6</v>
      </c>
      <c r="L27" s="28">
        <v>753.85</v>
      </c>
      <c r="M27" s="28">
        <v>425.33</v>
      </c>
      <c r="N27" s="28">
        <v>223.57</v>
      </c>
      <c r="O27" s="28">
        <f t="shared" si="5"/>
        <v>7913.4400000000005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415.82</v>
      </c>
      <c r="H28" s="28">
        <v>76.3</v>
      </c>
      <c r="I28" s="28">
        <v>320.45</v>
      </c>
      <c r="J28" s="28">
        <v>308.37</v>
      </c>
      <c r="K28" s="28">
        <v>398.01</v>
      </c>
      <c r="L28" s="28">
        <v>351.6</v>
      </c>
      <c r="M28" s="28">
        <v>199.01</v>
      </c>
      <c r="N28" s="28">
        <v>104.27</v>
      </c>
      <c r="O28" s="28">
        <f t="shared" si="5"/>
        <v>3688.3199999999993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59372.61</v>
      </c>
      <c r="C29" s="28">
        <v>23760.77</v>
      </c>
      <c r="D29" s="28">
        <v>20368.56</v>
      </c>
      <c r="E29" s="28">
        <v>14625.29</v>
      </c>
      <c r="F29" s="28">
        <v>27257.08</v>
      </c>
      <c r="G29" s="28">
        <v>41913.3</v>
      </c>
      <c r="H29" s="28">
        <v>33491.33</v>
      </c>
      <c r="I29" s="28">
        <v>56317.04</v>
      </c>
      <c r="J29" s="28">
        <v>25640.2</v>
      </c>
      <c r="K29" s="28">
        <v>40242.17</v>
      </c>
      <c r="L29" s="28">
        <v>39478.01</v>
      </c>
      <c r="M29" s="28">
        <v>32872.18</v>
      </c>
      <c r="N29" s="28">
        <v>12645.5</v>
      </c>
      <c r="O29" s="28">
        <f t="shared" si="5"/>
        <v>427984.04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86077.88</v>
      </c>
      <c r="L30" s="28">
        <v>28881.64</v>
      </c>
      <c r="M30" s="28">
        <v>0</v>
      </c>
      <c r="N30" s="28">
        <v>0</v>
      </c>
      <c r="O30" s="28">
        <f t="shared" si="5"/>
        <v>114959.52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 t="shared" si="5"/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-11850.819999999927</v>
      </c>
      <c r="C33" s="28">
        <f aca="true" t="shared" si="7" ref="C33:O33">+C34+C36+C49+C50+C51+C56-C57</f>
        <v>-43155.55</v>
      </c>
      <c r="D33" s="28">
        <f t="shared" si="7"/>
        <v>-26166.46</v>
      </c>
      <c r="E33" s="28">
        <f t="shared" si="7"/>
        <v>-8522.150000000001</v>
      </c>
      <c r="F33" s="28">
        <f t="shared" si="7"/>
        <v>-30689.4</v>
      </c>
      <c r="G33" s="28">
        <f t="shared" si="7"/>
        <v>-44052.8</v>
      </c>
      <c r="H33" s="28">
        <f t="shared" si="7"/>
        <v>-8921.59</v>
      </c>
      <c r="I33" s="28">
        <f t="shared" si="7"/>
        <v>-132047.78</v>
      </c>
      <c r="J33" s="28">
        <f t="shared" si="7"/>
        <v>-36284.979999999996</v>
      </c>
      <c r="K33" s="28">
        <f t="shared" si="7"/>
        <v>10096.270000000019</v>
      </c>
      <c r="L33" s="28">
        <f t="shared" si="7"/>
        <v>24520.96000000001</v>
      </c>
      <c r="M33" s="28">
        <f t="shared" si="7"/>
        <v>-26449.879999999997</v>
      </c>
      <c r="N33" s="28">
        <f t="shared" si="7"/>
        <v>-15318.36</v>
      </c>
      <c r="O33" s="28">
        <f t="shared" si="7"/>
        <v>-348842.53999999986</v>
      </c>
    </row>
    <row r="34" spans="1:15" ht="18.75" customHeight="1">
      <c r="A34" s="26" t="s">
        <v>38</v>
      </c>
      <c r="B34" s="29">
        <f>+B35</f>
        <v>-34676.4</v>
      </c>
      <c r="C34" s="29">
        <f>+C35</f>
        <v>-33228.8</v>
      </c>
      <c r="D34" s="29">
        <f aca="true" t="shared" si="8" ref="D34:O34">+D35</f>
        <v>-17305.2</v>
      </c>
      <c r="E34" s="29">
        <f t="shared" si="8"/>
        <v>-5891.6</v>
      </c>
      <c r="F34" s="29">
        <f t="shared" si="8"/>
        <v>-21428</v>
      </c>
      <c r="G34" s="29">
        <f t="shared" si="8"/>
        <v>-44052.8</v>
      </c>
      <c r="H34" s="29">
        <f t="shared" si="8"/>
        <v>-6494.4</v>
      </c>
      <c r="I34" s="29">
        <f t="shared" si="8"/>
        <v>-50252.4</v>
      </c>
      <c r="J34" s="29">
        <f t="shared" si="8"/>
        <v>-27948.8</v>
      </c>
      <c r="K34" s="29">
        <f t="shared" si="8"/>
        <v>-14630</v>
      </c>
      <c r="L34" s="29">
        <f t="shared" si="8"/>
        <v>-10326.8</v>
      </c>
      <c r="M34" s="29">
        <f t="shared" si="8"/>
        <v>-20710.8</v>
      </c>
      <c r="N34" s="29">
        <f t="shared" si="8"/>
        <v>-12289.2</v>
      </c>
      <c r="O34" s="29">
        <f t="shared" si="8"/>
        <v>-299235.2</v>
      </c>
    </row>
    <row r="35" spans="1:26" ht="18.75" customHeight="1">
      <c r="A35" s="27" t="s">
        <v>39</v>
      </c>
      <c r="B35" s="16">
        <f>ROUND((-B9)*$G$3,2)</f>
        <v>-34676.4</v>
      </c>
      <c r="C35" s="16">
        <f aca="true" t="shared" si="9" ref="C35:N35">ROUND((-C9)*$G$3,2)</f>
        <v>-33228.8</v>
      </c>
      <c r="D35" s="16">
        <f t="shared" si="9"/>
        <v>-17305.2</v>
      </c>
      <c r="E35" s="16">
        <f t="shared" si="9"/>
        <v>-5891.6</v>
      </c>
      <c r="F35" s="16">
        <f t="shared" si="9"/>
        <v>-21428</v>
      </c>
      <c r="G35" s="16">
        <f t="shared" si="9"/>
        <v>-44052.8</v>
      </c>
      <c r="H35" s="16">
        <f t="shared" si="9"/>
        <v>-6494.4</v>
      </c>
      <c r="I35" s="16">
        <f t="shared" si="9"/>
        <v>-50252.4</v>
      </c>
      <c r="J35" s="16">
        <f t="shared" si="9"/>
        <v>-27948.8</v>
      </c>
      <c r="K35" s="16">
        <f t="shared" si="9"/>
        <v>-14630</v>
      </c>
      <c r="L35" s="16">
        <f t="shared" si="9"/>
        <v>-10326.8</v>
      </c>
      <c r="M35" s="16">
        <f t="shared" si="9"/>
        <v>-20710.8</v>
      </c>
      <c r="N35" s="16">
        <f t="shared" si="9"/>
        <v>-12289.2</v>
      </c>
      <c r="O35" s="30">
        <f aca="true" t="shared" si="10" ref="O35:O57">SUM(B35:N35)</f>
        <v>-299235.2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22825.580000000075</v>
      </c>
      <c r="C36" s="29">
        <f aca="true" t="shared" si="11" ref="C36:O36">SUM(C37:C47)</f>
        <v>-9926.75</v>
      </c>
      <c r="D36" s="29">
        <f t="shared" si="11"/>
        <v>-8861.26</v>
      </c>
      <c r="E36" s="29">
        <f t="shared" si="11"/>
        <v>-2630.55</v>
      </c>
      <c r="F36" s="29">
        <f t="shared" si="11"/>
        <v>-9261.4</v>
      </c>
      <c r="G36" s="29">
        <f t="shared" si="11"/>
        <v>0</v>
      </c>
      <c r="H36" s="29">
        <f t="shared" si="11"/>
        <v>-2427.19</v>
      </c>
      <c r="I36" s="29">
        <f t="shared" si="11"/>
        <v>-81795.38</v>
      </c>
      <c r="J36" s="29">
        <f t="shared" si="11"/>
        <v>-8336.18</v>
      </c>
      <c r="K36" s="29">
        <f t="shared" si="11"/>
        <v>24726.27000000002</v>
      </c>
      <c r="L36" s="29">
        <f t="shared" si="11"/>
        <v>34847.76000000001</v>
      </c>
      <c r="M36" s="29">
        <f t="shared" si="11"/>
        <v>-5739.08</v>
      </c>
      <c r="N36" s="29">
        <f t="shared" si="11"/>
        <v>-3029.16</v>
      </c>
      <c r="O36" s="29">
        <f t="shared" si="11"/>
        <v>-49607.33999999985</v>
      </c>
    </row>
    <row r="37" spans="1:26" ht="18.75" customHeight="1">
      <c r="A37" s="27" t="s">
        <v>41</v>
      </c>
      <c r="B37" s="31">
        <v>-13174.42</v>
      </c>
      <c r="C37" s="31">
        <v>-9926.75</v>
      </c>
      <c r="D37" s="31">
        <v>-8861.26</v>
      </c>
      <c r="E37" s="31">
        <v>-2630.55</v>
      </c>
      <c r="F37" s="31">
        <v>-9261.4</v>
      </c>
      <c r="G37" s="31">
        <v>0</v>
      </c>
      <c r="H37" s="31">
        <v>-2427.19</v>
      </c>
      <c r="I37" s="31">
        <v>-9795.38</v>
      </c>
      <c r="J37" s="31">
        <v>-8336.18</v>
      </c>
      <c r="K37" s="31">
        <v>-11273.73</v>
      </c>
      <c r="L37" s="31">
        <v>-10152.24</v>
      </c>
      <c r="M37" s="31">
        <v>-5739.08</v>
      </c>
      <c r="N37" s="31">
        <v>-3029.16</v>
      </c>
      <c r="O37" s="31">
        <f t="shared" si="10"/>
        <v>-94607.34000000001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1296000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837000</v>
      </c>
      <c r="J42" s="31">
        <v>0</v>
      </c>
      <c r="K42" s="31">
        <v>1125000</v>
      </c>
      <c r="L42" s="31">
        <v>1035000</v>
      </c>
      <c r="M42" s="31">
        <v>0</v>
      </c>
      <c r="N42" s="31">
        <v>0</v>
      </c>
      <c r="O42" s="31">
        <f t="shared" si="10"/>
        <v>4293000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1364963.3400000003</v>
      </c>
      <c r="C55" s="34">
        <f aca="true" t="shared" si="13" ref="C55:N55">+C20+C33</f>
        <v>973280.19</v>
      </c>
      <c r="D55" s="34">
        <f t="shared" si="13"/>
        <v>880327.9600000002</v>
      </c>
      <c r="E55" s="34">
        <f t="shared" si="13"/>
        <v>269157.98</v>
      </c>
      <c r="F55" s="34">
        <f t="shared" si="13"/>
        <v>922707.1799999998</v>
      </c>
      <c r="G55" s="34">
        <f t="shared" si="13"/>
        <v>1293755.79</v>
      </c>
      <c r="H55" s="34">
        <f t="shared" si="13"/>
        <v>267288.75999999995</v>
      </c>
      <c r="I55" s="34">
        <f t="shared" si="13"/>
        <v>903807.08</v>
      </c>
      <c r="J55" s="34">
        <f t="shared" si="13"/>
        <v>822973.02</v>
      </c>
      <c r="K55" s="34">
        <f t="shared" si="13"/>
        <v>1177711.4700000002</v>
      </c>
      <c r="L55" s="34">
        <f t="shared" si="13"/>
        <v>1079222.48</v>
      </c>
      <c r="M55" s="34">
        <f t="shared" si="13"/>
        <v>580329.93</v>
      </c>
      <c r="N55" s="34">
        <f t="shared" si="13"/>
        <v>300243.35000000003</v>
      </c>
      <c r="O55" s="34">
        <f>SUM(B55:N55)</f>
        <v>10835768.530000001</v>
      </c>
      <c r="P55" s="41"/>
      <c r="Q55" s="73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1364963.34</v>
      </c>
      <c r="C61" s="42">
        <f t="shared" si="14"/>
        <v>973280.2</v>
      </c>
      <c r="D61" s="42">
        <f t="shared" si="14"/>
        <v>880327.96</v>
      </c>
      <c r="E61" s="42">
        <f t="shared" si="14"/>
        <v>269157.98</v>
      </c>
      <c r="F61" s="42">
        <f t="shared" si="14"/>
        <v>922707.18</v>
      </c>
      <c r="G61" s="42">
        <f t="shared" si="14"/>
        <v>1293755.79</v>
      </c>
      <c r="H61" s="42">
        <f t="shared" si="14"/>
        <v>267288.76</v>
      </c>
      <c r="I61" s="42">
        <f t="shared" si="14"/>
        <v>903807.08</v>
      </c>
      <c r="J61" s="42">
        <f t="shared" si="14"/>
        <v>822973.03</v>
      </c>
      <c r="K61" s="42">
        <f t="shared" si="14"/>
        <v>1177711.47</v>
      </c>
      <c r="L61" s="42">
        <f t="shared" si="14"/>
        <v>1079222.47</v>
      </c>
      <c r="M61" s="42">
        <f t="shared" si="14"/>
        <v>580329.93</v>
      </c>
      <c r="N61" s="42">
        <f t="shared" si="14"/>
        <v>300243.35</v>
      </c>
      <c r="O61" s="34">
        <f t="shared" si="14"/>
        <v>10835768.54</v>
      </c>
      <c r="Q61"/>
    </row>
    <row r="62" spans="1:18" ht="18.75" customHeight="1">
      <c r="A62" s="26" t="s">
        <v>54</v>
      </c>
      <c r="B62" s="42">
        <v>1123429.05</v>
      </c>
      <c r="C62" s="42">
        <v>697919.57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1821348.62</v>
      </c>
      <c r="P62"/>
      <c r="Q62"/>
      <c r="R62" s="41"/>
    </row>
    <row r="63" spans="1:16" ht="18.75" customHeight="1">
      <c r="A63" s="26" t="s">
        <v>55</v>
      </c>
      <c r="B63" s="42">
        <v>241534.29</v>
      </c>
      <c r="C63" s="42">
        <v>275360.63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516894.92000000004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880327.96</v>
      </c>
      <c r="E64" s="43">
        <v>0</v>
      </c>
      <c r="F64" s="43">
        <v>0</v>
      </c>
      <c r="G64" s="43">
        <v>0</v>
      </c>
      <c r="H64" s="42">
        <v>267288.76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1147616.72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269157.98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269157.98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922707.18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922707.18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1293755.79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1293755.79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903807.08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903807.08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822973.03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822973.03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1177711.47</v>
      </c>
      <c r="L70" s="29">
        <v>1079222.47</v>
      </c>
      <c r="M70" s="43">
        <v>0</v>
      </c>
      <c r="N70" s="43">
        <v>0</v>
      </c>
      <c r="O70" s="34">
        <f t="shared" si="15"/>
        <v>2256933.94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580329.93</v>
      </c>
      <c r="N71" s="43">
        <v>0</v>
      </c>
      <c r="O71" s="34">
        <f t="shared" si="15"/>
        <v>580329.93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300243.35</v>
      </c>
      <c r="O72" s="46">
        <f t="shared" si="15"/>
        <v>300243.35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2024-07-10T17:12:17Z</dcterms:modified>
  <cp:category/>
  <cp:version/>
  <cp:contentType/>
  <cp:contentStatus/>
</cp:coreProperties>
</file>