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<sst xmlns="http://schemas.openxmlformats.org/spreadsheetml/2006/main" count="91" uniqueCount="88">
  <si>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</si>
  <si>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</si>
  <si>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</si>
  <si>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</si>
  <si>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</si>
  <si>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</si>
  <si>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</si>
  <si>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</si>
  <si>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</si>
  <si>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</si>
  <si>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</si>
  <si>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</si>
  <si>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</si>
  <si>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</si>
  <si>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</si>
  <si>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</si>
  <si>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</si>
  <si>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</si>
  <si>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</si>
  <si>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</si>
  <si>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</si>
  <si>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</si>
  <si>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</si>
  <si>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</si>
  <si>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</si>
  <si>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</si>
  <si>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</si>
  <si>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</si>
  <si>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</si>
  <si>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</si>
  <si>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</si>
  <si>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</si>
  <si>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</si>
  <si>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</si>
  <si>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</si>
  <si>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</si>
  <si>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</si>
  <si>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</si>
  <si>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</si>
  <si>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</si>
  <si>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</si>
  <si>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</si>
  <si>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</si>
  <si>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</si>
  <si>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</si>
  <si>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</si>
  <si>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</si>
  <si>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</si>
  <si>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</si>
  <si>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</si>
  <si>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</si>
  <si>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</si>
  <si>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</si>
  <si>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</si>
  <si>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</si>
  <si>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</si>
  <si>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</si>
  <si>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</si>
  <si>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</si>
  <si>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</si>
  <si>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</si>
  <si>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</si>
  <si>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</si>
  <si>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</si>
  <si>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</si>
  <si>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</si>
  <si>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</si>
  <si>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</si>
  <si>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</si>
  <si>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</si>
  <si>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</si>
  <si>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</si>
  <si>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</si>
  <si>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</si>
  <si>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</si>
  <si>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</si>
  <si>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</si>
  <si>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</si>
  <si>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</si>
  <si>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</si>
  <si>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</si>
  <si>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</si>
  <si>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</si>
  <si>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04/07/24 - VENCIMENTO 12/07/24</t>
  </si>
  <si>
    <t>4.10. Remuneração Veículos Elétricos</t>
  </si>
  <si>
    <t>4.11. Remuneração Aquático</t>
  </si>
  <si>
    <r>
      <t>5.4. Revisão de Remuneração pelo Serviço Atende</t>
    </r>
    <r>
      <rPr>
        <vertAlign val="superscript"/>
        <sz val="10"/>
        <color indexed="8"/>
        <rFont val="Calibri"/>
        <family val="2"/>
      </rPr>
      <t>1</t>
    </r>
  </si>
  <si>
    <r>
      <t xml:space="preserve">  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Revisão remuneração do serviço atende, jan/24.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</si>
</sst>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164" fontId="0" fillId="0" borderId="0" xfId="53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1" t="s">
        <v>1</v>
      </c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3</v>
      </c>
    </row>
    <row r="5" spans="1:15" ht="42" customHeight="1">
      <c r="A5" s="71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1"/>
    </row>
    <row r="6" spans="1:15" ht="20.25" customHeight="1">
      <c r="A6" s="71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1"/>
    </row>
    <row r="7" spans="1:26" ht="18.75" customHeight="1">
      <c r="A7" s="8" t="s">
        <v>27</v>
      </c>
      <c r="B7" s="9">
        <f aca="true" t="shared" si="0" ref="B7:O7">B8+B11</f>
        <v>382866</v>
      </c>
      <c r="C7" s="9">
        <f t="shared" si="0"/>
        <v>252923</v>
      </c>
      <c r="D7" s="9">
        <f t="shared" si="0"/>
        <v>238784</v>
      </c>
      <c r="E7" s="9">
        <f t="shared" si="0"/>
        <v>64536</v>
      </c>
      <c r="F7" s="9">
        <f t="shared" si="0"/>
        <v>217689</v>
      </c>
      <c r="G7" s="9">
        <f t="shared" si="0"/>
        <v>369990</v>
      </c>
      <c r="H7" s="9">
        <f t="shared" si="0"/>
        <v>48989</v>
      </c>
      <c r="I7" s="9">
        <f t="shared" si="0"/>
        <v>293504</v>
      </c>
      <c r="J7" s="9">
        <f t="shared" si="0"/>
        <v>212703</v>
      </c>
      <c r="K7" s="9">
        <f t="shared" si="0"/>
        <v>311417</v>
      </c>
      <c r="L7" s="9">
        <f t="shared" si="0"/>
        <v>244167</v>
      </c>
      <c r="M7" s="9">
        <f t="shared" si="0"/>
        <v>131620</v>
      </c>
      <c r="N7" s="9">
        <f t="shared" si="0"/>
        <v>84016</v>
      </c>
      <c r="O7" s="9">
        <f t="shared" si="0"/>
        <v>2853204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8260</v>
      </c>
      <c r="C8" s="11">
        <f t="shared" si="1"/>
        <v>7918</v>
      </c>
      <c r="D8" s="11">
        <f t="shared" si="1"/>
        <v>4241</v>
      </c>
      <c r="E8" s="11">
        <f t="shared" si="1"/>
        <v>1537</v>
      </c>
      <c r="F8" s="11">
        <f t="shared" si="1"/>
        <v>5092</v>
      </c>
      <c r="G8" s="11">
        <f t="shared" si="1"/>
        <v>10535</v>
      </c>
      <c r="H8" s="11">
        <f t="shared" si="1"/>
        <v>1647</v>
      </c>
      <c r="I8" s="11">
        <f t="shared" si="1"/>
        <v>12055</v>
      </c>
      <c r="J8" s="11">
        <f t="shared" si="1"/>
        <v>6577</v>
      </c>
      <c r="K8" s="11">
        <f t="shared" si="1"/>
        <v>3434</v>
      </c>
      <c r="L8" s="11">
        <f t="shared" si="1"/>
        <v>2353</v>
      </c>
      <c r="M8" s="11">
        <f t="shared" si="1"/>
        <v>4983</v>
      </c>
      <c r="N8" s="11">
        <f t="shared" si="1"/>
        <v>2977</v>
      </c>
      <c r="O8" s="11">
        <f t="shared" si="1"/>
        <v>71609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8260</v>
      </c>
      <c r="C9" s="11">
        <v>7918</v>
      </c>
      <c r="D9" s="11">
        <v>4241</v>
      </c>
      <c r="E9" s="11">
        <v>1537</v>
      </c>
      <c r="F9" s="11">
        <v>5092</v>
      </c>
      <c r="G9" s="11">
        <v>10535</v>
      </c>
      <c r="H9" s="11">
        <v>1647</v>
      </c>
      <c r="I9" s="11">
        <v>12055</v>
      </c>
      <c r="J9" s="11">
        <v>6577</v>
      </c>
      <c r="K9" s="11">
        <v>3434</v>
      </c>
      <c r="L9" s="11">
        <v>2352</v>
      </c>
      <c r="M9" s="11">
        <v>4983</v>
      </c>
      <c r="N9" s="11">
        <v>2914</v>
      </c>
      <c r="O9" s="11">
        <f>SUM(B9:N9)</f>
        <v>71545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63</v>
      </c>
      <c r="O10" s="11">
        <f>SUM(B10:N10)</f>
        <v>64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374606</v>
      </c>
      <c r="C11" s="13">
        <v>245005</v>
      </c>
      <c r="D11" s="13">
        <v>234543</v>
      </c>
      <c r="E11" s="13">
        <v>62999</v>
      </c>
      <c r="F11" s="13">
        <v>212597</v>
      </c>
      <c r="G11" s="13">
        <v>359455</v>
      </c>
      <c r="H11" s="13">
        <v>47342</v>
      </c>
      <c r="I11" s="13">
        <v>281449</v>
      </c>
      <c r="J11" s="13">
        <v>206126</v>
      </c>
      <c r="K11" s="13">
        <v>307983</v>
      </c>
      <c r="L11" s="13">
        <v>241814</v>
      </c>
      <c r="M11" s="13">
        <v>126637</v>
      </c>
      <c r="N11" s="13">
        <v>81039</v>
      </c>
      <c r="O11" s="11">
        <f>SUM(B11:N11)</f>
        <v>2781595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29702</v>
      </c>
      <c r="C12" s="13">
        <v>25045</v>
      </c>
      <c r="D12" s="13">
        <v>18944</v>
      </c>
      <c r="E12" s="13">
        <v>7635</v>
      </c>
      <c r="F12" s="13">
        <v>21385</v>
      </c>
      <c r="G12" s="13">
        <v>37526</v>
      </c>
      <c r="H12" s="13">
        <v>5290</v>
      </c>
      <c r="I12" s="13">
        <v>29935</v>
      </c>
      <c r="J12" s="13">
        <v>19789</v>
      </c>
      <c r="K12" s="13">
        <v>22722</v>
      </c>
      <c r="L12" s="13">
        <v>18399</v>
      </c>
      <c r="M12" s="13">
        <v>7310</v>
      </c>
      <c r="N12" s="13">
        <v>3946</v>
      </c>
      <c r="O12" s="11">
        <f>SUM(B12:N12)</f>
        <v>247628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344904</v>
      </c>
      <c r="C13" s="15">
        <f t="shared" si="2"/>
        <v>219960</v>
      </c>
      <c r="D13" s="15">
        <f t="shared" si="2"/>
        <v>215599</v>
      </c>
      <c r="E13" s="15">
        <f t="shared" si="2"/>
        <v>55364</v>
      </c>
      <c r="F13" s="15">
        <f t="shared" si="2"/>
        <v>191212</v>
      </c>
      <c r="G13" s="15">
        <f t="shared" si="2"/>
        <v>321929</v>
      </c>
      <c r="H13" s="15">
        <f t="shared" si="2"/>
        <v>42052</v>
      </c>
      <c r="I13" s="15">
        <f t="shared" si="2"/>
        <v>251514</v>
      </c>
      <c r="J13" s="15">
        <f t="shared" si="2"/>
        <v>186337</v>
      </c>
      <c r="K13" s="15">
        <f t="shared" si="2"/>
        <v>285261</v>
      </c>
      <c r="L13" s="15">
        <f t="shared" si="2"/>
        <v>223415</v>
      </c>
      <c r="M13" s="15">
        <f t="shared" si="2"/>
        <v>119327</v>
      </c>
      <c r="N13" s="15">
        <f t="shared" si="2"/>
        <v>77093</v>
      </c>
      <c r="O13" s="11">
        <f>SUM(B13:N13)</f>
        <v>2533967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3.0417</v>
      </c>
      <c r="C15" s="17">
        <v>3.1423</v>
      </c>
      <c r="D15" s="17">
        <v>2.7558</v>
      </c>
      <c r="E15" s="17">
        <v>4.7078</v>
      </c>
      <c r="F15" s="17">
        <v>3.1941</v>
      </c>
      <c r="G15" s="17">
        <v>2.6281</v>
      </c>
      <c r="H15" s="17">
        <v>3.5287</v>
      </c>
      <c r="I15" s="17">
        <v>3.1201</v>
      </c>
      <c r="J15" s="17">
        <v>3.1382</v>
      </c>
      <c r="K15" s="17">
        <v>2.9664</v>
      </c>
      <c r="L15" s="17">
        <v>3.3776</v>
      </c>
      <c r="M15" s="17">
        <v>3.8974</v>
      </c>
      <c r="N15" s="17">
        <v>3.5205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1.118839677896947</v>
      </c>
      <c r="C18" s="19">
        <v>1.231465536591443</v>
      </c>
      <c r="D18" s="19">
        <v>1.348553400032924</v>
      </c>
      <c r="E18" s="19">
        <v>0.856802920740433</v>
      </c>
      <c r="F18" s="19">
        <v>1.31130385835636</v>
      </c>
      <c r="G18" s="19">
        <v>1.31511433845163</v>
      </c>
      <c r="H18" s="19">
        <v>1.398412277960628</v>
      </c>
      <c r="I18" s="19">
        <v>1.063072004396577</v>
      </c>
      <c r="J18" s="19">
        <v>1.272322128284656</v>
      </c>
      <c r="K18" s="19">
        <v>1.137035187449128</v>
      </c>
      <c r="L18" s="19">
        <v>1.191468445631291</v>
      </c>
      <c r="M18" s="19">
        <v>1.11088844600076</v>
      </c>
      <c r="N18" s="19">
        <v>0.995259554660769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1439217.07</v>
      </c>
      <c r="C20" s="24">
        <f aca="true" t="shared" si="3" ref="C20:O20">SUM(C21:C32)</f>
        <v>1055546.58</v>
      </c>
      <c r="D20" s="24">
        <f t="shared" si="3"/>
        <v>946610.0000000001</v>
      </c>
      <c r="E20" s="24">
        <f t="shared" si="3"/>
        <v>292180.3399999999</v>
      </c>
      <c r="F20" s="24">
        <f t="shared" si="3"/>
        <v>984923.9700000001</v>
      </c>
      <c r="G20" s="24">
        <f t="shared" si="3"/>
        <v>1391751.31</v>
      </c>
      <c r="H20" s="24">
        <f t="shared" si="3"/>
        <v>290231.88</v>
      </c>
      <c r="I20" s="24">
        <f t="shared" si="3"/>
        <v>1088600.53</v>
      </c>
      <c r="J20" s="24">
        <f t="shared" si="3"/>
        <v>919657.11</v>
      </c>
      <c r="K20" s="24">
        <f t="shared" si="3"/>
        <v>1249091.9300000002</v>
      </c>
      <c r="L20" s="24">
        <f t="shared" si="3"/>
        <v>1111992.1700000002</v>
      </c>
      <c r="M20" s="24">
        <f t="shared" si="3"/>
        <v>634588.3400000002</v>
      </c>
      <c r="N20" s="24">
        <f t="shared" si="3"/>
        <v>327258.03</v>
      </c>
      <c r="O20" s="24">
        <f t="shared" si="3"/>
        <v>11731649.26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1164563.51</v>
      </c>
      <c r="C21" s="28">
        <f aca="true" t="shared" si="4" ref="C21:N21">ROUND((C15+C16)*C7,2)</f>
        <v>794759.94</v>
      </c>
      <c r="D21" s="28">
        <f t="shared" si="4"/>
        <v>658040.95</v>
      </c>
      <c r="E21" s="28">
        <f t="shared" si="4"/>
        <v>303822.58</v>
      </c>
      <c r="F21" s="28">
        <f t="shared" si="4"/>
        <v>695320.43</v>
      </c>
      <c r="G21" s="28">
        <f t="shared" si="4"/>
        <v>972370.72</v>
      </c>
      <c r="H21" s="28">
        <f t="shared" si="4"/>
        <v>172867.48</v>
      </c>
      <c r="I21" s="28">
        <f t="shared" si="4"/>
        <v>915761.83</v>
      </c>
      <c r="J21" s="28">
        <f t="shared" si="4"/>
        <v>667504.55</v>
      </c>
      <c r="K21" s="28">
        <f t="shared" si="4"/>
        <v>923787.39</v>
      </c>
      <c r="L21" s="28">
        <f t="shared" si="4"/>
        <v>824698.46</v>
      </c>
      <c r="M21" s="28">
        <f t="shared" si="4"/>
        <v>512975.79</v>
      </c>
      <c r="N21" s="28">
        <f t="shared" si="4"/>
        <v>295778.33</v>
      </c>
      <c r="O21" s="28">
        <f aca="true" t="shared" si="5" ref="O21:O31">SUM(B21:N21)</f>
        <v>8902251.959999999</v>
      </c>
    </row>
    <row r="22" spans="1:23" ht="18.75" customHeight="1">
      <c r="A22" s="26" t="s">
        <v>33</v>
      </c>
      <c r="B22" s="28">
        <f>IF(B18&lt;&gt;0,ROUND((B18-1)*B21,2),0)</f>
        <v>138396.35</v>
      </c>
      <c r="C22" s="28">
        <f aca="true" t="shared" si="6" ref="C22:N22">IF(C18&lt;&gt;0,ROUND((C18-1)*C21,2),0)</f>
        <v>183959.54</v>
      </c>
      <c r="D22" s="28">
        <f t="shared" si="6"/>
        <v>229362.41</v>
      </c>
      <c r="E22" s="28">
        <f t="shared" si="6"/>
        <v>-43506.51</v>
      </c>
      <c r="F22" s="28">
        <f t="shared" si="6"/>
        <v>216455.93</v>
      </c>
      <c r="G22" s="28">
        <f t="shared" si="6"/>
        <v>306407.96</v>
      </c>
      <c r="H22" s="28">
        <f t="shared" si="6"/>
        <v>68872.53</v>
      </c>
      <c r="I22" s="28">
        <f t="shared" si="6"/>
        <v>57758.93</v>
      </c>
      <c r="J22" s="28">
        <f t="shared" si="6"/>
        <v>181776.26</v>
      </c>
      <c r="K22" s="28">
        <f t="shared" si="6"/>
        <v>126591.38</v>
      </c>
      <c r="L22" s="28">
        <f t="shared" si="6"/>
        <v>157903.73</v>
      </c>
      <c r="M22" s="28">
        <f t="shared" si="6"/>
        <v>56883.09</v>
      </c>
      <c r="N22" s="28">
        <f t="shared" si="6"/>
        <v>-1402.12</v>
      </c>
      <c r="O22" s="28">
        <f t="shared" si="5"/>
        <v>1679459.4799999997</v>
      </c>
      <c r="W22" s="51"/>
    </row>
    <row r="23" spans="1:15" ht="18.75" customHeight="1">
      <c r="A23" s="26" t="s">
        <v>34</v>
      </c>
      <c r="B23" s="28">
        <v>62192.45</v>
      </c>
      <c r="C23" s="28">
        <v>43653.05</v>
      </c>
      <c r="D23" s="28">
        <v>32933.44</v>
      </c>
      <c r="E23" s="28">
        <v>11956.37</v>
      </c>
      <c r="F23" s="28">
        <v>38802.1</v>
      </c>
      <c r="G23" s="28">
        <v>61772.86</v>
      </c>
      <c r="H23" s="28">
        <v>8591.99</v>
      </c>
      <c r="I23" s="28">
        <v>44114.65</v>
      </c>
      <c r="J23" s="28">
        <v>37911.17</v>
      </c>
      <c r="K23" s="28">
        <v>54362.63</v>
      </c>
      <c r="L23" s="28">
        <v>50962.17</v>
      </c>
      <c r="M23" s="28">
        <v>23875.29</v>
      </c>
      <c r="N23" s="28">
        <v>16137.96</v>
      </c>
      <c r="O23" s="28">
        <f t="shared" si="5"/>
        <v>487266.13</v>
      </c>
    </row>
    <row r="24" spans="1:15" ht="18.75" customHeight="1">
      <c r="A24" s="26" t="s">
        <v>35</v>
      </c>
      <c r="B24" s="28">
        <v>3617.22</v>
      </c>
      <c r="C24" s="28">
        <v>3617.22</v>
      </c>
      <c r="D24" s="28">
        <v>1808.61</v>
      </c>
      <c r="E24" s="28">
        <v>1808.61</v>
      </c>
      <c r="F24" s="28">
        <v>1808.61</v>
      </c>
      <c r="G24" s="28">
        <v>1808.61</v>
      </c>
      <c r="H24" s="28">
        <v>1808.61</v>
      </c>
      <c r="I24" s="28">
        <v>3617.22</v>
      </c>
      <c r="J24" s="28">
        <v>1808.61</v>
      </c>
      <c r="K24" s="28">
        <v>1808.61</v>
      </c>
      <c r="L24" s="28">
        <v>1808.61</v>
      </c>
      <c r="M24" s="28">
        <v>1808.61</v>
      </c>
      <c r="N24" s="28">
        <v>1808.61</v>
      </c>
      <c r="O24" s="28">
        <f t="shared" si="5"/>
        <v>28937.760000000006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1149.62</v>
      </c>
      <c r="C26" s="28">
        <v>861.52</v>
      </c>
      <c r="D26" s="28">
        <v>775.64</v>
      </c>
      <c r="E26" s="28">
        <v>229.92</v>
      </c>
      <c r="F26" s="28">
        <v>800.58</v>
      </c>
      <c r="G26" s="28">
        <v>1127.45</v>
      </c>
      <c r="H26" s="28">
        <v>210.53</v>
      </c>
      <c r="I26" s="28">
        <v>858.75</v>
      </c>
      <c r="J26" s="28">
        <v>747.94</v>
      </c>
      <c r="K26" s="28">
        <v>1008.34</v>
      </c>
      <c r="L26" s="28">
        <v>894.76</v>
      </c>
      <c r="M26" s="28">
        <v>501.4</v>
      </c>
      <c r="N26" s="28">
        <v>260.4</v>
      </c>
      <c r="O26" s="28">
        <f t="shared" si="5"/>
        <v>9426.849999999999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1015.1</v>
      </c>
      <c r="C27" s="28">
        <v>755.78</v>
      </c>
      <c r="D27" s="28">
        <v>662.87</v>
      </c>
      <c r="E27" s="28">
        <v>202.47</v>
      </c>
      <c r="F27" s="28">
        <v>667.05</v>
      </c>
      <c r="G27" s="28">
        <v>906.98</v>
      </c>
      <c r="H27" s="28">
        <v>166.41</v>
      </c>
      <c r="I27" s="28">
        <v>703.08</v>
      </c>
      <c r="J27" s="28">
        <v>662.88</v>
      </c>
      <c r="K27" s="28">
        <v>880.56</v>
      </c>
      <c r="L27" s="28">
        <v>766.87</v>
      </c>
      <c r="M27" s="28">
        <v>432.67</v>
      </c>
      <c r="N27" s="28">
        <v>227.43</v>
      </c>
      <c r="O27" s="28">
        <f t="shared" si="5"/>
        <v>8050.150000000001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478.4</v>
      </c>
      <c r="C28" s="28">
        <v>356.18</v>
      </c>
      <c r="D28" s="28">
        <v>312.4</v>
      </c>
      <c r="E28" s="28">
        <v>95.42</v>
      </c>
      <c r="F28" s="28">
        <v>314.36</v>
      </c>
      <c r="G28" s="28">
        <v>427.42</v>
      </c>
      <c r="H28" s="28">
        <v>78.43</v>
      </c>
      <c r="I28" s="28">
        <v>329.39</v>
      </c>
      <c r="J28" s="28">
        <v>316.97</v>
      </c>
      <c r="K28" s="28">
        <v>409.12</v>
      </c>
      <c r="L28" s="28">
        <v>361.41</v>
      </c>
      <c r="M28" s="28">
        <v>204.56</v>
      </c>
      <c r="N28" s="28">
        <v>107.18</v>
      </c>
      <c r="O28" s="28">
        <f t="shared" si="5"/>
        <v>3791.24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67804.42</v>
      </c>
      <c r="C29" s="28">
        <v>27583.35</v>
      </c>
      <c r="D29" s="28">
        <v>22713.68</v>
      </c>
      <c r="E29" s="28">
        <v>17571.48</v>
      </c>
      <c r="F29" s="28">
        <v>30754.91</v>
      </c>
      <c r="G29" s="28">
        <v>46929.31</v>
      </c>
      <c r="H29" s="28">
        <v>37635.9</v>
      </c>
      <c r="I29" s="28">
        <v>65456.68</v>
      </c>
      <c r="J29" s="28">
        <v>28928.73</v>
      </c>
      <c r="K29" s="28">
        <v>45608.92</v>
      </c>
      <c r="L29" s="28">
        <v>44737.81</v>
      </c>
      <c r="M29" s="28">
        <v>37906.93</v>
      </c>
      <c r="N29" s="28">
        <v>14340.24</v>
      </c>
      <c r="O29" s="28">
        <f t="shared" si="5"/>
        <v>487972.3599999999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90629.21</v>
      </c>
      <c r="L30" s="28">
        <v>29858.35</v>
      </c>
      <c r="M30" s="28">
        <v>0</v>
      </c>
      <c r="N30" s="28">
        <v>0</v>
      </c>
      <c r="O30" s="28">
        <f t="shared" si="5"/>
        <v>120487.56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4005.77</v>
      </c>
      <c r="L31" s="28">
        <v>0</v>
      </c>
      <c r="M31" s="28">
        <v>0</v>
      </c>
      <c r="N31" s="28">
        <v>0</v>
      </c>
      <c r="O31" s="28">
        <f t="shared" si="5"/>
        <v>4005.77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133572.6100000001</v>
      </c>
      <c r="C33" s="28">
        <f aca="true" t="shared" si="7" ref="C33:O33">+C34+C36+C49+C50+C51+C56-C57</f>
        <v>38259.12</v>
      </c>
      <c r="D33" s="28">
        <f t="shared" si="7"/>
        <v>7096.559999999998</v>
      </c>
      <c r="E33" s="28">
        <f t="shared" si="7"/>
        <v>19486.77</v>
      </c>
      <c r="F33" s="28">
        <f t="shared" si="7"/>
        <v>46028.04</v>
      </c>
      <c r="G33" s="28">
        <f t="shared" si="7"/>
        <v>52390.7</v>
      </c>
      <c r="H33" s="28">
        <f t="shared" si="7"/>
        <v>49989.35</v>
      </c>
      <c r="I33" s="28">
        <f t="shared" si="7"/>
        <v>68151.74000000005</v>
      </c>
      <c r="J33" s="28">
        <f t="shared" si="7"/>
        <v>34722.16</v>
      </c>
      <c r="K33" s="28">
        <f t="shared" si="7"/>
        <v>103090.07999999993</v>
      </c>
      <c r="L33" s="28">
        <f t="shared" si="7"/>
        <v>107851.75999999997</v>
      </c>
      <c r="M33" s="28">
        <f t="shared" si="7"/>
        <v>72436.41999999998</v>
      </c>
      <c r="N33" s="28">
        <f t="shared" si="7"/>
        <v>10647.949999999999</v>
      </c>
      <c r="O33" s="28">
        <f t="shared" si="7"/>
        <v>743723.26</v>
      </c>
    </row>
    <row r="34" spans="1:15" ht="18.75" customHeight="1">
      <c r="A34" s="26" t="s">
        <v>38</v>
      </c>
      <c r="B34" s="29">
        <f>+B35</f>
        <v>-36344</v>
      </c>
      <c r="C34" s="29">
        <f>+C35</f>
        <v>-34839.2</v>
      </c>
      <c r="D34" s="29">
        <f aca="true" t="shared" si="8" ref="D34:O34">+D35</f>
        <v>-18660.4</v>
      </c>
      <c r="E34" s="29">
        <f t="shared" si="8"/>
        <v>-6762.8</v>
      </c>
      <c r="F34" s="29">
        <f t="shared" si="8"/>
        <v>-22404.8</v>
      </c>
      <c r="G34" s="29">
        <f t="shared" si="8"/>
        <v>-46354</v>
      </c>
      <c r="H34" s="29">
        <f t="shared" si="8"/>
        <v>-7246.8</v>
      </c>
      <c r="I34" s="29">
        <f t="shared" si="8"/>
        <v>-53042</v>
      </c>
      <c r="J34" s="29">
        <f t="shared" si="8"/>
        <v>-28938.8</v>
      </c>
      <c r="K34" s="29">
        <f t="shared" si="8"/>
        <v>-15109.6</v>
      </c>
      <c r="L34" s="29">
        <f t="shared" si="8"/>
        <v>-10348.8</v>
      </c>
      <c r="M34" s="29">
        <f t="shared" si="8"/>
        <v>-21925.2</v>
      </c>
      <c r="N34" s="29">
        <f t="shared" si="8"/>
        <v>-12821.6</v>
      </c>
      <c r="O34" s="29">
        <f t="shared" si="8"/>
        <v>-314797.99999999994</v>
      </c>
    </row>
    <row r="35" spans="1:26" ht="18.75" customHeight="1">
      <c r="A35" s="27" t="s">
        <v>39</v>
      </c>
      <c r="B35" s="16">
        <f>ROUND((-B9)*$G$3,2)</f>
        <v>-36344</v>
      </c>
      <c r="C35" s="16">
        <f aca="true" t="shared" si="9" ref="C35:N35">ROUND((-C9)*$G$3,2)</f>
        <v>-34839.2</v>
      </c>
      <c r="D35" s="16">
        <f t="shared" si="9"/>
        <v>-18660.4</v>
      </c>
      <c r="E35" s="16">
        <f t="shared" si="9"/>
        <v>-6762.8</v>
      </c>
      <c r="F35" s="16">
        <f t="shared" si="9"/>
        <v>-22404.8</v>
      </c>
      <c r="G35" s="16">
        <f t="shared" si="9"/>
        <v>-46354</v>
      </c>
      <c r="H35" s="16">
        <f t="shared" si="9"/>
        <v>-7246.8</v>
      </c>
      <c r="I35" s="16">
        <f t="shared" si="9"/>
        <v>-53042</v>
      </c>
      <c r="J35" s="16">
        <f t="shared" si="9"/>
        <v>-28938.8</v>
      </c>
      <c r="K35" s="16">
        <f t="shared" si="9"/>
        <v>-15109.6</v>
      </c>
      <c r="L35" s="16">
        <f t="shared" si="9"/>
        <v>-10348.8</v>
      </c>
      <c r="M35" s="16">
        <f t="shared" si="9"/>
        <v>-21925.2</v>
      </c>
      <c r="N35" s="16">
        <f t="shared" si="9"/>
        <v>-12821.6</v>
      </c>
      <c r="O35" s="30">
        <f aca="true" t="shared" si="10" ref="O35:O57">SUM(B35:N35)</f>
        <v>-314797.99999999994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-13714.129999999888</v>
      </c>
      <c r="C36" s="29">
        <f aca="true" t="shared" si="11" ref="C36:O36">SUM(C37:C47)</f>
        <v>-10279.63</v>
      </c>
      <c r="D36" s="29">
        <f t="shared" si="11"/>
        <v>-9238.96</v>
      </c>
      <c r="E36" s="29">
        <f t="shared" si="11"/>
        <v>-2746.09</v>
      </c>
      <c r="F36" s="29">
        <f t="shared" si="11"/>
        <v>-9541.69</v>
      </c>
      <c r="G36" s="29">
        <f t="shared" si="11"/>
        <v>0</v>
      </c>
      <c r="H36" s="29">
        <f t="shared" si="11"/>
        <v>-2525.96</v>
      </c>
      <c r="I36" s="29">
        <f t="shared" si="11"/>
        <v>-10231.439999999944</v>
      </c>
      <c r="J36" s="29">
        <f t="shared" si="11"/>
        <v>-8907.28</v>
      </c>
      <c r="K36" s="29">
        <f t="shared" si="11"/>
        <v>-12034.830000000075</v>
      </c>
      <c r="L36" s="29">
        <f t="shared" si="11"/>
        <v>-10672.540000000037</v>
      </c>
      <c r="M36" s="29">
        <f t="shared" si="11"/>
        <v>-5966.81</v>
      </c>
      <c r="N36" s="29">
        <f t="shared" si="11"/>
        <v>-3129.18</v>
      </c>
      <c r="O36" s="29">
        <f t="shared" si="11"/>
        <v>-98988.54000000004</v>
      </c>
    </row>
    <row r="37" spans="1:26" ht="18.75" customHeight="1">
      <c r="A37" s="27" t="s">
        <v>41</v>
      </c>
      <c r="B37" s="31">
        <v>-13714.13</v>
      </c>
      <c r="C37" s="31">
        <v>-10279.63</v>
      </c>
      <c r="D37" s="31">
        <v>-9238.96</v>
      </c>
      <c r="E37" s="31">
        <v>-2746.09</v>
      </c>
      <c r="F37" s="31">
        <v>-9541.69</v>
      </c>
      <c r="G37" s="31">
        <v>0</v>
      </c>
      <c r="H37" s="31">
        <v>-2525.96</v>
      </c>
      <c r="I37" s="31">
        <v>-10231.44</v>
      </c>
      <c r="J37" s="31">
        <v>-8907.28</v>
      </c>
      <c r="K37" s="31">
        <v>-12034.83</v>
      </c>
      <c r="L37" s="31">
        <v>-10672.54</v>
      </c>
      <c r="M37" s="31">
        <v>-5966.81</v>
      </c>
      <c r="N37" s="31">
        <v>-3129.18</v>
      </c>
      <c r="O37" s="31">
        <f t="shared" si="10"/>
        <v>-98988.54000000001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86</v>
      </c>
      <c r="B50" s="33">
        <v>183630.74</v>
      </c>
      <c r="C50" s="33">
        <v>83377.95</v>
      </c>
      <c r="D50" s="33">
        <v>34995.92</v>
      </c>
      <c r="E50" s="33">
        <v>28995.66</v>
      </c>
      <c r="F50" s="33">
        <v>77974.53</v>
      </c>
      <c r="G50" s="33">
        <v>98744.7</v>
      </c>
      <c r="H50" s="33">
        <v>59762.11</v>
      </c>
      <c r="I50" s="33">
        <v>131425.18</v>
      </c>
      <c r="J50" s="33">
        <v>72568.24</v>
      </c>
      <c r="K50" s="33">
        <v>130234.51</v>
      </c>
      <c r="L50" s="33">
        <v>128873.1</v>
      </c>
      <c r="M50" s="33">
        <v>100328.43</v>
      </c>
      <c r="N50" s="33">
        <v>26598.73</v>
      </c>
      <c r="O50" s="31">
        <f>SUM(B50:N50)</f>
        <v>1157509.8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1572789.6800000002</v>
      </c>
      <c r="C55" s="34">
        <f aca="true" t="shared" si="13" ref="C55:N55">+C20+C33</f>
        <v>1093805.7000000002</v>
      </c>
      <c r="D55" s="34">
        <f t="shared" si="13"/>
        <v>953706.56</v>
      </c>
      <c r="E55" s="34">
        <f t="shared" si="13"/>
        <v>311667.1099999999</v>
      </c>
      <c r="F55" s="34">
        <f t="shared" si="13"/>
        <v>1030952.0100000001</v>
      </c>
      <c r="G55" s="34">
        <f t="shared" si="13"/>
        <v>1444142.01</v>
      </c>
      <c r="H55" s="34">
        <f t="shared" si="13"/>
        <v>340221.23</v>
      </c>
      <c r="I55" s="34">
        <f t="shared" si="13"/>
        <v>1156752.27</v>
      </c>
      <c r="J55" s="34">
        <f t="shared" si="13"/>
        <v>954379.27</v>
      </c>
      <c r="K55" s="34">
        <f t="shared" si="13"/>
        <v>1352182.01</v>
      </c>
      <c r="L55" s="34">
        <f t="shared" si="13"/>
        <v>1219843.9300000002</v>
      </c>
      <c r="M55" s="34">
        <f t="shared" si="13"/>
        <v>707024.7600000002</v>
      </c>
      <c r="N55" s="34">
        <f t="shared" si="13"/>
        <v>337905.98000000004</v>
      </c>
      <c r="O55" s="34">
        <f>SUM(B55:N55)</f>
        <v>12475372.52</v>
      </c>
      <c r="P55" s="41"/>
      <c r="Q55" s="68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1572789.6900000002</v>
      </c>
      <c r="C61" s="42">
        <f t="shared" si="14"/>
        <v>1093805.7</v>
      </c>
      <c r="D61" s="42">
        <f t="shared" si="14"/>
        <v>953706.56</v>
      </c>
      <c r="E61" s="42">
        <f t="shared" si="14"/>
        <v>311667.11</v>
      </c>
      <c r="F61" s="42">
        <f t="shared" si="14"/>
        <v>1030952.02</v>
      </c>
      <c r="G61" s="42">
        <f t="shared" si="14"/>
        <v>1444142</v>
      </c>
      <c r="H61" s="42">
        <f t="shared" si="14"/>
        <v>340221.23</v>
      </c>
      <c r="I61" s="42">
        <f t="shared" si="14"/>
        <v>1156752.27</v>
      </c>
      <c r="J61" s="42">
        <f t="shared" si="14"/>
        <v>954379.28</v>
      </c>
      <c r="K61" s="42">
        <f t="shared" si="14"/>
        <v>1352182</v>
      </c>
      <c r="L61" s="42">
        <f t="shared" si="14"/>
        <v>1219843.93</v>
      </c>
      <c r="M61" s="42">
        <f t="shared" si="14"/>
        <v>707024.76</v>
      </c>
      <c r="N61" s="42">
        <f t="shared" si="14"/>
        <v>337905.98</v>
      </c>
      <c r="O61" s="34">
        <f t="shared" si="14"/>
        <v>12475372.53</v>
      </c>
      <c r="Q61"/>
    </row>
    <row r="62" spans="1:18" ht="18.75" customHeight="1">
      <c r="A62" s="26" t="s">
        <v>53</v>
      </c>
      <c r="B62" s="42">
        <v>1328339.1</v>
      </c>
      <c r="C62" s="42">
        <v>808780.82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2137119.92</v>
      </c>
      <c r="P62"/>
      <c r="Q62"/>
      <c r="R62" s="41"/>
    </row>
    <row r="63" spans="1:16" ht="18.75" customHeight="1">
      <c r="A63" s="26" t="s">
        <v>54</v>
      </c>
      <c r="B63" s="42">
        <v>244450.59</v>
      </c>
      <c r="C63" s="42">
        <v>285024.88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529475.47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953706.56</v>
      </c>
      <c r="E64" s="43">
        <v>0</v>
      </c>
      <c r="F64" s="43">
        <v>0</v>
      </c>
      <c r="G64" s="43">
        <v>0</v>
      </c>
      <c r="H64" s="42">
        <v>340221.23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1293927.79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311667.11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311667.11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1030952.02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1030952.02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1444142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1444142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1156752.27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1156752.27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954379.28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954379.28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1352182</v>
      </c>
      <c r="L70" s="29">
        <v>1219843.93</v>
      </c>
      <c r="M70" s="43">
        <v>0</v>
      </c>
      <c r="N70" s="43">
        <v>0</v>
      </c>
      <c r="O70" s="34">
        <f t="shared" si="15"/>
        <v>2572025.9299999997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707024.76</v>
      </c>
      <c r="N71" s="43">
        <v>0</v>
      </c>
      <c r="O71" s="34">
        <f t="shared" si="15"/>
        <v>707024.76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337905.98</v>
      </c>
      <c r="O72" s="46">
        <f t="shared" si="15"/>
        <v>337905.98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3" t="s">
        <v>87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2024-07-12T19:19:01Z</dcterms:modified>
  <cp:category/>
  <cp:version/>
  <cp:contentType/>
  <cp:contentStatus/>
</cp:coreProperties>
</file>