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<sst xmlns="http://schemas.openxmlformats.org/spreadsheetml/2006/main" count="90" uniqueCount="87">
  <si>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</si>
  <si>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</si>
  <si>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</si>
  <si>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</si>
  <si>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</si>
  <si>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</si>
  <si>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</si>
  <si>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</si>
  <si>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</si>
  <si>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</si>
  <si>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</si>
  <si>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</si>
  <si>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</si>
  <si>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</si>
  <si>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</si>
  <si>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</si>
  <si>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</si>
  <si>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</si>
  <si>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</si>
  <si>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</si>
  <si>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</si>
  <si>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</si>
  <si>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</si>
  <si>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</si>
  <si>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</si>
  <si>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</si>
  <si>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</si>
  <si>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</si>
  <si>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</si>
  <si>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</si>
  <si>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</si>
  <si>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</si>
  <si>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</si>
  <si>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</si>
  <si>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</si>
  <si>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</si>
  <si>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</si>
  <si>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</si>
  <si>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</si>
  <si>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</si>
  <si>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</si>
  <si>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</si>
  <si>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</si>
  <si>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</si>
  <si>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</si>
  <si>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</si>
  <si>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</si>
  <si>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</si>
  <si>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</si>
  <si>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</si>
  <si>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</si>
  <si>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</si>
  <si>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</si>
  <si>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</si>
  <si>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</si>
  <si>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</si>
  <si>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</si>
  <si>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</si>
  <si>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</si>
  <si>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</si>
  <si>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</si>
  <si>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</si>
  <si>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</si>
  <si>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</si>
  <si>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</si>
  <si>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</si>
  <si>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</si>
  <si>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</si>
  <si>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</si>
  <si>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</si>
  <si>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</si>
  <si>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</si>
  <si>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</si>
  <si>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</si>
  <si>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</si>
  <si>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</si>
  <si>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</si>
  <si>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</si>
  <si>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</si>
  <si>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</si>
  <si>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</si>
  <si>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</si>
  <si>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</si>
  <si>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</si>
  <si>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05/07/24 - VENCIMENTO 15/07/24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</si>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</sst>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380300</v>
      </c>
      <c r="C7" s="9">
        <f t="shared" si="0"/>
        <v>253863</v>
      </c>
      <c r="D7" s="9">
        <f t="shared" si="0"/>
        <v>238030</v>
      </c>
      <c r="E7" s="9">
        <f t="shared" si="0"/>
        <v>64323</v>
      </c>
      <c r="F7" s="9">
        <f t="shared" si="0"/>
        <v>216438</v>
      </c>
      <c r="G7" s="9">
        <f t="shared" si="0"/>
        <v>370609</v>
      </c>
      <c r="H7" s="9">
        <f t="shared" si="0"/>
        <v>47655</v>
      </c>
      <c r="I7" s="9">
        <f t="shared" si="0"/>
        <v>291867</v>
      </c>
      <c r="J7" s="9">
        <f t="shared" si="0"/>
        <v>214436</v>
      </c>
      <c r="K7" s="9">
        <f t="shared" si="0"/>
        <v>315073</v>
      </c>
      <c r="L7" s="9">
        <f t="shared" si="0"/>
        <v>248575</v>
      </c>
      <c r="M7" s="9">
        <f t="shared" si="0"/>
        <v>129873</v>
      </c>
      <c r="N7" s="9">
        <f t="shared" si="0"/>
        <v>83611</v>
      </c>
      <c r="O7" s="9">
        <f t="shared" si="0"/>
        <v>2854653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9307</v>
      </c>
      <c r="C8" s="11">
        <f t="shared" si="1"/>
        <v>8884</v>
      </c>
      <c r="D8" s="11">
        <f t="shared" si="1"/>
        <v>5026</v>
      </c>
      <c r="E8" s="11">
        <f t="shared" si="1"/>
        <v>1634</v>
      </c>
      <c r="F8" s="11">
        <f t="shared" si="1"/>
        <v>5749</v>
      </c>
      <c r="G8" s="11">
        <f t="shared" si="1"/>
        <v>11859</v>
      </c>
      <c r="H8" s="11">
        <f t="shared" si="1"/>
        <v>1668</v>
      </c>
      <c r="I8" s="11">
        <f t="shared" si="1"/>
        <v>13411</v>
      </c>
      <c r="J8" s="11">
        <f t="shared" si="1"/>
        <v>7465</v>
      </c>
      <c r="K8" s="11">
        <f t="shared" si="1"/>
        <v>4062</v>
      </c>
      <c r="L8" s="11">
        <f t="shared" si="1"/>
        <v>2761</v>
      </c>
      <c r="M8" s="11">
        <f t="shared" si="1"/>
        <v>5295</v>
      </c>
      <c r="N8" s="11">
        <f t="shared" si="1"/>
        <v>3213</v>
      </c>
      <c r="O8" s="11">
        <f t="shared" si="1"/>
        <v>80334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9307</v>
      </c>
      <c r="C9" s="11">
        <v>8884</v>
      </c>
      <c r="D9" s="11">
        <v>5026</v>
      </c>
      <c r="E9" s="11">
        <v>1634</v>
      </c>
      <c r="F9" s="11">
        <v>5749</v>
      </c>
      <c r="G9" s="11">
        <v>11859</v>
      </c>
      <c r="H9" s="11">
        <v>1668</v>
      </c>
      <c r="I9" s="11">
        <v>13411</v>
      </c>
      <c r="J9" s="11">
        <v>7465</v>
      </c>
      <c r="K9" s="11">
        <v>4062</v>
      </c>
      <c r="L9" s="11">
        <v>2760</v>
      </c>
      <c r="M9" s="11">
        <v>5295</v>
      </c>
      <c r="N9" s="11">
        <v>3155</v>
      </c>
      <c r="O9" s="11">
        <f>SUM(B9:N9)</f>
        <v>80275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58</v>
      </c>
      <c r="O10" s="11">
        <f>SUM(B10:N10)</f>
        <v>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370993</v>
      </c>
      <c r="C11" s="13">
        <v>244979</v>
      </c>
      <c r="D11" s="13">
        <v>233004</v>
      </c>
      <c r="E11" s="13">
        <v>62689</v>
      </c>
      <c r="F11" s="13">
        <v>210689</v>
      </c>
      <c r="G11" s="13">
        <v>358750</v>
      </c>
      <c r="H11" s="13">
        <v>45987</v>
      </c>
      <c r="I11" s="13">
        <v>278456</v>
      </c>
      <c r="J11" s="13">
        <v>206971</v>
      </c>
      <c r="K11" s="13">
        <v>311011</v>
      </c>
      <c r="L11" s="13">
        <v>245814</v>
      </c>
      <c r="M11" s="13">
        <v>124578</v>
      </c>
      <c r="N11" s="13">
        <v>80398</v>
      </c>
      <c r="O11" s="11">
        <f>SUM(B11:N11)</f>
        <v>2774319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30666</v>
      </c>
      <c r="C12" s="13">
        <v>25765</v>
      </c>
      <c r="D12" s="13">
        <v>20113</v>
      </c>
      <c r="E12" s="13">
        <v>7712</v>
      </c>
      <c r="F12" s="13">
        <v>21952</v>
      </c>
      <c r="G12" s="13">
        <v>38799</v>
      </c>
      <c r="H12" s="13">
        <v>5259</v>
      </c>
      <c r="I12" s="13">
        <v>30574</v>
      </c>
      <c r="J12" s="13">
        <v>20437</v>
      </c>
      <c r="K12" s="13">
        <v>23715</v>
      </c>
      <c r="L12" s="13">
        <v>19010</v>
      </c>
      <c r="M12" s="13">
        <v>7499</v>
      </c>
      <c r="N12" s="13">
        <v>4003</v>
      </c>
      <c r="O12" s="11">
        <f>SUM(B12:N12)</f>
        <v>255504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340327</v>
      </c>
      <c r="C13" s="15">
        <f t="shared" si="2"/>
        <v>219214</v>
      </c>
      <c r="D13" s="15">
        <f t="shared" si="2"/>
        <v>212891</v>
      </c>
      <c r="E13" s="15">
        <f t="shared" si="2"/>
        <v>54977</v>
      </c>
      <c r="F13" s="15">
        <f t="shared" si="2"/>
        <v>188737</v>
      </c>
      <c r="G13" s="15">
        <f t="shared" si="2"/>
        <v>319951</v>
      </c>
      <c r="H13" s="15">
        <f t="shared" si="2"/>
        <v>40728</v>
      </c>
      <c r="I13" s="15">
        <f t="shared" si="2"/>
        <v>247882</v>
      </c>
      <c r="J13" s="15">
        <f t="shared" si="2"/>
        <v>186534</v>
      </c>
      <c r="K13" s="15">
        <f t="shared" si="2"/>
        <v>287296</v>
      </c>
      <c r="L13" s="15">
        <f t="shared" si="2"/>
        <v>226804</v>
      </c>
      <c r="M13" s="15">
        <f t="shared" si="2"/>
        <v>117079</v>
      </c>
      <c r="N13" s="15">
        <f t="shared" si="2"/>
        <v>76395</v>
      </c>
      <c r="O13" s="11">
        <f>SUM(B13:N13)</f>
        <v>2518815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3.0417</v>
      </c>
      <c r="C15" s="17">
        <v>3.1423</v>
      </c>
      <c r="D15" s="17">
        <v>2.7558</v>
      </c>
      <c r="E15" s="17">
        <v>4.7078</v>
      </c>
      <c r="F15" s="17">
        <v>3.1941</v>
      </c>
      <c r="G15" s="17">
        <v>2.6281</v>
      </c>
      <c r="H15" s="17">
        <v>3.5287</v>
      </c>
      <c r="I15" s="17">
        <v>3.1201</v>
      </c>
      <c r="J15" s="17">
        <v>3.1382</v>
      </c>
      <c r="K15" s="17">
        <v>2.9664</v>
      </c>
      <c r="L15" s="17">
        <v>3.3776</v>
      </c>
      <c r="M15" s="17">
        <v>3.8974</v>
      </c>
      <c r="N15" s="17">
        <v>3.5205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1.114235254245316</v>
      </c>
      <c r="C18" s="19">
        <v>1.226194085553023</v>
      </c>
      <c r="D18" s="19">
        <v>1.348163871146602</v>
      </c>
      <c r="E18" s="19">
        <v>0.834542175848384</v>
      </c>
      <c r="F18" s="19">
        <v>1.3171487067261</v>
      </c>
      <c r="G18" s="19">
        <v>1.309499089726864</v>
      </c>
      <c r="H18" s="19">
        <v>1.424833871875335</v>
      </c>
      <c r="I18" s="19">
        <v>1.058256769885014</v>
      </c>
      <c r="J18" s="19">
        <v>1.246338101316651</v>
      </c>
      <c r="K18" s="19">
        <v>1.114645178279379</v>
      </c>
      <c r="L18" s="19">
        <v>1.173934419300824</v>
      </c>
      <c r="M18" s="19">
        <v>1.123034554040391</v>
      </c>
      <c r="N18" s="19">
        <v>0.99788513083768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1424867.4100000001</v>
      </c>
      <c r="C20" s="24">
        <f aca="true" t="shared" si="3" ref="C20:O20">SUM(C21:C32)</f>
        <v>1055450.35</v>
      </c>
      <c r="D20" s="24">
        <f t="shared" si="3"/>
        <v>943390.67</v>
      </c>
      <c r="E20" s="24">
        <f t="shared" si="3"/>
        <v>283917.37999999995</v>
      </c>
      <c r="F20" s="24">
        <f t="shared" si="3"/>
        <v>983818.91</v>
      </c>
      <c r="G20" s="24">
        <f t="shared" si="3"/>
        <v>1388017.4500000002</v>
      </c>
      <c r="H20" s="24">
        <f t="shared" si="3"/>
        <v>287865.6</v>
      </c>
      <c r="I20" s="24">
        <f t="shared" si="3"/>
        <v>1078588.98</v>
      </c>
      <c r="J20" s="24">
        <f t="shared" si="3"/>
        <v>907830.06</v>
      </c>
      <c r="K20" s="24">
        <f t="shared" si="3"/>
        <v>1240402.37</v>
      </c>
      <c r="L20" s="24">
        <f t="shared" si="3"/>
        <v>1115314.85</v>
      </c>
      <c r="M20" s="24">
        <f t="shared" si="3"/>
        <v>633165.0200000001</v>
      </c>
      <c r="N20" s="24">
        <f t="shared" si="3"/>
        <v>326558.18</v>
      </c>
      <c r="O20" s="24">
        <f t="shared" si="3"/>
        <v>11669187.23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1156758.51</v>
      </c>
      <c r="C21" s="28">
        <f aca="true" t="shared" si="4" ref="C21:N21">ROUND((C15+C16)*C7,2)</f>
        <v>797713.7</v>
      </c>
      <c r="D21" s="28">
        <f t="shared" si="4"/>
        <v>655963.07</v>
      </c>
      <c r="E21" s="28">
        <f t="shared" si="4"/>
        <v>302819.82</v>
      </c>
      <c r="F21" s="28">
        <f t="shared" si="4"/>
        <v>691324.62</v>
      </c>
      <c r="G21" s="28">
        <f t="shared" si="4"/>
        <v>973997.51</v>
      </c>
      <c r="H21" s="28">
        <f t="shared" si="4"/>
        <v>168160.2</v>
      </c>
      <c r="I21" s="28">
        <f t="shared" si="4"/>
        <v>910654.23</v>
      </c>
      <c r="J21" s="28">
        <f t="shared" si="4"/>
        <v>672943.06</v>
      </c>
      <c r="K21" s="28">
        <f t="shared" si="4"/>
        <v>934632.55</v>
      </c>
      <c r="L21" s="28">
        <f t="shared" si="4"/>
        <v>839586.92</v>
      </c>
      <c r="M21" s="28">
        <f t="shared" si="4"/>
        <v>506167.03</v>
      </c>
      <c r="N21" s="28">
        <f t="shared" si="4"/>
        <v>294352.53</v>
      </c>
      <c r="O21" s="28">
        <f aca="true" t="shared" si="5" ref="O21:O31">SUM(B21:N21)</f>
        <v>8905073.75</v>
      </c>
    </row>
    <row r="22" spans="1:23" ht="18.75" customHeight="1">
      <c r="A22" s="26" t="s">
        <v>33</v>
      </c>
      <c r="B22" s="28">
        <f>IF(B18&lt;&gt;0,ROUND((B18-1)*B21,2),0)</f>
        <v>132142.6</v>
      </c>
      <c r="C22" s="28">
        <f aca="true" t="shared" si="6" ref="C22:N22">IF(C18&lt;&gt;0,ROUND((C18-1)*C21,2),0)</f>
        <v>180438.12</v>
      </c>
      <c r="D22" s="28">
        <f t="shared" si="6"/>
        <v>228382.64</v>
      </c>
      <c r="E22" s="28">
        <f t="shared" si="6"/>
        <v>-50103.91</v>
      </c>
      <c r="F22" s="28">
        <f t="shared" si="6"/>
        <v>219252.71</v>
      </c>
      <c r="G22" s="28">
        <f t="shared" si="6"/>
        <v>301451.34</v>
      </c>
      <c r="H22" s="28">
        <f t="shared" si="6"/>
        <v>71440.15</v>
      </c>
      <c r="I22" s="28">
        <f t="shared" si="6"/>
        <v>53051.77</v>
      </c>
      <c r="J22" s="28">
        <f t="shared" si="6"/>
        <v>165771.52</v>
      </c>
      <c r="K22" s="28">
        <f t="shared" si="6"/>
        <v>107151.12</v>
      </c>
      <c r="L22" s="28">
        <f t="shared" si="6"/>
        <v>146033.06</v>
      </c>
      <c r="M22" s="28">
        <f t="shared" si="6"/>
        <v>62276.03</v>
      </c>
      <c r="N22" s="28">
        <f t="shared" si="6"/>
        <v>-622.52</v>
      </c>
      <c r="O22" s="28">
        <f t="shared" si="5"/>
        <v>1616664.6300000001</v>
      </c>
      <c r="W22" s="51"/>
    </row>
    <row r="23" spans="1:15" ht="18.75" customHeight="1">
      <c r="A23" s="26" t="s">
        <v>34</v>
      </c>
      <c r="B23" s="28">
        <v>61909.27</v>
      </c>
      <c r="C23" s="28">
        <v>44122.63</v>
      </c>
      <c r="D23" s="28">
        <v>32772.23</v>
      </c>
      <c r="E23" s="28">
        <v>11300.1</v>
      </c>
      <c r="F23" s="28">
        <v>38893.79</v>
      </c>
      <c r="G23" s="28">
        <v>61367.72</v>
      </c>
      <c r="H23" s="28">
        <v>8366.19</v>
      </c>
      <c r="I23" s="28">
        <v>43924.05</v>
      </c>
      <c r="J23" s="28">
        <v>36659.17</v>
      </c>
      <c r="K23" s="28">
        <v>54468.45</v>
      </c>
      <c r="L23" s="28">
        <v>51138.03</v>
      </c>
      <c r="M23" s="28">
        <v>23867.14</v>
      </c>
      <c r="N23" s="28">
        <v>16079.88</v>
      </c>
      <c r="O23" s="28">
        <f t="shared" si="5"/>
        <v>484868.65</v>
      </c>
    </row>
    <row r="24" spans="1:15" ht="18.75" customHeight="1">
      <c r="A24" s="26" t="s">
        <v>35</v>
      </c>
      <c r="B24" s="28">
        <v>3617.22</v>
      </c>
      <c r="C24" s="28">
        <v>3617.22</v>
      </c>
      <c r="D24" s="28">
        <v>1808.61</v>
      </c>
      <c r="E24" s="28">
        <v>1808.61</v>
      </c>
      <c r="F24" s="28">
        <v>1808.61</v>
      </c>
      <c r="G24" s="28">
        <v>1808.61</v>
      </c>
      <c r="H24" s="28">
        <v>1808.61</v>
      </c>
      <c r="I24" s="28">
        <v>3617.22</v>
      </c>
      <c r="J24" s="28">
        <v>1808.61</v>
      </c>
      <c r="K24" s="28">
        <v>1808.61</v>
      </c>
      <c r="L24" s="28">
        <v>1808.61</v>
      </c>
      <c r="M24" s="28">
        <v>1808.61</v>
      </c>
      <c r="N24" s="28">
        <v>1808.61</v>
      </c>
      <c r="O24" s="28">
        <f t="shared" si="5"/>
        <v>28937.760000000006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1146.85</v>
      </c>
      <c r="C26" s="28">
        <v>867.06</v>
      </c>
      <c r="D26" s="28">
        <v>778.41</v>
      </c>
      <c r="E26" s="28">
        <v>224.38</v>
      </c>
      <c r="F26" s="28">
        <v>806.12</v>
      </c>
      <c r="G26" s="28">
        <v>1132.99</v>
      </c>
      <c r="H26" s="28">
        <v>210.53</v>
      </c>
      <c r="I26" s="28">
        <v>855.98</v>
      </c>
      <c r="J26" s="28">
        <v>742.4</v>
      </c>
      <c r="K26" s="28">
        <v>1008.34</v>
      </c>
      <c r="L26" s="28">
        <v>903.07</v>
      </c>
      <c r="M26" s="28">
        <v>504.17</v>
      </c>
      <c r="N26" s="28">
        <v>265.94</v>
      </c>
      <c r="O26" s="28">
        <f t="shared" si="5"/>
        <v>9446.24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1015.1</v>
      </c>
      <c r="C27" s="28">
        <v>755.78</v>
      </c>
      <c r="D27" s="28">
        <v>662.87</v>
      </c>
      <c r="E27" s="28">
        <v>202.47</v>
      </c>
      <c r="F27" s="28">
        <v>667.05</v>
      </c>
      <c r="G27" s="28">
        <v>906.98</v>
      </c>
      <c r="H27" s="28">
        <v>166.41</v>
      </c>
      <c r="I27" s="28">
        <v>703.08</v>
      </c>
      <c r="J27" s="28">
        <v>662.88</v>
      </c>
      <c r="K27" s="28">
        <v>880.56</v>
      </c>
      <c r="L27" s="28">
        <v>766.87</v>
      </c>
      <c r="M27" s="28">
        <v>432.67</v>
      </c>
      <c r="N27" s="28">
        <v>227.43</v>
      </c>
      <c r="O27" s="28">
        <f t="shared" si="5"/>
        <v>8050.150000000001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473.44</v>
      </c>
      <c r="C28" s="28">
        <v>352.49</v>
      </c>
      <c r="D28" s="28">
        <v>309.16</v>
      </c>
      <c r="E28" s="28">
        <v>94.43</v>
      </c>
      <c r="F28" s="28">
        <v>311.1</v>
      </c>
      <c r="G28" s="28">
        <v>422.99</v>
      </c>
      <c r="H28" s="28">
        <v>77.61</v>
      </c>
      <c r="I28" s="28">
        <v>325.97</v>
      </c>
      <c r="J28" s="28">
        <v>313.69</v>
      </c>
      <c r="K28" s="28">
        <v>404.88</v>
      </c>
      <c r="L28" s="28">
        <v>357.67</v>
      </c>
      <c r="M28" s="28">
        <v>202.44</v>
      </c>
      <c r="N28" s="28">
        <v>106.07</v>
      </c>
      <c r="O28" s="28">
        <f t="shared" si="5"/>
        <v>3751.940000000001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67804.42</v>
      </c>
      <c r="C29" s="28">
        <v>27583.35</v>
      </c>
      <c r="D29" s="28">
        <v>22713.68</v>
      </c>
      <c r="E29" s="28">
        <v>17571.48</v>
      </c>
      <c r="F29" s="28">
        <v>30754.91</v>
      </c>
      <c r="G29" s="28">
        <v>46929.31</v>
      </c>
      <c r="H29" s="28">
        <v>37635.9</v>
      </c>
      <c r="I29" s="28">
        <v>65456.68</v>
      </c>
      <c r="J29" s="28">
        <v>28928.73</v>
      </c>
      <c r="K29" s="28">
        <v>45608.92</v>
      </c>
      <c r="L29" s="28">
        <v>44737.81</v>
      </c>
      <c r="M29" s="28">
        <v>37906.93</v>
      </c>
      <c r="N29" s="28">
        <v>14340.24</v>
      </c>
      <c r="O29" s="28">
        <f t="shared" si="5"/>
        <v>487972.3599999999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90433.17</v>
      </c>
      <c r="L30" s="28">
        <v>29982.81</v>
      </c>
      <c r="M30" s="28">
        <v>0</v>
      </c>
      <c r="N30" s="28">
        <v>0</v>
      </c>
      <c r="O30" s="28">
        <f t="shared" si="5"/>
        <v>120415.98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4005.77</v>
      </c>
      <c r="L31" s="28">
        <v>0</v>
      </c>
      <c r="M31" s="28">
        <v>0</v>
      </c>
      <c r="N31" s="28">
        <v>0</v>
      </c>
      <c r="O31" s="28">
        <f t="shared" si="5"/>
        <v>4005.77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-54521.42999999989</v>
      </c>
      <c r="C33" s="28">
        <f aca="true" t="shared" si="7" ref="C33:O33">+C34+C36+C49+C50+C51+C56-C57</f>
        <v>-49368.27</v>
      </c>
      <c r="D33" s="28">
        <f t="shared" si="7"/>
        <v>-31321.170000000002</v>
      </c>
      <c r="E33" s="28">
        <f t="shared" si="7"/>
        <v>-9853.060000000001</v>
      </c>
      <c r="F33" s="28">
        <f t="shared" si="7"/>
        <v>-34826.24</v>
      </c>
      <c r="G33" s="28">
        <f t="shared" si="7"/>
        <v>-65590.48</v>
      </c>
      <c r="H33" s="28">
        <f t="shared" si="7"/>
        <v>-9841.5</v>
      </c>
      <c r="I33" s="28">
        <f t="shared" si="7"/>
        <v>-69139.71999999994</v>
      </c>
      <c r="J33" s="28">
        <f t="shared" si="7"/>
        <v>-41635.01</v>
      </c>
      <c r="K33" s="28">
        <f t="shared" si="7"/>
        <v>-29820.729999999934</v>
      </c>
      <c r="L33" s="28">
        <f t="shared" si="7"/>
        <v>-22849.77000000002</v>
      </c>
      <c r="M33" s="28">
        <f t="shared" si="7"/>
        <v>-29250.58</v>
      </c>
      <c r="N33" s="28">
        <f t="shared" si="7"/>
        <v>-17004.18</v>
      </c>
      <c r="O33" s="28">
        <f t="shared" si="7"/>
        <v>-465022.14000000013</v>
      </c>
    </row>
    <row r="34" spans="1:15" ht="18.75" customHeight="1">
      <c r="A34" s="26" t="s">
        <v>38</v>
      </c>
      <c r="B34" s="29">
        <f>+B35</f>
        <v>-40950.8</v>
      </c>
      <c r="C34" s="29">
        <f>+C35</f>
        <v>-39089.6</v>
      </c>
      <c r="D34" s="29">
        <f aca="true" t="shared" si="8" ref="D34:O34">+D35</f>
        <v>-22114.4</v>
      </c>
      <c r="E34" s="29">
        <f t="shared" si="8"/>
        <v>-7189.6</v>
      </c>
      <c r="F34" s="29">
        <f t="shared" si="8"/>
        <v>-25295.6</v>
      </c>
      <c r="G34" s="29">
        <f t="shared" si="8"/>
        <v>-52179.6</v>
      </c>
      <c r="H34" s="29">
        <f t="shared" si="8"/>
        <v>-7339.2</v>
      </c>
      <c r="I34" s="29">
        <f t="shared" si="8"/>
        <v>-59008.4</v>
      </c>
      <c r="J34" s="29">
        <f t="shared" si="8"/>
        <v>-32846</v>
      </c>
      <c r="K34" s="29">
        <f t="shared" si="8"/>
        <v>-17872.8</v>
      </c>
      <c r="L34" s="29">
        <f t="shared" si="8"/>
        <v>-12144</v>
      </c>
      <c r="M34" s="29">
        <f t="shared" si="8"/>
        <v>-23298</v>
      </c>
      <c r="N34" s="29">
        <f t="shared" si="8"/>
        <v>-13882</v>
      </c>
      <c r="O34" s="29">
        <f t="shared" si="8"/>
        <v>-353210</v>
      </c>
    </row>
    <row r="35" spans="1:26" ht="18.75" customHeight="1">
      <c r="A35" s="27" t="s">
        <v>39</v>
      </c>
      <c r="B35" s="16">
        <f>ROUND((-B9)*$G$3,2)</f>
        <v>-40950.8</v>
      </c>
      <c r="C35" s="16">
        <f aca="true" t="shared" si="9" ref="C35:N35">ROUND((-C9)*$G$3,2)</f>
        <v>-39089.6</v>
      </c>
      <c r="D35" s="16">
        <f t="shared" si="9"/>
        <v>-22114.4</v>
      </c>
      <c r="E35" s="16">
        <f t="shared" si="9"/>
        <v>-7189.6</v>
      </c>
      <c r="F35" s="16">
        <f t="shared" si="9"/>
        <v>-25295.6</v>
      </c>
      <c r="G35" s="16">
        <f t="shared" si="9"/>
        <v>-52179.6</v>
      </c>
      <c r="H35" s="16">
        <f t="shared" si="9"/>
        <v>-7339.2</v>
      </c>
      <c r="I35" s="16">
        <f t="shared" si="9"/>
        <v>-59008.4</v>
      </c>
      <c r="J35" s="16">
        <f t="shared" si="9"/>
        <v>-32846</v>
      </c>
      <c r="K35" s="16">
        <f t="shared" si="9"/>
        <v>-17872.8</v>
      </c>
      <c r="L35" s="16">
        <f t="shared" si="9"/>
        <v>-12144</v>
      </c>
      <c r="M35" s="16">
        <f t="shared" si="9"/>
        <v>-23298</v>
      </c>
      <c r="N35" s="16">
        <f t="shared" si="9"/>
        <v>-13882</v>
      </c>
      <c r="O35" s="30">
        <f aca="true" t="shared" si="10" ref="O35:O57">SUM(B35:N35)</f>
        <v>-353210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-13570.629999999888</v>
      </c>
      <c r="C36" s="29">
        <f aca="true" t="shared" si="11" ref="C36:O36">SUM(C37:C47)</f>
        <v>-10278.67</v>
      </c>
      <c r="D36" s="29">
        <f t="shared" si="11"/>
        <v>-9206.77</v>
      </c>
      <c r="E36" s="29">
        <f t="shared" si="11"/>
        <v>-2663.46</v>
      </c>
      <c r="F36" s="29">
        <f t="shared" si="11"/>
        <v>-9530.64</v>
      </c>
      <c r="G36" s="29">
        <f t="shared" si="11"/>
        <v>-13410.88</v>
      </c>
      <c r="H36" s="29">
        <f t="shared" si="11"/>
        <v>-2502.3</v>
      </c>
      <c r="I36" s="29">
        <f t="shared" si="11"/>
        <v>-10131.319999999949</v>
      </c>
      <c r="J36" s="29">
        <f t="shared" si="11"/>
        <v>-8789.01</v>
      </c>
      <c r="K36" s="29">
        <f t="shared" si="11"/>
        <v>-11947.929999999935</v>
      </c>
      <c r="L36" s="29">
        <f t="shared" si="11"/>
        <v>-10705.770000000019</v>
      </c>
      <c r="M36" s="29">
        <f t="shared" si="11"/>
        <v>-5952.58</v>
      </c>
      <c r="N36" s="29">
        <f t="shared" si="11"/>
        <v>-3122.18</v>
      </c>
      <c r="O36" s="29">
        <f t="shared" si="11"/>
        <v>-111812.14000000013</v>
      </c>
    </row>
    <row r="37" spans="1:26" ht="18.75" customHeight="1">
      <c r="A37" s="27" t="s">
        <v>41</v>
      </c>
      <c r="B37" s="31">
        <v>-13570.63</v>
      </c>
      <c r="C37" s="31">
        <v>-10278.67</v>
      </c>
      <c r="D37" s="31">
        <v>-9206.77</v>
      </c>
      <c r="E37" s="31">
        <v>-2663.46</v>
      </c>
      <c r="F37" s="31">
        <v>-9530.64</v>
      </c>
      <c r="G37" s="31">
        <v>-13410.88</v>
      </c>
      <c r="H37" s="31">
        <v>-2502.3</v>
      </c>
      <c r="I37" s="31">
        <v>-10131.32</v>
      </c>
      <c r="J37" s="31">
        <v>-8789.01</v>
      </c>
      <c r="K37" s="31">
        <v>-11947.93</v>
      </c>
      <c r="L37" s="31">
        <v>-10705.77</v>
      </c>
      <c r="M37" s="31">
        <v>-5952.58</v>
      </c>
      <c r="N37" s="31">
        <v>-3122.18</v>
      </c>
      <c r="O37" s="31">
        <f t="shared" si="10"/>
        <v>-111812.13999999998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1370345.9800000002</v>
      </c>
      <c r="C55" s="34">
        <f aca="true" t="shared" si="13" ref="C55:N55">+C20+C33</f>
        <v>1006082.0800000001</v>
      </c>
      <c r="D55" s="34">
        <f t="shared" si="13"/>
        <v>912069.5</v>
      </c>
      <c r="E55" s="34">
        <f t="shared" si="13"/>
        <v>274064.31999999995</v>
      </c>
      <c r="F55" s="34">
        <f t="shared" si="13"/>
        <v>948992.67</v>
      </c>
      <c r="G55" s="34">
        <f t="shared" si="13"/>
        <v>1322426.9700000002</v>
      </c>
      <c r="H55" s="34">
        <f t="shared" si="13"/>
        <v>278024.1</v>
      </c>
      <c r="I55" s="34">
        <f t="shared" si="13"/>
        <v>1009449.26</v>
      </c>
      <c r="J55" s="34">
        <f t="shared" si="13"/>
        <v>866195.05</v>
      </c>
      <c r="K55" s="34">
        <f t="shared" si="13"/>
        <v>1210581.6400000001</v>
      </c>
      <c r="L55" s="34">
        <f t="shared" si="13"/>
        <v>1092465.08</v>
      </c>
      <c r="M55" s="34">
        <f t="shared" si="13"/>
        <v>603914.4400000002</v>
      </c>
      <c r="N55" s="34">
        <f t="shared" si="13"/>
        <v>309554</v>
      </c>
      <c r="O55" s="34">
        <f>SUM(B55:N55)</f>
        <v>11204165.09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1370345.99</v>
      </c>
      <c r="C61" s="42">
        <f t="shared" si="14"/>
        <v>1006082.08</v>
      </c>
      <c r="D61" s="42">
        <f t="shared" si="14"/>
        <v>912069.51</v>
      </c>
      <c r="E61" s="42">
        <f t="shared" si="14"/>
        <v>274064.32</v>
      </c>
      <c r="F61" s="42">
        <f t="shared" si="14"/>
        <v>948992.66</v>
      </c>
      <c r="G61" s="42">
        <f t="shared" si="14"/>
        <v>1322426.98</v>
      </c>
      <c r="H61" s="42">
        <f t="shared" si="14"/>
        <v>278024.1</v>
      </c>
      <c r="I61" s="42">
        <f t="shared" si="14"/>
        <v>1009449.26</v>
      </c>
      <c r="J61" s="42">
        <f t="shared" si="14"/>
        <v>866195.04</v>
      </c>
      <c r="K61" s="42">
        <f t="shared" si="14"/>
        <v>1210581.63</v>
      </c>
      <c r="L61" s="42">
        <f t="shared" si="14"/>
        <v>1092465.08</v>
      </c>
      <c r="M61" s="42">
        <f t="shared" si="14"/>
        <v>603914.45</v>
      </c>
      <c r="N61" s="42">
        <f t="shared" si="14"/>
        <v>309554</v>
      </c>
      <c r="O61" s="34">
        <f t="shared" si="14"/>
        <v>11204165.1</v>
      </c>
      <c r="Q61"/>
    </row>
    <row r="62" spans="1:18" ht="18.75" customHeight="1">
      <c r="A62" s="26" t="s">
        <v>54</v>
      </c>
      <c r="B62" s="42">
        <v>1129375.8</v>
      </c>
      <c r="C62" s="42">
        <v>722317.45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1851693.25</v>
      </c>
      <c r="P62"/>
      <c r="Q62"/>
      <c r="R62" s="41"/>
    </row>
    <row r="63" spans="1:16" ht="18.75" customHeight="1">
      <c r="A63" s="26" t="s">
        <v>55</v>
      </c>
      <c r="B63" s="42">
        <v>240970.19</v>
      </c>
      <c r="C63" s="42">
        <v>283764.63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524734.8200000001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912069.51</v>
      </c>
      <c r="E64" s="43">
        <v>0</v>
      </c>
      <c r="F64" s="43">
        <v>0</v>
      </c>
      <c r="G64" s="43">
        <v>0</v>
      </c>
      <c r="H64" s="42">
        <v>278024.1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1190093.6099999999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274064.32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274064.32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948992.66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948992.66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1322426.98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1322426.98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1009449.26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1009449.26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866195.04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866195.04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1210581.63</v>
      </c>
      <c r="L70" s="29">
        <v>1092465.08</v>
      </c>
      <c r="M70" s="43">
        <v>0</v>
      </c>
      <c r="N70" s="43">
        <v>0</v>
      </c>
      <c r="O70" s="34">
        <f t="shared" si="15"/>
        <v>2303046.71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603914.45</v>
      </c>
      <c r="N71" s="43">
        <v>0</v>
      </c>
      <c r="O71" s="34">
        <f t="shared" si="15"/>
        <v>603914.45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309554</v>
      </c>
      <c r="O72" s="46">
        <f t="shared" si="15"/>
        <v>309554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2024-07-12T18:42:59Z</dcterms:modified>
  <cp:category/>
  <cp:version/>
  <cp:contentType/>
  <cp:contentStatus/>
</cp:coreProperties>
</file>