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<sst xmlns="http://schemas.openxmlformats.org/spreadsheetml/2006/main" count="90" uniqueCount="87">
  <si>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</si>
  <si>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</si>
  <si>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</si>
  <si>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</si>
  <si>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</si>
  <si>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</si>
  <si>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</si>
  <si>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</si>
  <si>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</si>
  <si>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</si>
  <si>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</si>
  <si>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</si>
  <si>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</si>
  <si>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</si>
  <si>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</si>
  <si>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</si>
  <si>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</si>
  <si>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</si>
  <si>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</si>
  <si>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</si>
  <si>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</si>
  <si>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</si>
  <si>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</si>
  <si>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</si>
  <si>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</si>
  <si>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</si>
  <si>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</si>
  <si>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</si>
  <si>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</si>
  <si>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</si>
  <si>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</si>
  <si>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</si>
  <si>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</si>
  <si>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</si>
  <si>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</si>
  <si>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</si>
  <si>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</si>
  <si>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</si>
  <si>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</si>
  <si>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</si>
  <si>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</si>
  <si>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</si>
  <si>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</si>
  <si>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</si>
  <si>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</si>
  <si>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</si>
  <si>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</si>
  <si>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</si>
  <si>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</si>
  <si>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</si>
  <si>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</si>
  <si>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</si>
  <si>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</si>
  <si>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</si>
  <si>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</si>
  <si>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</si>
  <si>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</si>
  <si>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</si>
  <si>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</si>
  <si>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</si>
  <si>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</si>
  <si>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</si>
  <si>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</si>
  <si>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</si>
  <si>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</si>
  <si>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</si>
  <si>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</si>
  <si>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</si>
  <si>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</si>
  <si>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</si>
  <si>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</si>
  <si>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</si>
  <si>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</si>
  <si>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</si>
  <si>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</si>
  <si>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</si>
  <si>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</si>
  <si>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</si>
  <si>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</si>
  <si>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</si>
  <si>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</si>
  <si>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</si>
  <si>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</si>
  <si>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</si>
  <si>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06/07/24 - VENCIMENTO 15/07/24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</si>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</sst>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271871</v>
      </c>
      <c r="C7" s="9">
        <f t="shared" si="0"/>
        <v>170247</v>
      </c>
      <c r="D7" s="9">
        <f t="shared" si="0"/>
        <v>169698</v>
      </c>
      <c r="E7" s="9">
        <f t="shared" si="0"/>
        <v>46298</v>
      </c>
      <c r="F7" s="9">
        <f t="shared" si="0"/>
        <v>136928</v>
      </c>
      <c r="G7" s="9">
        <f t="shared" si="0"/>
        <v>235900</v>
      </c>
      <c r="H7" s="9">
        <f t="shared" si="0"/>
        <v>30395</v>
      </c>
      <c r="I7" s="9">
        <f t="shared" si="0"/>
        <v>179734</v>
      </c>
      <c r="J7" s="9">
        <f t="shared" si="0"/>
        <v>142575</v>
      </c>
      <c r="K7" s="9">
        <f t="shared" si="0"/>
        <v>208396</v>
      </c>
      <c r="L7" s="9">
        <f t="shared" si="0"/>
        <v>162485</v>
      </c>
      <c r="M7" s="9">
        <f t="shared" si="0"/>
        <v>78888</v>
      </c>
      <c r="N7" s="9">
        <f t="shared" si="0"/>
        <v>50780</v>
      </c>
      <c r="O7" s="9">
        <f t="shared" si="0"/>
        <v>1884195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8931</v>
      </c>
      <c r="C8" s="11">
        <f t="shared" si="1"/>
        <v>8384</v>
      </c>
      <c r="D8" s="11">
        <f t="shared" si="1"/>
        <v>5170</v>
      </c>
      <c r="E8" s="11">
        <f t="shared" si="1"/>
        <v>1594</v>
      </c>
      <c r="F8" s="11">
        <f t="shared" si="1"/>
        <v>5277</v>
      </c>
      <c r="G8" s="11">
        <f t="shared" si="1"/>
        <v>10936</v>
      </c>
      <c r="H8" s="11">
        <f t="shared" si="1"/>
        <v>1461</v>
      </c>
      <c r="I8" s="11">
        <f t="shared" si="1"/>
        <v>11699</v>
      </c>
      <c r="J8" s="11">
        <f t="shared" si="1"/>
        <v>6833</v>
      </c>
      <c r="K8" s="11">
        <f t="shared" si="1"/>
        <v>3573</v>
      </c>
      <c r="L8" s="11">
        <f t="shared" si="1"/>
        <v>2531</v>
      </c>
      <c r="M8" s="11">
        <f t="shared" si="1"/>
        <v>3828</v>
      </c>
      <c r="N8" s="11">
        <f t="shared" si="1"/>
        <v>2427</v>
      </c>
      <c r="O8" s="11">
        <f t="shared" si="1"/>
        <v>72644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8931</v>
      </c>
      <c r="C9" s="11">
        <v>8384</v>
      </c>
      <c r="D9" s="11">
        <v>5170</v>
      </c>
      <c r="E9" s="11">
        <v>1594</v>
      </c>
      <c r="F9" s="11">
        <v>5277</v>
      </c>
      <c r="G9" s="11">
        <v>10936</v>
      </c>
      <c r="H9" s="11">
        <v>1461</v>
      </c>
      <c r="I9" s="11">
        <v>11699</v>
      </c>
      <c r="J9" s="11">
        <v>6833</v>
      </c>
      <c r="K9" s="11">
        <v>3573</v>
      </c>
      <c r="L9" s="11">
        <v>2531</v>
      </c>
      <c r="M9" s="11">
        <v>3828</v>
      </c>
      <c r="N9" s="11">
        <v>2365</v>
      </c>
      <c r="O9" s="11">
        <f>SUM(B9:N9)</f>
        <v>72582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62</v>
      </c>
      <c r="O10" s="11">
        <f>SUM(B10:N10)</f>
        <v>62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262940</v>
      </c>
      <c r="C11" s="13">
        <v>161863</v>
      </c>
      <c r="D11" s="13">
        <v>164528</v>
      </c>
      <c r="E11" s="13">
        <v>44704</v>
      </c>
      <c r="F11" s="13">
        <v>131651</v>
      </c>
      <c r="G11" s="13">
        <v>224964</v>
      </c>
      <c r="H11" s="13">
        <v>28934</v>
      </c>
      <c r="I11" s="13">
        <v>168035</v>
      </c>
      <c r="J11" s="13">
        <v>135742</v>
      </c>
      <c r="K11" s="13">
        <v>204823</v>
      </c>
      <c r="L11" s="13">
        <v>159954</v>
      </c>
      <c r="M11" s="13">
        <v>75060</v>
      </c>
      <c r="N11" s="13">
        <v>48353</v>
      </c>
      <c r="O11" s="11">
        <f>SUM(B11:N11)</f>
        <v>1811551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21773</v>
      </c>
      <c r="C12" s="13">
        <v>17497</v>
      </c>
      <c r="D12" s="13">
        <v>14334</v>
      </c>
      <c r="E12" s="13">
        <v>5505</v>
      </c>
      <c r="F12" s="13">
        <v>13780</v>
      </c>
      <c r="G12" s="13">
        <v>25332</v>
      </c>
      <c r="H12" s="13">
        <v>3682</v>
      </c>
      <c r="I12" s="13">
        <v>18781</v>
      </c>
      <c r="J12" s="13">
        <v>13373</v>
      </c>
      <c r="K12" s="13">
        <v>15125</v>
      </c>
      <c r="L12" s="13">
        <v>11922</v>
      </c>
      <c r="M12" s="13">
        <v>4696</v>
      </c>
      <c r="N12" s="13">
        <v>2584</v>
      </c>
      <c r="O12" s="11">
        <f>SUM(B12:N12)</f>
        <v>168384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241167</v>
      </c>
      <c r="C13" s="15">
        <f t="shared" si="2"/>
        <v>144366</v>
      </c>
      <c r="D13" s="15">
        <f t="shared" si="2"/>
        <v>150194</v>
      </c>
      <c r="E13" s="15">
        <f t="shared" si="2"/>
        <v>39199</v>
      </c>
      <c r="F13" s="15">
        <f t="shared" si="2"/>
        <v>117871</v>
      </c>
      <c r="G13" s="15">
        <f t="shared" si="2"/>
        <v>199632</v>
      </c>
      <c r="H13" s="15">
        <f t="shared" si="2"/>
        <v>25252</v>
      </c>
      <c r="I13" s="15">
        <f t="shared" si="2"/>
        <v>149254</v>
      </c>
      <c r="J13" s="15">
        <f t="shared" si="2"/>
        <v>122369</v>
      </c>
      <c r="K13" s="15">
        <f t="shared" si="2"/>
        <v>189698</v>
      </c>
      <c r="L13" s="15">
        <f t="shared" si="2"/>
        <v>148032</v>
      </c>
      <c r="M13" s="15">
        <f t="shared" si="2"/>
        <v>70364</v>
      </c>
      <c r="N13" s="15">
        <f t="shared" si="2"/>
        <v>45769</v>
      </c>
      <c r="O13" s="11">
        <f>SUM(B13:N13)</f>
        <v>1643167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3.0417</v>
      </c>
      <c r="C15" s="17">
        <v>3.1423</v>
      </c>
      <c r="D15" s="17">
        <v>2.7558</v>
      </c>
      <c r="E15" s="17">
        <v>4.7078</v>
      </c>
      <c r="F15" s="17">
        <v>3.1941</v>
      </c>
      <c r="G15" s="17">
        <v>2.6281</v>
      </c>
      <c r="H15" s="17">
        <v>3.5287</v>
      </c>
      <c r="I15" s="17">
        <v>3.1201</v>
      </c>
      <c r="J15" s="17">
        <v>3.1382</v>
      </c>
      <c r="K15" s="17">
        <v>2.9664</v>
      </c>
      <c r="L15" s="17">
        <v>3.3776</v>
      </c>
      <c r="M15" s="17">
        <v>3.8974</v>
      </c>
      <c r="N15" s="17">
        <v>3.5205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1.114026835549844</v>
      </c>
      <c r="C18" s="19">
        <v>1.219921151889232</v>
      </c>
      <c r="D18" s="19">
        <v>1.341417094099395</v>
      </c>
      <c r="E18" s="19">
        <v>0.830521846143137</v>
      </c>
      <c r="F18" s="19">
        <v>1.312403486931319</v>
      </c>
      <c r="G18" s="19">
        <v>1.309775395938972</v>
      </c>
      <c r="H18" s="19">
        <v>1.367545846929161</v>
      </c>
      <c r="I18" s="19">
        <v>1.060465842354408</v>
      </c>
      <c r="J18" s="19">
        <v>1.259531837449401</v>
      </c>
      <c r="K18" s="19">
        <v>1.136045760779012</v>
      </c>
      <c r="L18" s="19">
        <v>1.189879559692881</v>
      </c>
      <c r="M18" s="19">
        <v>1.140296147763143</v>
      </c>
      <c r="N18" s="19">
        <v>0.993836215949857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1038769.34</v>
      </c>
      <c r="C20" s="24">
        <f aca="true" t="shared" si="3" ref="C20:O20">SUM(C21:C32)</f>
        <v>718127.8099999999</v>
      </c>
      <c r="D20" s="24">
        <f t="shared" si="3"/>
        <v>678234.9500000001</v>
      </c>
      <c r="E20" s="24">
        <f t="shared" si="3"/>
        <v>209014.73</v>
      </c>
      <c r="F20" s="24">
        <f t="shared" si="3"/>
        <v>635504.34</v>
      </c>
      <c r="G20" s="24">
        <f t="shared" si="3"/>
        <v>902072.95</v>
      </c>
      <c r="H20" s="24">
        <f t="shared" si="3"/>
        <v>192118.55999999997</v>
      </c>
      <c r="I20" s="24">
        <f t="shared" si="3"/>
        <v>696099.2400000001</v>
      </c>
      <c r="J20" s="24">
        <f t="shared" si="3"/>
        <v>621673.63</v>
      </c>
      <c r="K20" s="24">
        <f t="shared" si="3"/>
        <v>881699.39</v>
      </c>
      <c r="L20" s="24">
        <f t="shared" si="3"/>
        <v>764289.9200000002</v>
      </c>
      <c r="M20" s="24">
        <f t="shared" si="3"/>
        <v>409727.68</v>
      </c>
      <c r="N20" s="24">
        <f t="shared" si="3"/>
        <v>204728.29999999996</v>
      </c>
      <c r="O20" s="24">
        <f t="shared" si="3"/>
        <v>7952060.84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826950.02</v>
      </c>
      <c r="C21" s="28">
        <f aca="true" t="shared" si="4" ref="C21:N21">ROUND((C15+C16)*C7,2)</f>
        <v>534967.15</v>
      </c>
      <c r="D21" s="28">
        <f t="shared" si="4"/>
        <v>467653.75</v>
      </c>
      <c r="E21" s="28">
        <f t="shared" si="4"/>
        <v>217961.72</v>
      </c>
      <c r="F21" s="28">
        <f t="shared" si="4"/>
        <v>437361.72</v>
      </c>
      <c r="G21" s="28">
        <f t="shared" si="4"/>
        <v>619968.79</v>
      </c>
      <c r="H21" s="28">
        <f t="shared" si="4"/>
        <v>107254.84</v>
      </c>
      <c r="I21" s="28">
        <f t="shared" si="4"/>
        <v>560788.05</v>
      </c>
      <c r="J21" s="28">
        <f t="shared" si="4"/>
        <v>447428.87</v>
      </c>
      <c r="K21" s="28">
        <f t="shared" si="4"/>
        <v>618185.89</v>
      </c>
      <c r="L21" s="28">
        <f t="shared" si="4"/>
        <v>548809.34</v>
      </c>
      <c r="M21" s="28">
        <f t="shared" si="4"/>
        <v>307458.09</v>
      </c>
      <c r="N21" s="28">
        <f t="shared" si="4"/>
        <v>178770.99</v>
      </c>
      <c r="O21" s="28">
        <f aca="true" t="shared" si="5" ref="O21:O31">SUM(B21:N21)</f>
        <v>5873559.22</v>
      </c>
    </row>
    <row r="22" spans="1:23" ht="18.75" customHeight="1">
      <c r="A22" s="26" t="s">
        <v>33</v>
      </c>
      <c r="B22" s="28">
        <f>IF(B18&lt;&gt;0,ROUND((B18-1)*B21,2),0)</f>
        <v>94294.49</v>
      </c>
      <c r="C22" s="28">
        <f aca="true" t="shared" si="6" ref="C22:N22">IF(C18&lt;&gt;0,ROUND((C18-1)*C21,2),0)</f>
        <v>117650.59</v>
      </c>
      <c r="D22" s="28">
        <f t="shared" si="6"/>
        <v>159664.98</v>
      </c>
      <c r="E22" s="28">
        <f t="shared" si="6"/>
        <v>-36939.75</v>
      </c>
      <c r="F22" s="28">
        <f t="shared" si="6"/>
        <v>136633.33</v>
      </c>
      <c r="G22" s="28">
        <f t="shared" si="6"/>
        <v>192051.08</v>
      </c>
      <c r="H22" s="28">
        <f t="shared" si="6"/>
        <v>39421.07</v>
      </c>
      <c r="I22" s="28">
        <f t="shared" si="6"/>
        <v>33908.52</v>
      </c>
      <c r="J22" s="28">
        <f t="shared" si="6"/>
        <v>116122.04</v>
      </c>
      <c r="K22" s="28">
        <f t="shared" si="6"/>
        <v>84101.57</v>
      </c>
      <c r="L22" s="28">
        <f t="shared" si="6"/>
        <v>104207.68</v>
      </c>
      <c r="M22" s="28">
        <f t="shared" si="6"/>
        <v>43135.19</v>
      </c>
      <c r="N22" s="28">
        <f t="shared" si="6"/>
        <v>-1101.91</v>
      </c>
      <c r="O22" s="28">
        <f t="shared" si="5"/>
        <v>1083148.88</v>
      </c>
      <c r="W22" s="51"/>
    </row>
    <row r="23" spans="1:15" ht="18.75" customHeight="1">
      <c r="A23" s="26" t="s">
        <v>34</v>
      </c>
      <c r="B23" s="28">
        <v>43284.97</v>
      </c>
      <c r="C23" s="28">
        <v>32256.61</v>
      </c>
      <c r="D23" s="28">
        <v>24524.37</v>
      </c>
      <c r="E23" s="28">
        <v>8052.6</v>
      </c>
      <c r="F23" s="28">
        <v>27139.34</v>
      </c>
      <c r="G23" s="28">
        <v>38813.41</v>
      </c>
      <c r="H23" s="28">
        <v>5543.59</v>
      </c>
      <c r="I23" s="28">
        <v>30435.43</v>
      </c>
      <c r="J23" s="28">
        <v>25597.15</v>
      </c>
      <c r="K23" s="28">
        <v>33761.4</v>
      </c>
      <c r="L23" s="28">
        <v>32272.56</v>
      </c>
      <c r="M23" s="28">
        <v>18274.04</v>
      </c>
      <c r="N23" s="28">
        <v>10313.72</v>
      </c>
      <c r="O23" s="28">
        <f t="shared" si="5"/>
        <v>330269.18999999994</v>
      </c>
    </row>
    <row r="24" spans="1:15" ht="18.75" customHeight="1">
      <c r="A24" s="26" t="s">
        <v>35</v>
      </c>
      <c r="B24" s="28">
        <v>3617.22</v>
      </c>
      <c r="C24" s="28">
        <v>3617.22</v>
      </c>
      <c r="D24" s="28">
        <v>1808.61</v>
      </c>
      <c r="E24" s="28">
        <v>1808.61</v>
      </c>
      <c r="F24" s="28">
        <v>1808.61</v>
      </c>
      <c r="G24" s="28">
        <v>1808.61</v>
      </c>
      <c r="H24" s="28">
        <v>1808.61</v>
      </c>
      <c r="I24" s="28">
        <v>3617.22</v>
      </c>
      <c r="J24" s="28">
        <v>1808.61</v>
      </c>
      <c r="K24" s="28">
        <v>1808.61</v>
      </c>
      <c r="L24" s="28">
        <v>1808.61</v>
      </c>
      <c r="M24" s="28">
        <v>1808.61</v>
      </c>
      <c r="N24" s="28">
        <v>1808.61</v>
      </c>
      <c r="O24" s="28">
        <f t="shared" si="5"/>
        <v>28937.760000000006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1329.68</v>
      </c>
      <c r="C26" s="28">
        <v>944.62</v>
      </c>
      <c r="D26" s="28">
        <v>897.53</v>
      </c>
      <c r="E26" s="28">
        <v>263.17</v>
      </c>
      <c r="F26" s="28">
        <v>828.28</v>
      </c>
      <c r="G26" s="28">
        <v>1171.78</v>
      </c>
      <c r="H26" s="28">
        <v>210.53</v>
      </c>
      <c r="I26" s="28">
        <v>864.29</v>
      </c>
      <c r="J26" s="28">
        <v>811.66</v>
      </c>
      <c r="K26" s="28">
        <v>1144.08</v>
      </c>
      <c r="L26" s="28">
        <v>986.18</v>
      </c>
      <c r="M26" s="28">
        <v>509.71</v>
      </c>
      <c r="N26" s="28">
        <v>263.15</v>
      </c>
      <c r="O26" s="28">
        <f t="shared" si="5"/>
        <v>10224.659999999998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1015.1</v>
      </c>
      <c r="C27" s="28">
        <v>755.78</v>
      </c>
      <c r="D27" s="28">
        <v>662.87</v>
      </c>
      <c r="E27" s="28">
        <v>202.47</v>
      </c>
      <c r="F27" s="28">
        <v>667.05</v>
      </c>
      <c r="G27" s="28">
        <v>906.98</v>
      </c>
      <c r="H27" s="28">
        <v>166.41</v>
      </c>
      <c r="I27" s="28">
        <v>703.08</v>
      </c>
      <c r="J27" s="28">
        <v>662.88</v>
      </c>
      <c r="K27" s="28">
        <v>880.56</v>
      </c>
      <c r="L27" s="28">
        <v>766.87</v>
      </c>
      <c r="M27" s="28">
        <v>432.67</v>
      </c>
      <c r="N27" s="28">
        <v>227.43</v>
      </c>
      <c r="O27" s="28">
        <f t="shared" si="5"/>
        <v>8050.150000000001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473.44</v>
      </c>
      <c r="C28" s="28">
        <v>352.49</v>
      </c>
      <c r="D28" s="28">
        <v>309.16</v>
      </c>
      <c r="E28" s="28">
        <v>94.43</v>
      </c>
      <c r="F28" s="28">
        <v>311.1</v>
      </c>
      <c r="G28" s="28">
        <v>422.99</v>
      </c>
      <c r="H28" s="28">
        <v>77.61</v>
      </c>
      <c r="I28" s="28">
        <v>325.97</v>
      </c>
      <c r="J28" s="28">
        <v>313.69</v>
      </c>
      <c r="K28" s="28">
        <v>404.88</v>
      </c>
      <c r="L28" s="28">
        <v>357.67</v>
      </c>
      <c r="M28" s="28">
        <v>202.44</v>
      </c>
      <c r="N28" s="28">
        <v>106.07</v>
      </c>
      <c r="O28" s="28">
        <f t="shared" si="5"/>
        <v>3751.940000000001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67804.42</v>
      </c>
      <c r="C29" s="28">
        <v>27583.35</v>
      </c>
      <c r="D29" s="28">
        <v>22713.68</v>
      </c>
      <c r="E29" s="28">
        <v>17571.48</v>
      </c>
      <c r="F29" s="28">
        <v>30754.91</v>
      </c>
      <c r="G29" s="28">
        <v>46929.31</v>
      </c>
      <c r="H29" s="28">
        <v>37635.9</v>
      </c>
      <c r="I29" s="28">
        <v>65456.68</v>
      </c>
      <c r="J29" s="28">
        <v>28928.73</v>
      </c>
      <c r="K29" s="28">
        <v>45608.92</v>
      </c>
      <c r="L29" s="28">
        <v>44737.81</v>
      </c>
      <c r="M29" s="28">
        <v>37906.93</v>
      </c>
      <c r="N29" s="28">
        <v>14340.24</v>
      </c>
      <c r="O29" s="28">
        <f t="shared" si="5"/>
        <v>487972.3599999999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91797.71</v>
      </c>
      <c r="L30" s="28">
        <v>30343.2</v>
      </c>
      <c r="M30" s="28">
        <v>0</v>
      </c>
      <c r="N30" s="28">
        <v>0</v>
      </c>
      <c r="O30" s="28">
        <f t="shared" si="5"/>
        <v>122140.91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4005.77</v>
      </c>
      <c r="L31" s="28">
        <v>0</v>
      </c>
      <c r="M31" s="28">
        <v>0</v>
      </c>
      <c r="N31" s="28">
        <v>0</v>
      </c>
      <c r="O31" s="28">
        <f t="shared" si="5"/>
        <v>4005.77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-904006.05</v>
      </c>
      <c r="C33" s="28">
        <f aca="true" t="shared" si="7" ref="C33:O33">+C34+C36+C49+C50+C51+C56-C57</f>
        <v>-43795.04</v>
      </c>
      <c r="D33" s="28">
        <f t="shared" si="7"/>
        <v>-29303.21</v>
      </c>
      <c r="E33" s="28">
        <f t="shared" si="7"/>
        <v>-8928.03</v>
      </c>
      <c r="F33" s="28">
        <f t="shared" si="7"/>
        <v>-29266.29</v>
      </c>
      <c r="G33" s="28">
        <f t="shared" si="7"/>
        <v>-56669.840000000004</v>
      </c>
      <c r="H33" s="28">
        <f t="shared" si="7"/>
        <v>-7973.23</v>
      </c>
      <c r="I33" s="28">
        <f t="shared" si="7"/>
        <v>-624782.03</v>
      </c>
      <c r="J33" s="28">
        <f t="shared" si="7"/>
        <v>-35992.65</v>
      </c>
      <c r="K33" s="28">
        <f t="shared" si="7"/>
        <v>-744082.1</v>
      </c>
      <c r="L33" s="28">
        <f t="shared" si="7"/>
        <v>-684331.92</v>
      </c>
      <c r="M33" s="28">
        <f t="shared" si="7"/>
        <v>-20561.41</v>
      </c>
      <c r="N33" s="28">
        <f t="shared" si="7"/>
        <v>-12309.880000000001</v>
      </c>
      <c r="O33" s="28">
        <f t="shared" si="7"/>
        <v>-3202001.6799999997</v>
      </c>
    </row>
    <row r="34" spans="1:15" ht="18.75" customHeight="1">
      <c r="A34" s="26" t="s">
        <v>38</v>
      </c>
      <c r="B34" s="29">
        <f>+B35</f>
        <v>-39296.4</v>
      </c>
      <c r="C34" s="29">
        <f>+C35</f>
        <v>-36889.6</v>
      </c>
      <c r="D34" s="29">
        <f aca="true" t="shared" si="8" ref="D34:O34">+D35</f>
        <v>-22748</v>
      </c>
      <c r="E34" s="29">
        <f t="shared" si="8"/>
        <v>-7013.6</v>
      </c>
      <c r="F34" s="29">
        <f t="shared" si="8"/>
        <v>-23218.8</v>
      </c>
      <c r="G34" s="29">
        <f t="shared" si="8"/>
        <v>-48118.4</v>
      </c>
      <c r="H34" s="29">
        <f t="shared" si="8"/>
        <v>-6428.4</v>
      </c>
      <c r="I34" s="29">
        <f t="shared" si="8"/>
        <v>-51475.6</v>
      </c>
      <c r="J34" s="29">
        <f t="shared" si="8"/>
        <v>-30065.2</v>
      </c>
      <c r="K34" s="29">
        <f t="shared" si="8"/>
        <v>-15721.2</v>
      </c>
      <c r="L34" s="29">
        <f t="shared" si="8"/>
        <v>-11136.4</v>
      </c>
      <c r="M34" s="29">
        <f t="shared" si="8"/>
        <v>-16843.2</v>
      </c>
      <c r="N34" s="29">
        <f t="shared" si="8"/>
        <v>-10406</v>
      </c>
      <c r="O34" s="29">
        <f t="shared" si="8"/>
        <v>-319360.80000000005</v>
      </c>
    </row>
    <row r="35" spans="1:26" ht="18.75" customHeight="1">
      <c r="A35" s="27" t="s">
        <v>39</v>
      </c>
      <c r="B35" s="16">
        <f>ROUND((-B9)*$G$3,2)</f>
        <v>-39296.4</v>
      </c>
      <c r="C35" s="16">
        <f aca="true" t="shared" si="9" ref="C35:N35">ROUND((-C9)*$G$3,2)</f>
        <v>-36889.6</v>
      </c>
      <c r="D35" s="16">
        <f t="shared" si="9"/>
        <v>-22748</v>
      </c>
      <c r="E35" s="16">
        <f t="shared" si="9"/>
        <v>-7013.6</v>
      </c>
      <c r="F35" s="16">
        <f t="shared" si="9"/>
        <v>-23218.8</v>
      </c>
      <c r="G35" s="16">
        <f t="shared" si="9"/>
        <v>-48118.4</v>
      </c>
      <c r="H35" s="16">
        <f t="shared" si="9"/>
        <v>-6428.4</v>
      </c>
      <c r="I35" s="16">
        <f t="shared" si="9"/>
        <v>-51475.6</v>
      </c>
      <c r="J35" s="16">
        <f t="shared" si="9"/>
        <v>-30065.2</v>
      </c>
      <c r="K35" s="16">
        <f t="shared" si="9"/>
        <v>-15721.2</v>
      </c>
      <c r="L35" s="16">
        <f t="shared" si="9"/>
        <v>-11136.4</v>
      </c>
      <c r="M35" s="16">
        <f t="shared" si="9"/>
        <v>-16843.2</v>
      </c>
      <c r="N35" s="16">
        <f t="shared" si="9"/>
        <v>-10406</v>
      </c>
      <c r="O35" s="30">
        <f aca="true" t="shared" si="10" ref="O35:O57">SUM(B35:N35)</f>
        <v>-319360.80000000005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-864709.65</v>
      </c>
      <c r="C36" s="29">
        <f aca="true" t="shared" si="11" ref="C36:O36">SUM(C37:C47)</f>
        <v>-6905.44</v>
      </c>
      <c r="D36" s="29">
        <f t="shared" si="11"/>
        <v>-6555.21</v>
      </c>
      <c r="E36" s="29">
        <f t="shared" si="11"/>
        <v>-1914.43</v>
      </c>
      <c r="F36" s="29">
        <f t="shared" si="11"/>
        <v>-6047.49</v>
      </c>
      <c r="G36" s="29">
        <f t="shared" si="11"/>
        <v>-8551.44</v>
      </c>
      <c r="H36" s="29">
        <f t="shared" si="11"/>
        <v>-1544.83</v>
      </c>
      <c r="I36" s="29">
        <f t="shared" si="11"/>
        <v>-573306.43</v>
      </c>
      <c r="J36" s="29">
        <f t="shared" si="11"/>
        <v>-5927.45</v>
      </c>
      <c r="K36" s="29">
        <f t="shared" si="11"/>
        <v>-728360.9</v>
      </c>
      <c r="L36" s="29">
        <f t="shared" si="11"/>
        <v>-673195.52</v>
      </c>
      <c r="M36" s="29">
        <f t="shared" si="11"/>
        <v>-3718.21</v>
      </c>
      <c r="N36" s="29">
        <f t="shared" si="11"/>
        <v>-1903.88</v>
      </c>
      <c r="O36" s="29">
        <f t="shared" si="11"/>
        <v>-2882640.88</v>
      </c>
    </row>
    <row r="37" spans="1:26" ht="18.75" customHeight="1">
      <c r="A37" s="27" t="s">
        <v>41</v>
      </c>
      <c r="B37" s="31">
        <v>-9709.65</v>
      </c>
      <c r="C37" s="31">
        <v>-6905.44</v>
      </c>
      <c r="D37" s="31">
        <v>-6555.21</v>
      </c>
      <c r="E37" s="31">
        <v>-1914.43</v>
      </c>
      <c r="F37" s="31">
        <v>-6047.49</v>
      </c>
      <c r="G37" s="31">
        <v>-8551.44</v>
      </c>
      <c r="H37" s="31">
        <v>-1544.83</v>
      </c>
      <c r="I37" s="31">
        <v>-6306.43</v>
      </c>
      <c r="J37" s="31">
        <v>-5927.45</v>
      </c>
      <c r="K37" s="31">
        <v>-8360.9</v>
      </c>
      <c r="L37" s="31">
        <v>-7195.52</v>
      </c>
      <c r="M37" s="31">
        <v>-3718.21</v>
      </c>
      <c r="N37" s="31">
        <v>-1903.88</v>
      </c>
      <c r="O37" s="31">
        <f t="shared" si="10"/>
        <v>-74640.88000000002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-855000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-567000</v>
      </c>
      <c r="J43" s="31">
        <v>0</v>
      </c>
      <c r="K43" s="31">
        <v>-720000</v>
      </c>
      <c r="L43" s="31">
        <v>-666000</v>
      </c>
      <c r="M43" s="31">
        <v>0</v>
      </c>
      <c r="N43" s="31">
        <v>0</v>
      </c>
      <c r="O43" s="31">
        <f t="shared" si="10"/>
        <v>-2808000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134763.28999999992</v>
      </c>
      <c r="C55" s="34">
        <f aca="true" t="shared" si="13" ref="C55:N55">+C20+C33</f>
        <v>674332.7699999999</v>
      </c>
      <c r="D55" s="34">
        <f t="shared" si="13"/>
        <v>648931.7400000001</v>
      </c>
      <c r="E55" s="34">
        <f t="shared" si="13"/>
        <v>200086.7</v>
      </c>
      <c r="F55" s="34">
        <f t="shared" si="13"/>
        <v>606238.0499999999</v>
      </c>
      <c r="G55" s="34">
        <f t="shared" si="13"/>
        <v>845403.11</v>
      </c>
      <c r="H55" s="34">
        <f t="shared" si="13"/>
        <v>184145.32999999996</v>
      </c>
      <c r="I55" s="34">
        <f t="shared" si="13"/>
        <v>71317.21000000008</v>
      </c>
      <c r="J55" s="34">
        <f t="shared" si="13"/>
        <v>585680.98</v>
      </c>
      <c r="K55" s="34">
        <f t="shared" si="13"/>
        <v>137617.29000000004</v>
      </c>
      <c r="L55" s="34">
        <f t="shared" si="13"/>
        <v>79958.00000000012</v>
      </c>
      <c r="M55" s="34">
        <f t="shared" si="13"/>
        <v>389166.27</v>
      </c>
      <c r="N55" s="34">
        <f t="shared" si="13"/>
        <v>192418.41999999995</v>
      </c>
      <c r="O55" s="34">
        <f>SUM(B55:N55)</f>
        <v>4750059.16</v>
      </c>
      <c r="P55" s="41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134763.3</v>
      </c>
      <c r="C61" s="42">
        <f t="shared" si="14"/>
        <v>674332.77</v>
      </c>
      <c r="D61" s="42">
        <f t="shared" si="14"/>
        <v>648931.74</v>
      </c>
      <c r="E61" s="42">
        <f t="shared" si="14"/>
        <v>200086.7</v>
      </c>
      <c r="F61" s="42">
        <f t="shared" si="14"/>
        <v>606238.05</v>
      </c>
      <c r="G61" s="42">
        <f t="shared" si="14"/>
        <v>845403.11</v>
      </c>
      <c r="H61" s="42">
        <f t="shared" si="14"/>
        <v>184145.33</v>
      </c>
      <c r="I61" s="42">
        <f t="shared" si="14"/>
        <v>71317.22</v>
      </c>
      <c r="J61" s="42">
        <f t="shared" si="14"/>
        <v>585680.97</v>
      </c>
      <c r="K61" s="42">
        <f t="shared" si="14"/>
        <v>137617.29</v>
      </c>
      <c r="L61" s="42">
        <f t="shared" si="14"/>
        <v>79957.99</v>
      </c>
      <c r="M61" s="42">
        <f t="shared" si="14"/>
        <v>389166.27</v>
      </c>
      <c r="N61" s="42">
        <f t="shared" si="14"/>
        <v>192418.42</v>
      </c>
      <c r="O61" s="34">
        <f t="shared" si="14"/>
        <v>4750059.16</v>
      </c>
      <c r="Q61"/>
    </row>
    <row r="62" spans="1:18" ht="18.75" customHeight="1">
      <c r="A62" s="26" t="s">
        <v>54</v>
      </c>
      <c r="B62" s="42">
        <v>122375.91</v>
      </c>
      <c r="C62" s="42">
        <v>486775.44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609151.35</v>
      </c>
      <c r="P62"/>
      <c r="Q62"/>
      <c r="R62" s="41"/>
    </row>
    <row r="63" spans="1:16" ht="18.75" customHeight="1">
      <c r="A63" s="26" t="s">
        <v>55</v>
      </c>
      <c r="B63" s="42">
        <v>12387.39</v>
      </c>
      <c r="C63" s="42">
        <v>187557.33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199944.71999999997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648931.74</v>
      </c>
      <c r="E64" s="43">
        <v>0</v>
      </c>
      <c r="F64" s="43">
        <v>0</v>
      </c>
      <c r="G64" s="43">
        <v>0</v>
      </c>
      <c r="H64" s="42">
        <v>184145.33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833077.07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200086.7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200086.7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606238.05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606238.05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845403.11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845403.11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71317.22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71317.22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585680.97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585680.97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137617.29</v>
      </c>
      <c r="L70" s="29">
        <v>79957.99</v>
      </c>
      <c r="M70" s="43">
        <v>0</v>
      </c>
      <c r="N70" s="43">
        <v>0</v>
      </c>
      <c r="O70" s="34">
        <f t="shared" si="15"/>
        <v>217575.28000000003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389166.27</v>
      </c>
      <c r="N71" s="43">
        <v>0</v>
      </c>
      <c r="O71" s="34">
        <f t="shared" si="15"/>
        <v>389166.27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192418.42</v>
      </c>
      <c r="O72" s="46">
        <f t="shared" si="15"/>
        <v>192418.42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2024-07-12T18:51:26Z</dcterms:modified>
  <cp:category/>
  <cp:version/>
  <cp:contentType/>
  <cp:contentStatus/>
</cp:coreProperties>
</file>