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<sst xmlns="http://schemas.openxmlformats.org/spreadsheetml/2006/main" count="91" uniqueCount="88">
  <si>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</si>
  <si>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</si>
  <si>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</si>
  <si>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</si>
  <si>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</si>
  <si>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</si>
  <si>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</si>
  <si>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</si>
  <si>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</si>
  <si>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</si>
  <si>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</si>
  <si>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</si>
  <si>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</si>
  <si>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</si>
  <si>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</si>
  <si>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</si>
  <si>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</si>
  <si>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</si>
  <si>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</si>
  <si>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</si>
  <si>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</si>
  <si>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</si>
  <si>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</si>
  <si>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</si>
  <si>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</si>
  <si>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</si>
  <si>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</si>
  <si>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</si>
  <si>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</si>
  <si>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</si>
  <si>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</si>
  <si>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</si>
  <si>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</si>
  <si>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</si>
  <si>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</si>
  <si>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</si>
  <si>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</si>
  <si>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</si>
  <si>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</si>
  <si>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</si>
  <si>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</si>
  <si>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</si>
  <si>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</si>
  <si>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</si>
  <si>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</si>
  <si>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</si>
  <si>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</si>
  <si>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</si>
  <si>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</si>
  <si>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</si>
  <si>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</si>
  <si>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</si>
  <si>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</si>
  <si>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</si>
  <si>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</si>
  <si>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</si>
  <si>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</si>
  <si>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</si>
  <si>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</si>
  <si>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</si>
  <si>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</si>
  <si>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</si>
  <si>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</si>
  <si>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</si>
  <si>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</si>
  <si>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</si>
  <si>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</si>
  <si>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</si>
  <si>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</si>
  <si>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</si>
  <si>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</si>
  <si>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</si>
  <si>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</si>
  <si>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</si>
  <si>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</si>
  <si>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</si>
  <si>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</si>
  <si>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</si>
  <si>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</si>
  <si>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</si>
  <si>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</si>
  <si>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</si>
  <si>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</si>
  <si>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08/07/24 - VENCIMENTO 16/07/24</t>
  </si>
  <si>
    <t>4.10. Remuneração Veículos Elétricos</t>
  </si>
  <si>
    <t>4.11. Remuneração Aquático</t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</si>
  <si>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</si>
  <si>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remuneração serviço atende, junho/24, glosa de veículos e horas extras.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</si>
</sst>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8"/>
      <color rgb="FF00008B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2" t="s">
        <v>1</v>
      </c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3</v>
      </c>
    </row>
    <row r="5" spans="1:15" ht="42" customHeight="1">
      <c r="A5" s="72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2"/>
    </row>
    <row r="6" spans="1:15" ht="20.25" customHeight="1">
      <c r="A6" s="72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2"/>
    </row>
    <row r="7" spans="1:26" ht="18.75" customHeight="1">
      <c r="A7" s="8" t="s">
        <v>27</v>
      </c>
      <c r="B7" s="9">
        <f aca="true" t="shared" si="0" ref="B7:O7">B8+B11</f>
        <v>299975</v>
      </c>
      <c r="C7" s="9">
        <f t="shared" si="0"/>
        <v>186091</v>
      </c>
      <c r="D7" s="9">
        <f t="shared" si="0"/>
        <v>185735</v>
      </c>
      <c r="E7" s="9">
        <f t="shared" si="0"/>
        <v>49927</v>
      </c>
      <c r="F7" s="9">
        <f t="shared" si="0"/>
        <v>168905</v>
      </c>
      <c r="G7" s="9">
        <f t="shared" si="0"/>
        <v>284699</v>
      </c>
      <c r="H7" s="9">
        <f t="shared" si="0"/>
        <v>37112</v>
      </c>
      <c r="I7" s="9">
        <f t="shared" si="0"/>
        <v>224398</v>
      </c>
      <c r="J7" s="9">
        <f t="shared" si="0"/>
        <v>164560</v>
      </c>
      <c r="K7" s="9">
        <f t="shared" si="0"/>
        <v>244987</v>
      </c>
      <c r="L7" s="9">
        <f t="shared" si="0"/>
        <v>194209</v>
      </c>
      <c r="M7" s="9">
        <f t="shared" si="0"/>
        <v>100438</v>
      </c>
      <c r="N7" s="9">
        <f t="shared" si="0"/>
        <v>66911</v>
      </c>
      <c r="O7" s="9">
        <f t="shared" si="0"/>
        <v>2207947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7963</v>
      </c>
      <c r="C8" s="11">
        <f t="shared" si="1"/>
        <v>7325</v>
      </c>
      <c r="D8" s="11">
        <f t="shared" si="1"/>
        <v>4532</v>
      </c>
      <c r="E8" s="11">
        <f t="shared" si="1"/>
        <v>1499</v>
      </c>
      <c r="F8" s="11">
        <f t="shared" si="1"/>
        <v>5113</v>
      </c>
      <c r="G8" s="11">
        <f t="shared" si="1"/>
        <v>10128</v>
      </c>
      <c r="H8" s="11">
        <f t="shared" si="1"/>
        <v>1559</v>
      </c>
      <c r="I8" s="11">
        <f t="shared" si="1"/>
        <v>11355</v>
      </c>
      <c r="J8" s="11">
        <f t="shared" si="1"/>
        <v>6361</v>
      </c>
      <c r="K8" s="11">
        <f t="shared" si="1"/>
        <v>3331</v>
      </c>
      <c r="L8" s="11">
        <f t="shared" si="1"/>
        <v>2305</v>
      </c>
      <c r="M8" s="11">
        <f t="shared" si="1"/>
        <v>4310</v>
      </c>
      <c r="N8" s="11">
        <f t="shared" si="1"/>
        <v>2703</v>
      </c>
      <c r="O8" s="11">
        <f t="shared" si="1"/>
        <v>68484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7963</v>
      </c>
      <c r="C9" s="11">
        <v>7325</v>
      </c>
      <c r="D9" s="11">
        <v>4532</v>
      </c>
      <c r="E9" s="11">
        <v>1499</v>
      </c>
      <c r="F9" s="11">
        <v>5113</v>
      </c>
      <c r="G9" s="11">
        <v>10128</v>
      </c>
      <c r="H9" s="11">
        <v>1559</v>
      </c>
      <c r="I9" s="11">
        <v>11355</v>
      </c>
      <c r="J9" s="11">
        <v>6361</v>
      </c>
      <c r="K9" s="11">
        <v>3331</v>
      </c>
      <c r="L9" s="11">
        <v>2303</v>
      </c>
      <c r="M9" s="11">
        <v>4310</v>
      </c>
      <c r="N9" s="11">
        <v>2661</v>
      </c>
      <c r="O9" s="11">
        <f>SUM(B9:N9)</f>
        <v>68440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42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292012</v>
      </c>
      <c r="C11" s="13">
        <v>178766</v>
      </c>
      <c r="D11" s="13">
        <v>181203</v>
      </c>
      <c r="E11" s="13">
        <v>48428</v>
      </c>
      <c r="F11" s="13">
        <v>163792</v>
      </c>
      <c r="G11" s="13">
        <v>274571</v>
      </c>
      <c r="H11" s="13">
        <v>35553</v>
      </c>
      <c r="I11" s="13">
        <v>213043</v>
      </c>
      <c r="J11" s="13">
        <v>158199</v>
      </c>
      <c r="K11" s="13">
        <v>241656</v>
      </c>
      <c r="L11" s="13">
        <v>191904</v>
      </c>
      <c r="M11" s="13">
        <v>96128</v>
      </c>
      <c r="N11" s="13">
        <v>64208</v>
      </c>
      <c r="O11" s="11">
        <f>SUM(B11:N11)</f>
        <v>2139463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24391</v>
      </c>
      <c r="C12" s="13">
        <v>19318</v>
      </c>
      <c r="D12" s="13">
        <v>16060</v>
      </c>
      <c r="E12" s="13">
        <v>6221</v>
      </c>
      <c r="F12" s="13">
        <v>17054</v>
      </c>
      <c r="G12" s="13">
        <v>30652</v>
      </c>
      <c r="H12" s="13">
        <v>4247</v>
      </c>
      <c r="I12" s="13">
        <v>23971</v>
      </c>
      <c r="J12" s="13">
        <v>15580</v>
      </c>
      <c r="K12" s="13">
        <v>18697</v>
      </c>
      <c r="L12" s="13">
        <v>15226</v>
      </c>
      <c r="M12" s="13">
        <v>5793</v>
      </c>
      <c r="N12" s="13">
        <v>3242</v>
      </c>
      <c r="O12" s="11">
        <f>SUM(B12:N12)</f>
        <v>200452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267621</v>
      </c>
      <c r="C13" s="15">
        <f t="shared" si="2"/>
        <v>159448</v>
      </c>
      <c r="D13" s="15">
        <f t="shared" si="2"/>
        <v>165143</v>
      </c>
      <c r="E13" s="15">
        <f t="shared" si="2"/>
        <v>42207</v>
      </c>
      <c r="F13" s="15">
        <f t="shared" si="2"/>
        <v>146738</v>
      </c>
      <c r="G13" s="15">
        <f t="shared" si="2"/>
        <v>243919</v>
      </c>
      <c r="H13" s="15">
        <f t="shared" si="2"/>
        <v>31306</v>
      </c>
      <c r="I13" s="15">
        <f t="shared" si="2"/>
        <v>189072</v>
      </c>
      <c r="J13" s="15">
        <f t="shared" si="2"/>
        <v>142619</v>
      </c>
      <c r="K13" s="15">
        <f t="shared" si="2"/>
        <v>222959</v>
      </c>
      <c r="L13" s="15">
        <f t="shared" si="2"/>
        <v>176678</v>
      </c>
      <c r="M13" s="15">
        <f t="shared" si="2"/>
        <v>90335</v>
      </c>
      <c r="N13" s="15">
        <f t="shared" si="2"/>
        <v>60966</v>
      </c>
      <c r="O13" s="11">
        <f>SUM(B13:N13)</f>
        <v>1939011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3.0417</v>
      </c>
      <c r="C15" s="17">
        <v>3.1423</v>
      </c>
      <c r="D15" s="17">
        <v>2.7558</v>
      </c>
      <c r="E15" s="17">
        <v>4.7078</v>
      </c>
      <c r="F15" s="17">
        <v>3.1941</v>
      </c>
      <c r="G15" s="17">
        <v>2.6281</v>
      </c>
      <c r="H15" s="17">
        <v>3.5287</v>
      </c>
      <c r="I15" s="17">
        <v>3.1201</v>
      </c>
      <c r="J15" s="17">
        <v>3.1382</v>
      </c>
      <c r="K15" s="17">
        <v>2.9664</v>
      </c>
      <c r="L15" s="17">
        <v>3.3776</v>
      </c>
      <c r="M15" s="17">
        <v>3.8974</v>
      </c>
      <c r="N15" s="17">
        <v>3.5205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1.345385586275753</v>
      </c>
      <c r="C18" s="19">
        <v>1.559263897265975</v>
      </c>
      <c r="D18" s="19">
        <v>1.633876349820263</v>
      </c>
      <c r="E18" s="19">
        <v>1.011081154408677</v>
      </c>
      <c r="F18" s="19">
        <v>1.608844524394443</v>
      </c>
      <c r="G18" s="19">
        <v>1.619510601509049</v>
      </c>
      <c r="H18" s="19">
        <v>1.716199260385591</v>
      </c>
      <c r="I18" s="19">
        <v>1.308290179463311</v>
      </c>
      <c r="J18" s="19">
        <v>1.523956238367452</v>
      </c>
      <c r="K18" s="19">
        <v>1.361954077780526</v>
      </c>
      <c r="L18" s="19">
        <v>1.433394449191819</v>
      </c>
      <c r="M18" s="19">
        <v>1.376953035974292</v>
      </c>
      <c r="N18" s="19">
        <v>1.196280495721398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1364061.04</v>
      </c>
      <c r="C20" s="24">
        <f aca="true" t="shared" si="3" ref="C20:O20">SUM(C21:C32)</f>
        <v>988446.3299999998</v>
      </c>
      <c r="D20" s="24">
        <f t="shared" si="3"/>
        <v>895301.33</v>
      </c>
      <c r="E20" s="24">
        <f t="shared" si="3"/>
        <v>268904.4799999999</v>
      </c>
      <c r="F20" s="24">
        <f t="shared" si="3"/>
        <v>941565.74</v>
      </c>
      <c r="G20" s="24">
        <f t="shared" si="3"/>
        <v>1324250.0400000003</v>
      </c>
      <c r="H20" s="24">
        <f t="shared" si="3"/>
        <v>272723.83999999997</v>
      </c>
      <c r="I20" s="24">
        <f t="shared" si="3"/>
        <v>1031639.0199999998</v>
      </c>
      <c r="J20" s="24">
        <f t="shared" si="3"/>
        <v>854888.45</v>
      </c>
      <c r="K20" s="24">
        <f t="shared" si="3"/>
        <v>1185977.5</v>
      </c>
      <c r="L20" s="24">
        <f t="shared" si="3"/>
        <v>1069131.6499999997</v>
      </c>
      <c r="M20" s="24">
        <f t="shared" si="3"/>
        <v>603414.11</v>
      </c>
      <c r="N20" s="24">
        <f t="shared" si="3"/>
        <v>314568.88999999996</v>
      </c>
      <c r="O20" s="24">
        <f t="shared" si="3"/>
        <v>11114872.42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912433.96</v>
      </c>
      <c r="C21" s="28">
        <f aca="true" t="shared" si="4" ref="C21:N21">ROUND((C15+C16)*C7,2)</f>
        <v>584753.75</v>
      </c>
      <c r="D21" s="28">
        <f t="shared" si="4"/>
        <v>511848.51</v>
      </c>
      <c r="E21" s="28">
        <f t="shared" si="4"/>
        <v>235046.33</v>
      </c>
      <c r="F21" s="28">
        <f t="shared" si="4"/>
        <v>539499.46</v>
      </c>
      <c r="G21" s="28">
        <f t="shared" si="4"/>
        <v>748217.44</v>
      </c>
      <c r="H21" s="28">
        <f t="shared" si="4"/>
        <v>130957.11</v>
      </c>
      <c r="I21" s="28">
        <f t="shared" si="4"/>
        <v>700144.2</v>
      </c>
      <c r="J21" s="28">
        <f t="shared" si="4"/>
        <v>516422.19</v>
      </c>
      <c r="K21" s="28">
        <f t="shared" si="4"/>
        <v>726729.44</v>
      </c>
      <c r="L21" s="28">
        <f t="shared" si="4"/>
        <v>655960.32</v>
      </c>
      <c r="M21" s="28">
        <f t="shared" si="4"/>
        <v>391447.06</v>
      </c>
      <c r="N21" s="28">
        <f t="shared" si="4"/>
        <v>235560.18</v>
      </c>
      <c r="O21" s="28">
        <f aca="true" t="shared" si="5" ref="O21:O31">SUM(B21:N21)</f>
        <v>6889019.95</v>
      </c>
    </row>
    <row r="22" spans="1:23" ht="18.75" customHeight="1">
      <c r="A22" s="26" t="s">
        <v>33</v>
      </c>
      <c r="B22" s="28">
        <f>IF(B18&lt;&gt;0,ROUND((B18-1)*B21,2),0)</f>
        <v>315141.54</v>
      </c>
      <c r="C22" s="28">
        <f aca="true" t="shared" si="6" ref="C22:N22">IF(C18&lt;&gt;0,ROUND((C18-1)*C21,2),0)</f>
        <v>327031.66</v>
      </c>
      <c r="D22" s="28">
        <f t="shared" si="6"/>
        <v>324448.67</v>
      </c>
      <c r="E22" s="28">
        <f t="shared" si="6"/>
        <v>2604.58</v>
      </c>
      <c r="F22" s="28">
        <f t="shared" si="6"/>
        <v>328471.29</v>
      </c>
      <c r="G22" s="28">
        <f t="shared" si="6"/>
        <v>463528.64</v>
      </c>
      <c r="H22" s="28">
        <f t="shared" si="6"/>
        <v>93791.39</v>
      </c>
      <c r="I22" s="28">
        <f t="shared" si="6"/>
        <v>215847.58</v>
      </c>
      <c r="J22" s="28">
        <f t="shared" si="6"/>
        <v>270582.63</v>
      </c>
      <c r="K22" s="28">
        <f t="shared" si="6"/>
        <v>263042.68</v>
      </c>
      <c r="L22" s="28">
        <f t="shared" si="6"/>
        <v>284289.56</v>
      </c>
      <c r="M22" s="28">
        <f t="shared" si="6"/>
        <v>147557.16</v>
      </c>
      <c r="N22" s="28">
        <f t="shared" si="6"/>
        <v>46235.87</v>
      </c>
      <c r="O22" s="28">
        <f t="shared" si="5"/>
        <v>3082573.2500000005</v>
      </c>
      <c r="W22" s="51"/>
    </row>
    <row r="23" spans="1:15" ht="18.75" customHeight="1">
      <c r="A23" s="26" t="s">
        <v>34</v>
      </c>
      <c r="B23" s="28">
        <v>62425.74</v>
      </c>
      <c r="C23" s="28">
        <v>43501.64</v>
      </c>
      <c r="D23" s="28">
        <v>32736.96</v>
      </c>
      <c r="E23" s="28">
        <v>11354.97</v>
      </c>
      <c r="F23" s="28">
        <v>39247.2</v>
      </c>
      <c r="G23" s="28">
        <v>61303.08</v>
      </c>
      <c r="H23" s="28">
        <v>8079.05</v>
      </c>
      <c r="I23" s="28">
        <v>44688.31</v>
      </c>
      <c r="J23" s="28">
        <v>35438.4</v>
      </c>
      <c r="K23" s="28">
        <v>52230.01</v>
      </c>
      <c r="L23" s="28">
        <v>50266.82</v>
      </c>
      <c r="M23" s="28">
        <v>23557.84</v>
      </c>
      <c r="N23" s="28">
        <v>16021.79</v>
      </c>
      <c r="O23" s="28">
        <f t="shared" si="5"/>
        <v>480851.81000000006</v>
      </c>
    </row>
    <row r="24" spans="1:15" ht="18.75" customHeight="1">
      <c r="A24" s="26" t="s">
        <v>35</v>
      </c>
      <c r="B24" s="28">
        <v>3617.22</v>
      </c>
      <c r="C24" s="28">
        <v>3617.22</v>
      </c>
      <c r="D24" s="28">
        <v>1808.61</v>
      </c>
      <c r="E24" s="28">
        <v>1808.61</v>
      </c>
      <c r="F24" s="28">
        <v>1808.61</v>
      </c>
      <c r="G24" s="28">
        <v>1808.61</v>
      </c>
      <c r="H24" s="28">
        <v>1808.61</v>
      </c>
      <c r="I24" s="28">
        <v>3617.22</v>
      </c>
      <c r="J24" s="28">
        <v>1808.61</v>
      </c>
      <c r="K24" s="28">
        <v>1808.61</v>
      </c>
      <c r="L24" s="28">
        <v>1808.61</v>
      </c>
      <c r="M24" s="28">
        <v>1808.61</v>
      </c>
      <c r="N24" s="28">
        <v>1808.61</v>
      </c>
      <c r="O24" s="28">
        <f t="shared" si="5"/>
        <v>28937.760000000006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1149.62</v>
      </c>
      <c r="C26" s="28">
        <v>850.44</v>
      </c>
      <c r="D26" s="28">
        <v>772.87</v>
      </c>
      <c r="E26" s="28">
        <v>221.61</v>
      </c>
      <c r="F26" s="28">
        <v>806.12</v>
      </c>
      <c r="G26" s="28">
        <v>1132.99</v>
      </c>
      <c r="H26" s="28">
        <v>207.76</v>
      </c>
      <c r="I26" s="28">
        <v>855.98</v>
      </c>
      <c r="J26" s="28">
        <v>731.32</v>
      </c>
      <c r="K26" s="28">
        <v>1011.11</v>
      </c>
      <c r="L26" s="28">
        <v>908.61</v>
      </c>
      <c r="M26" s="28">
        <v>501.4</v>
      </c>
      <c r="N26" s="28">
        <v>268.7</v>
      </c>
      <c r="O26" s="28">
        <f t="shared" si="5"/>
        <v>9418.529999999999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1015.1</v>
      </c>
      <c r="C27" s="28">
        <v>755.78</v>
      </c>
      <c r="D27" s="28">
        <v>662.87</v>
      </c>
      <c r="E27" s="28">
        <v>202.47</v>
      </c>
      <c r="F27" s="28">
        <v>667.05</v>
      </c>
      <c r="G27" s="28">
        <v>906.98</v>
      </c>
      <c r="H27" s="28">
        <v>166.41</v>
      </c>
      <c r="I27" s="28">
        <v>703.08</v>
      </c>
      <c r="J27" s="28">
        <v>662.88</v>
      </c>
      <c r="K27" s="28">
        <v>880.56</v>
      </c>
      <c r="L27" s="28">
        <v>766.87</v>
      </c>
      <c r="M27" s="28">
        <v>432.67</v>
      </c>
      <c r="N27" s="28">
        <v>227.43</v>
      </c>
      <c r="O27" s="28">
        <f t="shared" si="5"/>
        <v>8050.150000000001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473.44</v>
      </c>
      <c r="C28" s="28">
        <v>352.49</v>
      </c>
      <c r="D28" s="28">
        <v>309.16</v>
      </c>
      <c r="E28" s="28">
        <v>94.43</v>
      </c>
      <c r="F28" s="28">
        <v>311.1</v>
      </c>
      <c r="G28" s="28">
        <v>422.99</v>
      </c>
      <c r="H28" s="28">
        <v>77.61</v>
      </c>
      <c r="I28" s="28">
        <v>325.97</v>
      </c>
      <c r="J28" s="28">
        <v>313.69</v>
      </c>
      <c r="K28" s="28">
        <v>404.88</v>
      </c>
      <c r="L28" s="28">
        <v>357.67</v>
      </c>
      <c r="M28" s="28">
        <v>202.44</v>
      </c>
      <c r="N28" s="28">
        <v>106.07</v>
      </c>
      <c r="O28" s="28">
        <f t="shared" si="5"/>
        <v>3751.940000000001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67804.42</v>
      </c>
      <c r="C29" s="28">
        <v>27583.35</v>
      </c>
      <c r="D29" s="28">
        <v>22713.68</v>
      </c>
      <c r="E29" s="28">
        <v>17571.48</v>
      </c>
      <c r="F29" s="28">
        <v>30754.91</v>
      </c>
      <c r="G29" s="28">
        <v>46929.31</v>
      </c>
      <c r="H29" s="28">
        <v>37635.9</v>
      </c>
      <c r="I29" s="28">
        <v>65456.68</v>
      </c>
      <c r="J29" s="28">
        <v>28928.73</v>
      </c>
      <c r="K29" s="28">
        <v>45608.92</v>
      </c>
      <c r="L29" s="28">
        <v>44737.81</v>
      </c>
      <c r="M29" s="28">
        <v>37906.93</v>
      </c>
      <c r="N29" s="28">
        <v>14340.24</v>
      </c>
      <c r="O29" s="28">
        <f t="shared" si="5"/>
        <v>487972.3599999999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90255.52</v>
      </c>
      <c r="L30" s="28">
        <v>30035.38</v>
      </c>
      <c r="M30" s="28">
        <v>0</v>
      </c>
      <c r="N30" s="28">
        <v>0</v>
      </c>
      <c r="O30" s="28">
        <f t="shared" si="5"/>
        <v>120290.90000000001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4005.77</v>
      </c>
      <c r="L31" s="28">
        <v>0</v>
      </c>
      <c r="M31" s="28">
        <v>0</v>
      </c>
      <c r="N31" s="28">
        <v>0</v>
      </c>
      <c r="O31" s="28">
        <f t="shared" si="5"/>
        <v>4005.77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1708760.4600000002</v>
      </c>
      <c r="C33" s="28">
        <f aca="true" t="shared" si="7" ref="C33:O33">+C34+C36+C49+C50+C51+C56-C57</f>
        <v>-24943.149999999998</v>
      </c>
      <c r="D33" s="28">
        <f t="shared" si="7"/>
        <v>-31851.62</v>
      </c>
      <c r="E33" s="28">
        <f t="shared" si="7"/>
        <v>-11172.18</v>
      </c>
      <c r="F33" s="28">
        <f t="shared" si="7"/>
        <v>-7238.610000000001</v>
      </c>
      <c r="G33" s="28">
        <f t="shared" si="7"/>
        <v>4862.790000000001</v>
      </c>
      <c r="H33" s="28">
        <f t="shared" si="7"/>
        <v>15562.439999999999</v>
      </c>
      <c r="I33" s="28">
        <f t="shared" si="7"/>
        <v>1176900.5799999998</v>
      </c>
      <c r="J33" s="28">
        <f t="shared" si="7"/>
        <v>-27520.02</v>
      </c>
      <c r="K33" s="28">
        <f t="shared" si="7"/>
        <v>1511354.4700000002</v>
      </c>
      <c r="L33" s="28">
        <f t="shared" si="7"/>
        <v>1375683.4300000002</v>
      </c>
      <c r="M33" s="28">
        <f t="shared" si="7"/>
        <v>-1752.3400000000001</v>
      </c>
      <c r="N33" s="28">
        <f t="shared" si="7"/>
        <v>-22062.719999999998</v>
      </c>
      <c r="O33" s="28">
        <f t="shared" si="7"/>
        <v>5666583.529999999</v>
      </c>
    </row>
    <row r="34" spans="1:15" ht="18.75" customHeight="1">
      <c r="A34" s="26" t="s">
        <v>38</v>
      </c>
      <c r="B34" s="29">
        <f>+B35</f>
        <v>-35037.2</v>
      </c>
      <c r="C34" s="29">
        <f>+C35</f>
        <v>-32230</v>
      </c>
      <c r="D34" s="29">
        <f aca="true" t="shared" si="8" ref="D34:O34">+D35</f>
        <v>-19940.8</v>
      </c>
      <c r="E34" s="29">
        <f t="shared" si="8"/>
        <v>-6595.6</v>
      </c>
      <c r="F34" s="29">
        <f t="shared" si="8"/>
        <v>-22497.2</v>
      </c>
      <c r="G34" s="29">
        <f t="shared" si="8"/>
        <v>-44563.2</v>
      </c>
      <c r="H34" s="29">
        <f t="shared" si="8"/>
        <v>-6859.6</v>
      </c>
      <c r="I34" s="29">
        <f t="shared" si="8"/>
        <v>-49962</v>
      </c>
      <c r="J34" s="29">
        <f t="shared" si="8"/>
        <v>-27988.4</v>
      </c>
      <c r="K34" s="29">
        <f t="shared" si="8"/>
        <v>-14656.4</v>
      </c>
      <c r="L34" s="29">
        <f t="shared" si="8"/>
        <v>-10133.2</v>
      </c>
      <c r="M34" s="29">
        <f t="shared" si="8"/>
        <v>-18964</v>
      </c>
      <c r="N34" s="29">
        <f t="shared" si="8"/>
        <v>-11708.4</v>
      </c>
      <c r="O34" s="29">
        <f t="shared" si="8"/>
        <v>-301136</v>
      </c>
    </row>
    <row r="35" spans="1:26" ht="18.75" customHeight="1">
      <c r="A35" s="27" t="s">
        <v>39</v>
      </c>
      <c r="B35" s="16">
        <f>ROUND((-B9)*$G$3,2)</f>
        <v>-35037.2</v>
      </c>
      <c r="C35" s="16">
        <f aca="true" t="shared" si="9" ref="C35:N35">ROUND((-C9)*$G$3,2)</f>
        <v>-32230</v>
      </c>
      <c r="D35" s="16">
        <f t="shared" si="9"/>
        <v>-19940.8</v>
      </c>
      <c r="E35" s="16">
        <f t="shared" si="9"/>
        <v>-6595.6</v>
      </c>
      <c r="F35" s="16">
        <f t="shared" si="9"/>
        <v>-22497.2</v>
      </c>
      <c r="G35" s="16">
        <f t="shared" si="9"/>
        <v>-44563.2</v>
      </c>
      <c r="H35" s="16">
        <f t="shared" si="9"/>
        <v>-6859.6</v>
      </c>
      <c r="I35" s="16">
        <f t="shared" si="9"/>
        <v>-49962</v>
      </c>
      <c r="J35" s="16">
        <f t="shared" si="9"/>
        <v>-27988.4</v>
      </c>
      <c r="K35" s="16">
        <f t="shared" si="9"/>
        <v>-14656.4</v>
      </c>
      <c r="L35" s="16">
        <f t="shared" si="9"/>
        <v>-10133.2</v>
      </c>
      <c r="M35" s="16">
        <f t="shared" si="9"/>
        <v>-18964</v>
      </c>
      <c r="N35" s="16">
        <f t="shared" si="9"/>
        <v>-11708.4</v>
      </c>
      <c r="O35" s="30">
        <f aca="true" t="shared" si="10" ref="O35:O57">SUM(B35:N35)</f>
        <v>-301136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1688037.4300000002</v>
      </c>
      <c r="C36" s="29">
        <f aca="true" t="shared" si="11" ref="C36:O36">SUM(C37:C47)</f>
        <v>-9806.63</v>
      </c>
      <c r="D36" s="29">
        <f t="shared" si="11"/>
        <v>-8725.88</v>
      </c>
      <c r="E36" s="29">
        <f t="shared" si="11"/>
        <v>-2513.33</v>
      </c>
      <c r="F36" s="29">
        <f t="shared" si="11"/>
        <v>-9108.11</v>
      </c>
      <c r="G36" s="29">
        <f t="shared" si="11"/>
        <v>0</v>
      </c>
      <c r="H36" s="29">
        <f t="shared" si="11"/>
        <v>-2350.88</v>
      </c>
      <c r="I36" s="29">
        <f t="shared" si="11"/>
        <v>1169338.18</v>
      </c>
      <c r="J36" s="29">
        <f t="shared" si="11"/>
        <v>-8259.6</v>
      </c>
      <c r="K36" s="29">
        <f t="shared" si="11"/>
        <v>1482596.31</v>
      </c>
      <c r="L36" s="29">
        <f t="shared" si="11"/>
        <v>1348756.06</v>
      </c>
      <c r="M36" s="29">
        <f t="shared" si="11"/>
        <v>-5655.07</v>
      </c>
      <c r="N36" s="29">
        <f t="shared" si="11"/>
        <v>-3002.29</v>
      </c>
      <c r="O36" s="29">
        <f t="shared" si="11"/>
        <v>5639306.1899999995</v>
      </c>
    </row>
    <row r="37" spans="1:26" ht="18.75" customHeight="1">
      <c r="A37" s="27" t="s">
        <v>41</v>
      </c>
      <c r="B37" s="31">
        <v>-12962.57</v>
      </c>
      <c r="C37" s="31">
        <v>-9608.63</v>
      </c>
      <c r="D37" s="31">
        <v>-8725.88</v>
      </c>
      <c r="E37" s="31">
        <v>-2513.33</v>
      </c>
      <c r="F37" s="31">
        <v>-9108.11</v>
      </c>
      <c r="G37" s="31">
        <v>0</v>
      </c>
      <c r="H37" s="31">
        <v>-2350.88</v>
      </c>
      <c r="I37" s="31">
        <v>-9661.82</v>
      </c>
      <c r="J37" s="31">
        <v>-8259.6</v>
      </c>
      <c r="K37" s="31">
        <v>-11403.69</v>
      </c>
      <c r="L37" s="31">
        <v>-10243.94</v>
      </c>
      <c r="M37" s="31">
        <v>-5655.07</v>
      </c>
      <c r="N37" s="31">
        <v>-3002.29</v>
      </c>
      <c r="O37" s="31">
        <f t="shared" si="10"/>
        <v>-93495.80999999998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-198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-198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2556000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8541000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55760.23</v>
      </c>
      <c r="C50" s="33">
        <v>17093.48</v>
      </c>
      <c r="D50" s="33">
        <v>-3184.94</v>
      </c>
      <c r="E50" s="33">
        <v>-2063.25</v>
      </c>
      <c r="F50" s="33">
        <v>24366.7</v>
      </c>
      <c r="G50" s="33">
        <v>49425.99</v>
      </c>
      <c r="H50" s="33">
        <v>24772.92</v>
      </c>
      <c r="I50" s="33">
        <v>57524.4</v>
      </c>
      <c r="J50" s="33">
        <v>8727.98</v>
      </c>
      <c r="K50" s="33">
        <v>43414.56</v>
      </c>
      <c r="L50" s="33">
        <v>37060.57</v>
      </c>
      <c r="M50" s="33">
        <v>22866.73</v>
      </c>
      <c r="N50" s="33">
        <v>-7352.03</v>
      </c>
      <c r="O50" s="31">
        <f>SUM(B50:N50)</f>
        <v>328413.33999999997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3072821.5</v>
      </c>
      <c r="C55" s="34">
        <f aca="true" t="shared" si="13" ref="C55:N55">+C20+C33</f>
        <v>963503.1799999998</v>
      </c>
      <c r="D55" s="34">
        <f t="shared" si="13"/>
        <v>863449.71</v>
      </c>
      <c r="E55" s="34">
        <f t="shared" si="13"/>
        <v>257732.29999999993</v>
      </c>
      <c r="F55" s="34">
        <f t="shared" si="13"/>
        <v>934327.13</v>
      </c>
      <c r="G55" s="34">
        <f t="shared" si="13"/>
        <v>1329112.8300000003</v>
      </c>
      <c r="H55" s="34">
        <f t="shared" si="13"/>
        <v>288286.27999999997</v>
      </c>
      <c r="I55" s="34">
        <f t="shared" si="13"/>
        <v>2208539.5999999996</v>
      </c>
      <c r="J55" s="34">
        <f t="shared" si="13"/>
        <v>827368.4299999999</v>
      </c>
      <c r="K55" s="34">
        <f t="shared" si="13"/>
        <v>2697331.97</v>
      </c>
      <c r="L55" s="34">
        <f t="shared" si="13"/>
        <v>2444815.08</v>
      </c>
      <c r="M55" s="34">
        <f t="shared" si="13"/>
        <v>601661.77</v>
      </c>
      <c r="N55" s="34">
        <f t="shared" si="13"/>
        <v>292506.17</v>
      </c>
      <c r="O55" s="34">
        <f>SUM(B55:N55)</f>
        <v>16781455.95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 s="41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3072821.49</v>
      </c>
      <c r="C61" s="42">
        <f t="shared" si="14"/>
        <v>963503.18</v>
      </c>
      <c r="D61" s="42">
        <f t="shared" si="14"/>
        <v>863449.71</v>
      </c>
      <c r="E61" s="42">
        <f t="shared" si="14"/>
        <v>257732.31</v>
      </c>
      <c r="F61" s="42">
        <f t="shared" si="14"/>
        <v>934327.13</v>
      </c>
      <c r="G61" s="42">
        <f t="shared" si="14"/>
        <v>1329112.83</v>
      </c>
      <c r="H61" s="42">
        <f t="shared" si="14"/>
        <v>288286.28</v>
      </c>
      <c r="I61" s="42">
        <f t="shared" si="14"/>
        <v>2208539.6</v>
      </c>
      <c r="J61" s="42">
        <f t="shared" si="14"/>
        <v>827368.43</v>
      </c>
      <c r="K61" s="42">
        <f t="shared" si="14"/>
        <v>2697331.97</v>
      </c>
      <c r="L61" s="42">
        <f t="shared" si="14"/>
        <v>2444815.08</v>
      </c>
      <c r="M61" s="42">
        <f t="shared" si="14"/>
        <v>601661.77</v>
      </c>
      <c r="N61" s="42">
        <f t="shared" si="14"/>
        <v>292506.16000000003</v>
      </c>
      <c r="O61" s="34">
        <f t="shared" si="14"/>
        <v>16781455.939999998</v>
      </c>
      <c r="Q61"/>
    </row>
    <row r="62" spans="1:18" ht="18.75" customHeight="1">
      <c r="A62" s="26" t="s">
        <v>53</v>
      </c>
      <c r="B62" s="42">
        <v>2527208.97</v>
      </c>
      <c r="C62" s="42">
        <v>697043.54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3224252.5100000002</v>
      </c>
      <c r="P62"/>
      <c r="Q62"/>
      <c r="R62" s="41"/>
    </row>
    <row r="63" spans="1:16" ht="18.75" customHeight="1">
      <c r="A63" s="26" t="s">
        <v>54</v>
      </c>
      <c r="B63" s="42">
        <v>545612.52</v>
      </c>
      <c r="C63" s="42">
        <v>266459.64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812072.16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863449.71</v>
      </c>
      <c r="E64" s="43">
        <v>0</v>
      </c>
      <c r="F64" s="43">
        <v>0</v>
      </c>
      <c r="G64" s="43">
        <v>0</v>
      </c>
      <c r="H64" s="42">
        <v>288286.28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1151735.99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257732.31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257732.31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934327.13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934327.13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1329112.83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1329112.83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2208539.6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2208539.6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827368.43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827368.43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2697331.97</v>
      </c>
      <c r="L70" s="29">
        <v>2444815.08</v>
      </c>
      <c r="M70" s="43">
        <v>0</v>
      </c>
      <c r="N70" s="43">
        <v>0</v>
      </c>
      <c r="O70" s="34">
        <f t="shared" si="15"/>
        <v>5142147.050000001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601661.77</v>
      </c>
      <c r="N71" s="43">
        <v>0</v>
      </c>
      <c r="O71" s="34">
        <f t="shared" si="15"/>
        <v>601661.77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292506.16000000003</v>
      </c>
      <c r="O72" s="46">
        <f t="shared" si="15"/>
        <v>292506.16000000003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4" t="s">
        <v>87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 ht="13.5">
      <c r="B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 s="68"/>
      <c r="E76" s="69"/>
      <c r="F76"/>
      <c r="G76"/>
      <c r="H76"/>
      <c r="I76"/>
      <c r="J76"/>
      <c r="K76"/>
      <c r="L76"/>
      <c r="N76" s="53"/>
    </row>
    <row r="77" spans="5:14" ht="13.5">
      <c r="E77" s="69"/>
      <c r="N77" s="53"/>
    </row>
    <row r="78" spans="5:14" ht="13.5">
      <c r="E78" s="49"/>
      <c r="N78" s="69"/>
    </row>
    <row r="79" ht="14.25">
      <c r="N79" s="69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2024-07-16T12:21:49Z</dcterms:modified>
  <cp:category/>
  <cp:version/>
  <cp:contentType/>
  <cp:contentStatus/>
</cp:coreProperties>
</file>