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<sst xmlns="http://schemas.openxmlformats.org/spreadsheetml/2006/main" count="90" uniqueCount="87">
  <si>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</si>
  <si>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</si>
  <si>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</si>
  <si>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</si>
  <si>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</si>
  <si>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</si>
  <si>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</si>
  <si>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</si>
  <si>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</si>
  <si>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</si>
  <si>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</si>
  <si>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</si>
  <si>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</si>
  <si>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</si>
  <si>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</si>
  <si>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</si>
  <si>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</si>
  <si>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</si>
  <si>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</si>
  <si>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</si>
  <si>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</si>
  <si>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</si>
  <si>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</si>
  <si>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</si>
  <si>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</si>
  <si>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</si>
  <si>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</si>
  <si>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</si>
  <si>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</si>
  <si>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</si>
  <si>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</si>
  <si>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</si>
  <si>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</si>
  <si>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</si>
  <si>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</si>
  <si>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</si>
  <si>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</si>
  <si>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</si>
  <si>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</si>
  <si>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</si>
  <si>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</si>
  <si>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</si>
  <si>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</si>
  <si>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</si>
  <si>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</si>
  <si>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</si>
  <si>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</si>
  <si>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</si>
  <si>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</si>
  <si>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</si>
  <si>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</si>
  <si>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</si>
  <si>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</si>
  <si>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</si>
  <si>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</si>
  <si>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</si>
  <si>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</si>
  <si>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</si>
  <si>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</si>
  <si>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</si>
  <si>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</si>
  <si>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</si>
  <si>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</si>
  <si>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</si>
  <si>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</si>
  <si>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</si>
  <si>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</si>
  <si>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</si>
  <si>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</si>
  <si>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</si>
  <si>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</si>
  <si>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</si>
  <si>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</si>
  <si>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</si>
  <si>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</si>
  <si>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</si>
  <si>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</si>
  <si>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</si>
  <si>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</si>
  <si>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</si>
  <si>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</si>
  <si>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</si>
  <si>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</si>
  <si>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</si>
  <si>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09/07/24 - VENCIMENTO 16/07/24</t>
  </si>
  <si>
    <t>4.10. Remuneração Veículos Elétricos</t>
  </si>
  <si>
    <t>4.11. Remuneração Aquático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</si>
</sst>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143079</v>
      </c>
      <c r="C7" s="9">
        <f t="shared" si="0"/>
        <v>84110</v>
      </c>
      <c r="D7" s="9">
        <f t="shared" si="0"/>
        <v>94492</v>
      </c>
      <c r="E7" s="9">
        <f t="shared" si="0"/>
        <v>23249</v>
      </c>
      <c r="F7" s="9">
        <f t="shared" si="0"/>
        <v>80954</v>
      </c>
      <c r="G7" s="9">
        <f t="shared" si="0"/>
        <v>129769</v>
      </c>
      <c r="H7" s="9">
        <f t="shared" si="0"/>
        <v>17892</v>
      </c>
      <c r="I7" s="9">
        <f t="shared" si="0"/>
        <v>99498</v>
      </c>
      <c r="J7" s="9">
        <f t="shared" si="0"/>
        <v>78954</v>
      </c>
      <c r="K7" s="9">
        <f t="shared" si="0"/>
        <v>117374</v>
      </c>
      <c r="L7" s="9">
        <f t="shared" si="0"/>
        <v>92900</v>
      </c>
      <c r="M7" s="9">
        <f t="shared" si="0"/>
        <v>46997</v>
      </c>
      <c r="N7" s="9">
        <f t="shared" si="0"/>
        <v>29209</v>
      </c>
      <c r="O7" s="9">
        <f t="shared" si="0"/>
        <v>1038477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4109</v>
      </c>
      <c r="C8" s="11">
        <f t="shared" si="1"/>
        <v>3164</v>
      </c>
      <c r="D8" s="11">
        <f t="shared" si="1"/>
        <v>1984</v>
      </c>
      <c r="E8" s="11">
        <f t="shared" si="1"/>
        <v>656</v>
      </c>
      <c r="F8" s="11">
        <f t="shared" si="1"/>
        <v>2268</v>
      </c>
      <c r="G8" s="11">
        <f t="shared" si="1"/>
        <v>5071</v>
      </c>
      <c r="H8" s="11">
        <f t="shared" si="1"/>
        <v>688</v>
      </c>
      <c r="I8" s="11">
        <f t="shared" si="1"/>
        <v>5565</v>
      </c>
      <c r="J8" s="11">
        <f t="shared" si="1"/>
        <v>3180</v>
      </c>
      <c r="K8" s="11">
        <f t="shared" si="1"/>
        <v>1591</v>
      </c>
      <c r="L8" s="11">
        <f t="shared" si="1"/>
        <v>1021</v>
      </c>
      <c r="M8" s="11">
        <f t="shared" si="1"/>
        <v>2048</v>
      </c>
      <c r="N8" s="11">
        <f t="shared" si="1"/>
        <v>1181</v>
      </c>
      <c r="O8" s="11">
        <f t="shared" si="1"/>
        <v>32526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4109</v>
      </c>
      <c r="C9" s="11">
        <v>3164</v>
      </c>
      <c r="D9" s="11">
        <v>1984</v>
      </c>
      <c r="E9" s="11">
        <v>656</v>
      </c>
      <c r="F9" s="11">
        <v>2268</v>
      </c>
      <c r="G9" s="11">
        <v>5071</v>
      </c>
      <c r="H9" s="11">
        <v>688</v>
      </c>
      <c r="I9" s="11">
        <v>5565</v>
      </c>
      <c r="J9" s="11">
        <v>3180</v>
      </c>
      <c r="K9" s="11">
        <v>1591</v>
      </c>
      <c r="L9" s="11">
        <v>1019</v>
      </c>
      <c r="M9" s="11">
        <v>2048</v>
      </c>
      <c r="N9" s="11">
        <v>1150</v>
      </c>
      <c r="O9" s="11">
        <f>SUM(B9:N9)</f>
        <v>32493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31</v>
      </c>
      <c r="O10" s="11">
        <f>SUM(B10:N10)</f>
        <v>33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138970</v>
      </c>
      <c r="C11" s="13">
        <v>80946</v>
      </c>
      <c r="D11" s="13">
        <v>92508</v>
      </c>
      <c r="E11" s="13">
        <v>22593</v>
      </c>
      <c r="F11" s="13">
        <v>78686</v>
      </c>
      <c r="G11" s="13">
        <v>124698</v>
      </c>
      <c r="H11" s="13">
        <v>17204</v>
      </c>
      <c r="I11" s="13">
        <v>93933</v>
      </c>
      <c r="J11" s="13">
        <v>75774</v>
      </c>
      <c r="K11" s="13">
        <v>115783</v>
      </c>
      <c r="L11" s="13">
        <v>91879</v>
      </c>
      <c r="M11" s="13">
        <v>44949</v>
      </c>
      <c r="N11" s="13">
        <v>28028</v>
      </c>
      <c r="O11" s="11">
        <f>SUM(B11:N11)</f>
        <v>1005951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9212</v>
      </c>
      <c r="C12" s="13">
        <v>6951</v>
      </c>
      <c r="D12" s="13">
        <v>6177</v>
      </c>
      <c r="E12" s="13">
        <v>2088</v>
      </c>
      <c r="F12" s="13">
        <v>6531</v>
      </c>
      <c r="G12" s="13">
        <v>10906</v>
      </c>
      <c r="H12" s="13">
        <v>1739</v>
      </c>
      <c r="I12" s="13">
        <v>8379</v>
      </c>
      <c r="J12" s="13">
        <v>5901</v>
      </c>
      <c r="K12" s="13">
        <v>6563</v>
      </c>
      <c r="L12" s="13">
        <v>5481</v>
      </c>
      <c r="M12" s="13">
        <v>2121</v>
      </c>
      <c r="N12" s="13">
        <v>1082</v>
      </c>
      <c r="O12" s="11">
        <f>SUM(B12:N12)</f>
        <v>73131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129758</v>
      </c>
      <c r="C13" s="15">
        <f t="shared" si="2"/>
        <v>73995</v>
      </c>
      <c r="D13" s="15">
        <f t="shared" si="2"/>
        <v>86331</v>
      </c>
      <c r="E13" s="15">
        <f t="shared" si="2"/>
        <v>20505</v>
      </c>
      <c r="F13" s="15">
        <f t="shared" si="2"/>
        <v>72155</v>
      </c>
      <c r="G13" s="15">
        <f t="shared" si="2"/>
        <v>113792</v>
      </c>
      <c r="H13" s="15">
        <f t="shared" si="2"/>
        <v>15465</v>
      </c>
      <c r="I13" s="15">
        <f t="shared" si="2"/>
        <v>85554</v>
      </c>
      <c r="J13" s="15">
        <f t="shared" si="2"/>
        <v>69873</v>
      </c>
      <c r="K13" s="15">
        <f t="shared" si="2"/>
        <v>109220</v>
      </c>
      <c r="L13" s="15">
        <f t="shared" si="2"/>
        <v>86398</v>
      </c>
      <c r="M13" s="15">
        <f t="shared" si="2"/>
        <v>42828</v>
      </c>
      <c r="N13" s="15">
        <f t="shared" si="2"/>
        <v>26946</v>
      </c>
      <c r="O13" s="11">
        <f>SUM(B13:N13)</f>
        <v>932820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3.0417</v>
      </c>
      <c r="C15" s="17">
        <v>3.1423</v>
      </c>
      <c r="D15" s="17">
        <v>2.7558</v>
      </c>
      <c r="E15" s="17">
        <v>4.7078</v>
      </c>
      <c r="F15" s="17">
        <v>3.1941</v>
      </c>
      <c r="G15" s="17">
        <v>2.6281</v>
      </c>
      <c r="H15" s="17">
        <v>3.5287</v>
      </c>
      <c r="I15" s="17">
        <v>3.1201</v>
      </c>
      <c r="J15" s="17">
        <v>3.1382</v>
      </c>
      <c r="K15" s="17">
        <v>2.9664</v>
      </c>
      <c r="L15" s="17">
        <v>3.3776</v>
      </c>
      <c r="M15" s="17">
        <v>3.8974</v>
      </c>
      <c r="N15" s="17">
        <v>3.5205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1.343629311593522</v>
      </c>
      <c r="C18" s="19">
        <v>1.574788258197396</v>
      </c>
      <c r="D18" s="19">
        <v>1.626749829896643</v>
      </c>
      <c r="E18" s="19">
        <v>1.002559699945662</v>
      </c>
      <c r="F18" s="19">
        <v>1.612867190196962</v>
      </c>
      <c r="G18" s="19">
        <v>1.619510601509049</v>
      </c>
      <c r="H18" s="19">
        <v>1.761250113210371</v>
      </c>
      <c r="I18" s="19">
        <v>1.313986420695112</v>
      </c>
      <c r="J18" s="19">
        <v>1.6469520601212</v>
      </c>
      <c r="K18" s="19">
        <v>1.38788668236481</v>
      </c>
      <c r="L18" s="19">
        <v>1.454859638420125</v>
      </c>
      <c r="M18" s="19">
        <v>1.366250300983946</v>
      </c>
      <c r="N18" s="19">
        <v>1.202067406090221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701961.1399999999</v>
      </c>
      <c r="C20" s="24">
        <f aca="true" t="shared" si="3" ref="C20:O20">SUM(C21:C32)</f>
        <v>482145.5999999999</v>
      </c>
      <c r="D20" s="24">
        <f t="shared" si="3"/>
        <v>473882.04999999993</v>
      </c>
      <c r="E20" s="24">
        <f t="shared" si="3"/>
        <v>137887.95</v>
      </c>
      <c r="F20" s="24">
        <f t="shared" si="3"/>
        <v>479412.39999999997</v>
      </c>
      <c r="G20" s="24">
        <f t="shared" si="3"/>
        <v>642688.8499999999</v>
      </c>
      <c r="H20" s="24">
        <f t="shared" si="3"/>
        <v>157487.82</v>
      </c>
      <c r="I20" s="24">
        <f t="shared" si="3"/>
        <v>504214.06999999995</v>
      </c>
      <c r="J20" s="24">
        <f t="shared" si="3"/>
        <v>464775.42</v>
      </c>
      <c r="K20" s="24">
        <f t="shared" si="3"/>
        <v>661172.33</v>
      </c>
      <c r="L20" s="24">
        <f t="shared" si="3"/>
        <v>568167.4299999999</v>
      </c>
      <c r="M20" s="24">
        <f t="shared" si="3"/>
        <v>308627.74</v>
      </c>
      <c r="N20" s="24">
        <f t="shared" si="3"/>
        <v>150615.62999999998</v>
      </c>
      <c r="O20" s="24">
        <f t="shared" si="3"/>
        <v>5733038.429999999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435203.39</v>
      </c>
      <c r="C21" s="28">
        <f aca="true" t="shared" si="4" ref="C21:N21">ROUND((C15+C16)*C7,2)</f>
        <v>264298.85</v>
      </c>
      <c r="D21" s="28">
        <f t="shared" si="4"/>
        <v>260401.05</v>
      </c>
      <c r="E21" s="28">
        <f t="shared" si="4"/>
        <v>109451.64</v>
      </c>
      <c r="F21" s="28">
        <f t="shared" si="4"/>
        <v>258575.17</v>
      </c>
      <c r="G21" s="28">
        <f t="shared" si="4"/>
        <v>341045.91</v>
      </c>
      <c r="H21" s="28">
        <f t="shared" si="4"/>
        <v>63135.5</v>
      </c>
      <c r="I21" s="28">
        <f t="shared" si="4"/>
        <v>310443.71</v>
      </c>
      <c r="J21" s="28">
        <f t="shared" si="4"/>
        <v>247773.44</v>
      </c>
      <c r="K21" s="28">
        <f t="shared" si="4"/>
        <v>348178.23</v>
      </c>
      <c r="L21" s="28">
        <f t="shared" si="4"/>
        <v>313779.04</v>
      </c>
      <c r="M21" s="28">
        <f t="shared" si="4"/>
        <v>183166.11</v>
      </c>
      <c r="N21" s="28">
        <f t="shared" si="4"/>
        <v>102830.28</v>
      </c>
      <c r="O21" s="28">
        <f aca="true" t="shared" si="5" ref="O21:O31">SUM(B21:N21)</f>
        <v>3238282.3199999994</v>
      </c>
    </row>
    <row r="22" spans="1:23" ht="18.75" customHeight="1">
      <c r="A22" s="26" t="s">
        <v>33</v>
      </c>
      <c r="B22" s="28">
        <f>IF(B18&lt;&gt;0,ROUND((B18-1)*B21,2),0)</f>
        <v>149548.64</v>
      </c>
      <c r="C22" s="28">
        <f aca="true" t="shared" si="6" ref="C22:N22">IF(C18&lt;&gt;0,ROUND((C18-1)*C21,2),0)</f>
        <v>151915.88</v>
      </c>
      <c r="D22" s="28">
        <f t="shared" si="6"/>
        <v>163206.31</v>
      </c>
      <c r="E22" s="28">
        <f t="shared" si="6"/>
        <v>280.16</v>
      </c>
      <c r="F22" s="28">
        <f t="shared" si="6"/>
        <v>158472.24</v>
      </c>
      <c r="G22" s="28">
        <f t="shared" si="6"/>
        <v>211281.56</v>
      </c>
      <c r="H22" s="28">
        <f t="shared" si="6"/>
        <v>48061.91</v>
      </c>
      <c r="I22" s="28">
        <f t="shared" si="6"/>
        <v>97475.11</v>
      </c>
      <c r="J22" s="28">
        <f t="shared" si="6"/>
        <v>160297.54</v>
      </c>
      <c r="K22" s="28">
        <f t="shared" si="6"/>
        <v>135053.7</v>
      </c>
      <c r="L22" s="28">
        <f t="shared" si="6"/>
        <v>142725.42</v>
      </c>
      <c r="M22" s="28">
        <f t="shared" si="6"/>
        <v>67084.64</v>
      </c>
      <c r="N22" s="28">
        <f t="shared" si="6"/>
        <v>20778.65</v>
      </c>
      <c r="O22" s="28">
        <f t="shared" si="5"/>
        <v>1506181.7599999998</v>
      </c>
      <c r="W22" s="51"/>
    </row>
    <row r="23" spans="1:15" ht="18.75" customHeight="1">
      <c r="A23" s="26" t="s">
        <v>34</v>
      </c>
      <c r="B23" s="28">
        <v>43068.98</v>
      </c>
      <c r="C23" s="28">
        <v>32741.12</v>
      </c>
      <c r="D23" s="28">
        <v>23905</v>
      </c>
      <c r="E23" s="28">
        <v>8246.47</v>
      </c>
      <c r="F23" s="28">
        <v>27953.49</v>
      </c>
      <c r="G23" s="28">
        <v>39138.33</v>
      </c>
      <c r="H23" s="28">
        <v>6369.19</v>
      </c>
      <c r="I23" s="28">
        <v>25341.86</v>
      </c>
      <c r="J23" s="28">
        <v>24145.63</v>
      </c>
      <c r="K23" s="28">
        <v>32240.01</v>
      </c>
      <c r="L23" s="28">
        <v>32546.6</v>
      </c>
      <c r="M23" s="28">
        <v>17500.01</v>
      </c>
      <c r="N23" s="28">
        <v>10255.65</v>
      </c>
      <c r="O23" s="28">
        <f t="shared" si="5"/>
        <v>323452.34</v>
      </c>
    </row>
    <row r="24" spans="1:15" ht="18.75" customHeight="1">
      <c r="A24" s="26" t="s">
        <v>35</v>
      </c>
      <c r="B24" s="28">
        <v>3617.22</v>
      </c>
      <c r="C24" s="28">
        <v>3617.22</v>
      </c>
      <c r="D24" s="28">
        <v>1808.61</v>
      </c>
      <c r="E24" s="28">
        <v>1808.61</v>
      </c>
      <c r="F24" s="28">
        <v>1808.61</v>
      </c>
      <c r="G24" s="28">
        <v>1808.61</v>
      </c>
      <c r="H24" s="28">
        <v>1808.61</v>
      </c>
      <c r="I24" s="28">
        <v>3617.22</v>
      </c>
      <c r="J24" s="28">
        <v>1808.61</v>
      </c>
      <c r="K24" s="28">
        <v>1808.61</v>
      </c>
      <c r="L24" s="28">
        <v>1808.61</v>
      </c>
      <c r="M24" s="28">
        <v>1808.61</v>
      </c>
      <c r="N24" s="28">
        <v>1808.61</v>
      </c>
      <c r="O24" s="28">
        <f t="shared" si="5"/>
        <v>28937.760000000006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1229.95</v>
      </c>
      <c r="C26" s="28">
        <v>880.91</v>
      </c>
      <c r="D26" s="28">
        <v>875.37</v>
      </c>
      <c r="E26" s="28">
        <v>232.69</v>
      </c>
      <c r="F26" s="28">
        <v>869.83</v>
      </c>
      <c r="G26" s="28">
        <v>1155.16</v>
      </c>
      <c r="H26" s="28">
        <v>232.69</v>
      </c>
      <c r="I26" s="28">
        <v>850.44</v>
      </c>
      <c r="J26" s="28">
        <v>844.9</v>
      </c>
      <c r="K26" s="28">
        <v>1193.94</v>
      </c>
      <c r="L26" s="28">
        <v>1016.65</v>
      </c>
      <c r="M26" s="28">
        <v>526.33</v>
      </c>
      <c r="N26" s="28">
        <v>268.7</v>
      </c>
      <c r="O26" s="28">
        <f t="shared" si="5"/>
        <v>10177.56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1015.1</v>
      </c>
      <c r="C27" s="28">
        <v>755.78</v>
      </c>
      <c r="D27" s="28">
        <v>662.87</v>
      </c>
      <c r="E27" s="28">
        <v>202.47</v>
      </c>
      <c r="F27" s="28">
        <v>667.05</v>
      </c>
      <c r="G27" s="28">
        <v>906.98</v>
      </c>
      <c r="H27" s="28">
        <v>166.41</v>
      </c>
      <c r="I27" s="28">
        <v>703.08</v>
      </c>
      <c r="J27" s="28">
        <v>662.88</v>
      </c>
      <c r="K27" s="28">
        <v>880.56</v>
      </c>
      <c r="L27" s="28">
        <v>766.87</v>
      </c>
      <c r="M27" s="28">
        <v>432.67</v>
      </c>
      <c r="N27" s="28">
        <v>227.43</v>
      </c>
      <c r="O27" s="28">
        <f t="shared" si="5"/>
        <v>8050.150000000001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473.44</v>
      </c>
      <c r="C28" s="28">
        <v>352.49</v>
      </c>
      <c r="D28" s="28">
        <v>309.16</v>
      </c>
      <c r="E28" s="28">
        <v>94.43</v>
      </c>
      <c r="F28" s="28">
        <v>311.1</v>
      </c>
      <c r="G28" s="28">
        <v>422.99</v>
      </c>
      <c r="H28" s="28">
        <v>77.61</v>
      </c>
      <c r="I28" s="28">
        <v>325.97</v>
      </c>
      <c r="J28" s="28">
        <v>313.69</v>
      </c>
      <c r="K28" s="28">
        <v>404.88</v>
      </c>
      <c r="L28" s="28">
        <v>357.67</v>
      </c>
      <c r="M28" s="28">
        <v>202.44</v>
      </c>
      <c r="N28" s="28">
        <v>106.07</v>
      </c>
      <c r="O28" s="28">
        <f t="shared" si="5"/>
        <v>3751.940000000001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67804.42</v>
      </c>
      <c r="C29" s="28">
        <v>27583.35</v>
      </c>
      <c r="D29" s="28">
        <v>22713.68</v>
      </c>
      <c r="E29" s="28">
        <v>17571.48</v>
      </c>
      <c r="F29" s="28">
        <v>30754.91</v>
      </c>
      <c r="G29" s="28">
        <v>46929.31</v>
      </c>
      <c r="H29" s="28">
        <v>37635.9</v>
      </c>
      <c r="I29" s="28">
        <v>65456.68</v>
      </c>
      <c r="J29" s="28">
        <v>28928.73</v>
      </c>
      <c r="K29" s="28">
        <v>45608.92</v>
      </c>
      <c r="L29" s="28">
        <v>44737.81</v>
      </c>
      <c r="M29" s="28">
        <v>37906.93</v>
      </c>
      <c r="N29" s="28">
        <v>14340.24</v>
      </c>
      <c r="O29" s="28">
        <f t="shared" si="5"/>
        <v>487972.3599999999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91797.71</v>
      </c>
      <c r="L30" s="28">
        <v>30428.76</v>
      </c>
      <c r="M30" s="28">
        <v>0</v>
      </c>
      <c r="N30" s="28">
        <v>0</v>
      </c>
      <c r="O30" s="28">
        <f t="shared" si="5"/>
        <v>122226.47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4005.77</v>
      </c>
      <c r="L31" s="28">
        <v>0</v>
      </c>
      <c r="M31" s="28">
        <v>0</v>
      </c>
      <c r="N31" s="28">
        <v>0</v>
      </c>
      <c r="O31" s="28">
        <f t="shared" si="5"/>
        <v>4005.77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-465421.17</v>
      </c>
      <c r="C33" s="28">
        <f aca="true" t="shared" si="7" ref="C33:O33">+C34+C36+C49+C50+C51+C56-C57</f>
        <v>-18467.22</v>
      </c>
      <c r="D33" s="28">
        <f t="shared" si="7"/>
        <v>-13241.28</v>
      </c>
      <c r="E33" s="28">
        <f t="shared" si="7"/>
        <v>-4089.5600000000004</v>
      </c>
      <c r="F33" s="28">
        <f t="shared" si="7"/>
        <v>-14465.77</v>
      </c>
      <c r="G33" s="28">
        <f t="shared" si="7"/>
        <v>-22312.4</v>
      </c>
      <c r="H33" s="28">
        <f t="shared" si="7"/>
        <v>-4225.719999999999</v>
      </c>
      <c r="I33" s="28">
        <f t="shared" si="7"/>
        <v>-298873.57</v>
      </c>
      <c r="J33" s="28">
        <f t="shared" si="7"/>
        <v>-18350.47</v>
      </c>
      <c r="K33" s="28">
        <f t="shared" si="7"/>
        <v>-418156.03</v>
      </c>
      <c r="L33" s="28">
        <f t="shared" si="7"/>
        <v>-378717.89999999997</v>
      </c>
      <c r="M33" s="28">
        <f t="shared" si="7"/>
        <v>-11718.41</v>
      </c>
      <c r="N33" s="28">
        <f t="shared" si="7"/>
        <v>-6422.75</v>
      </c>
      <c r="O33" s="28">
        <f t="shared" si="7"/>
        <v>-1674462.25</v>
      </c>
    </row>
    <row r="34" spans="1:15" ht="18.75" customHeight="1">
      <c r="A34" s="26" t="s">
        <v>38</v>
      </c>
      <c r="B34" s="29">
        <f>+B35</f>
        <v>-18079.6</v>
      </c>
      <c r="C34" s="29">
        <f>+C35</f>
        <v>-13921.6</v>
      </c>
      <c r="D34" s="29">
        <f aca="true" t="shared" si="8" ref="D34:O34">+D35</f>
        <v>-8729.6</v>
      </c>
      <c r="E34" s="29">
        <f t="shared" si="8"/>
        <v>-2886.4</v>
      </c>
      <c r="F34" s="29">
        <f t="shared" si="8"/>
        <v>-9979.2</v>
      </c>
      <c r="G34" s="29">
        <f t="shared" si="8"/>
        <v>-22312.4</v>
      </c>
      <c r="H34" s="29">
        <f t="shared" si="8"/>
        <v>-3027.2</v>
      </c>
      <c r="I34" s="29">
        <f t="shared" si="8"/>
        <v>-24486</v>
      </c>
      <c r="J34" s="29">
        <f t="shared" si="8"/>
        <v>-13992</v>
      </c>
      <c r="K34" s="29">
        <f t="shared" si="8"/>
        <v>-7000.4</v>
      </c>
      <c r="L34" s="29">
        <f t="shared" si="8"/>
        <v>-4483.6</v>
      </c>
      <c r="M34" s="29">
        <f t="shared" si="8"/>
        <v>-9011.2</v>
      </c>
      <c r="N34" s="29">
        <f t="shared" si="8"/>
        <v>-5060</v>
      </c>
      <c r="O34" s="29">
        <f t="shared" si="8"/>
        <v>-142969.19999999998</v>
      </c>
    </row>
    <row r="35" spans="1:26" ht="18.75" customHeight="1">
      <c r="A35" s="27" t="s">
        <v>39</v>
      </c>
      <c r="B35" s="16">
        <f>ROUND((-B9)*$G$3,2)</f>
        <v>-18079.6</v>
      </c>
      <c r="C35" s="16">
        <f aca="true" t="shared" si="9" ref="C35:N35">ROUND((-C9)*$G$3,2)</f>
        <v>-13921.6</v>
      </c>
      <c r="D35" s="16">
        <f t="shared" si="9"/>
        <v>-8729.6</v>
      </c>
      <c r="E35" s="16">
        <f t="shared" si="9"/>
        <v>-2886.4</v>
      </c>
      <c r="F35" s="16">
        <f t="shared" si="9"/>
        <v>-9979.2</v>
      </c>
      <c r="G35" s="16">
        <f t="shared" si="9"/>
        <v>-22312.4</v>
      </c>
      <c r="H35" s="16">
        <f t="shared" si="9"/>
        <v>-3027.2</v>
      </c>
      <c r="I35" s="16">
        <f t="shared" si="9"/>
        <v>-24486</v>
      </c>
      <c r="J35" s="16">
        <f t="shared" si="9"/>
        <v>-13992</v>
      </c>
      <c r="K35" s="16">
        <f t="shared" si="9"/>
        <v>-7000.4</v>
      </c>
      <c r="L35" s="16">
        <f t="shared" si="9"/>
        <v>-4483.6</v>
      </c>
      <c r="M35" s="16">
        <f t="shared" si="9"/>
        <v>-9011.2</v>
      </c>
      <c r="N35" s="16">
        <f t="shared" si="9"/>
        <v>-5060</v>
      </c>
      <c r="O35" s="30">
        <f aca="true" t="shared" si="10" ref="O35:O57">SUM(B35:N35)</f>
        <v>-142969.19999999998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-447341.57</v>
      </c>
      <c r="C36" s="29">
        <f aca="true" t="shared" si="11" ref="C36:O36">SUM(C37:C47)</f>
        <v>-4545.62</v>
      </c>
      <c r="D36" s="29">
        <f t="shared" si="11"/>
        <v>-4511.68</v>
      </c>
      <c r="E36" s="29">
        <f t="shared" si="11"/>
        <v>-1203.16</v>
      </c>
      <c r="F36" s="29">
        <f t="shared" si="11"/>
        <v>-4486.57</v>
      </c>
      <c r="G36" s="29">
        <f t="shared" si="11"/>
        <v>0</v>
      </c>
      <c r="H36" s="29">
        <f t="shared" si="11"/>
        <v>-1198.52</v>
      </c>
      <c r="I36" s="29">
        <f t="shared" si="11"/>
        <v>-274387.57</v>
      </c>
      <c r="J36" s="29">
        <f t="shared" si="11"/>
        <v>-4358.47</v>
      </c>
      <c r="K36" s="29">
        <f t="shared" si="11"/>
        <v>-411155.63</v>
      </c>
      <c r="L36" s="29">
        <f t="shared" si="11"/>
        <v>-374234.3</v>
      </c>
      <c r="M36" s="29">
        <f t="shared" si="11"/>
        <v>-2707.21</v>
      </c>
      <c r="N36" s="29">
        <f t="shared" si="11"/>
        <v>-1362.75</v>
      </c>
      <c r="O36" s="29">
        <f t="shared" si="11"/>
        <v>-1531493.05</v>
      </c>
    </row>
    <row r="37" spans="1:26" ht="18.75" customHeight="1">
      <c r="A37" s="27" t="s">
        <v>41</v>
      </c>
      <c r="B37" s="31">
        <v>-6341.57</v>
      </c>
      <c r="C37" s="31">
        <v>-4545.62</v>
      </c>
      <c r="D37" s="31">
        <v>-4511.68</v>
      </c>
      <c r="E37" s="31">
        <v>-1203.16</v>
      </c>
      <c r="F37" s="31">
        <v>-4486.57</v>
      </c>
      <c r="G37" s="31">
        <v>0</v>
      </c>
      <c r="H37" s="31">
        <v>-1198.52</v>
      </c>
      <c r="I37" s="31">
        <v>-4387.57</v>
      </c>
      <c r="J37" s="31">
        <v>-4358.47</v>
      </c>
      <c r="K37" s="31">
        <v>-6155.63</v>
      </c>
      <c r="L37" s="31">
        <v>-5234.3</v>
      </c>
      <c r="M37" s="31">
        <v>-2707.21</v>
      </c>
      <c r="N37" s="31">
        <v>-1362.75</v>
      </c>
      <c r="O37" s="31">
        <f t="shared" si="10"/>
        <v>-46493.05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-441000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-270000</v>
      </c>
      <c r="J43" s="31">
        <v>0</v>
      </c>
      <c r="K43" s="31">
        <v>-405000</v>
      </c>
      <c r="L43" s="31">
        <v>-369000</v>
      </c>
      <c r="M43" s="31">
        <v>0</v>
      </c>
      <c r="N43" s="31">
        <v>0</v>
      </c>
      <c r="O43" s="31">
        <f t="shared" si="10"/>
        <v>-1485000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236539.9699999999</v>
      </c>
      <c r="C55" s="34">
        <f aca="true" t="shared" si="13" ref="C55:N55">+C20+C33</f>
        <v>463678.3799999999</v>
      </c>
      <c r="D55" s="34">
        <f t="shared" si="13"/>
        <v>460640.7699999999</v>
      </c>
      <c r="E55" s="34">
        <f t="shared" si="13"/>
        <v>133798.39</v>
      </c>
      <c r="F55" s="34">
        <f t="shared" si="13"/>
        <v>464946.62999999995</v>
      </c>
      <c r="G55" s="34">
        <f t="shared" si="13"/>
        <v>620376.4499999998</v>
      </c>
      <c r="H55" s="34">
        <f t="shared" si="13"/>
        <v>153262.1</v>
      </c>
      <c r="I55" s="34">
        <f t="shared" si="13"/>
        <v>205340.49999999994</v>
      </c>
      <c r="J55" s="34">
        <f t="shared" si="13"/>
        <v>446424.94999999995</v>
      </c>
      <c r="K55" s="34">
        <f t="shared" si="13"/>
        <v>243016.29999999993</v>
      </c>
      <c r="L55" s="34">
        <f t="shared" si="13"/>
        <v>189449.52999999997</v>
      </c>
      <c r="M55" s="34">
        <f t="shared" si="13"/>
        <v>296909.33</v>
      </c>
      <c r="N55" s="34">
        <f t="shared" si="13"/>
        <v>144192.87999999998</v>
      </c>
      <c r="O55" s="34">
        <f>SUM(B55:N55)</f>
        <v>4058576.1799999992</v>
      </c>
      <c r="P55"/>
      <c r="Q55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 s="41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236539.97000000003</v>
      </c>
      <c r="C61" s="42">
        <f t="shared" si="14"/>
        <v>463678.38</v>
      </c>
      <c r="D61" s="42">
        <f t="shared" si="14"/>
        <v>460640.78</v>
      </c>
      <c r="E61" s="42">
        <f t="shared" si="14"/>
        <v>133798.4</v>
      </c>
      <c r="F61" s="42">
        <f t="shared" si="14"/>
        <v>464946.63</v>
      </c>
      <c r="G61" s="42">
        <f t="shared" si="14"/>
        <v>620376.45</v>
      </c>
      <c r="H61" s="42">
        <f t="shared" si="14"/>
        <v>153262.1</v>
      </c>
      <c r="I61" s="42">
        <f t="shared" si="14"/>
        <v>205340.5</v>
      </c>
      <c r="J61" s="42">
        <f t="shared" si="14"/>
        <v>446424.95</v>
      </c>
      <c r="K61" s="42">
        <f t="shared" si="14"/>
        <v>243016.3</v>
      </c>
      <c r="L61" s="42">
        <f t="shared" si="14"/>
        <v>189449.53</v>
      </c>
      <c r="M61" s="42">
        <f t="shared" si="14"/>
        <v>296909.33</v>
      </c>
      <c r="N61" s="42">
        <f t="shared" si="14"/>
        <v>144192.88</v>
      </c>
      <c r="O61" s="34">
        <f t="shared" si="14"/>
        <v>4058576.2</v>
      </c>
      <c r="Q61"/>
    </row>
    <row r="62" spans="1:18" ht="18.75" customHeight="1">
      <c r="A62" s="26" t="s">
        <v>54</v>
      </c>
      <c r="B62" s="42">
        <v>205323.89</v>
      </c>
      <c r="C62" s="42">
        <v>337210.82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542534.71</v>
      </c>
      <c r="P62"/>
      <c r="Q62"/>
      <c r="R62" s="41"/>
    </row>
    <row r="63" spans="1:16" ht="18.75" customHeight="1">
      <c r="A63" s="26" t="s">
        <v>55</v>
      </c>
      <c r="B63" s="42">
        <v>31216.08</v>
      </c>
      <c r="C63" s="42">
        <v>126467.56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157683.64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460640.78</v>
      </c>
      <c r="E64" s="43">
        <v>0</v>
      </c>
      <c r="F64" s="43">
        <v>0</v>
      </c>
      <c r="G64" s="43">
        <v>0</v>
      </c>
      <c r="H64" s="42">
        <v>153262.1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613902.88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133798.4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133798.4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464946.63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464946.63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620376.45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620376.45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205340.5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205340.5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446424.95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446424.95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243016.3</v>
      </c>
      <c r="L70" s="29">
        <v>189449.53</v>
      </c>
      <c r="M70" s="43">
        <v>0</v>
      </c>
      <c r="N70" s="43">
        <v>0</v>
      </c>
      <c r="O70" s="34">
        <f t="shared" si="15"/>
        <v>432465.82999999996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296909.33</v>
      </c>
      <c r="N71" s="43">
        <v>0</v>
      </c>
      <c r="O71" s="34">
        <f t="shared" si="15"/>
        <v>296909.33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144192.88</v>
      </c>
      <c r="O72" s="46">
        <f t="shared" si="15"/>
        <v>144192.88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2024-07-15T20:32:47Z</dcterms:modified>
  <cp:category/>
  <cp:version/>
  <cp:contentType/>
  <cp:contentStatus/>
</cp:coreProperties>
</file>