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<sst xmlns="http://schemas.openxmlformats.org/spreadsheetml/2006/main" count="88" uniqueCount="87">
  <si>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</si>
  <si>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</si>
  <si>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</si>
  <si>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</si>
  <si>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</si>
  <si>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</si>
  <si>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</si>
  <si>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</si>
  <si>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</si>
  <si>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</si>
  <si>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</si>
  <si>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</si>
  <si>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</si>
  <si>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</si>
  <si>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</si>
  <si>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</si>
  <si>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</si>
  <si>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</si>
  <si>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</si>
  <si>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</si>
  <si>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</si>
  <si>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</si>
  <si>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</si>
  <si>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</si>
  <si>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</si>
  <si>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</si>
  <si>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</si>
  <si>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</si>
  <si>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</si>
  <si>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</si>
  <si>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</si>
  <si>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</si>
  <si>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</si>
  <si>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</si>
  <si>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</si>
  <si>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</si>
  <si>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</si>
  <si>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</si>
  <si>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</si>
  <si>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</si>
  <si>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</si>
  <si>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</si>
  <si>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</si>
  <si>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</si>
  <si>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</si>
  <si>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</si>
  <si>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</si>
  <si>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</si>
  <si>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</si>
  <si>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</si>
  <si>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</si>
  <si>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</si>
  <si>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</si>
  <si>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</si>
  <si>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</si>
  <si>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</si>
  <si>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</si>
  <si>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</si>
  <si>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</si>
  <si>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</si>
  <si>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</si>
  <si>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</si>
  <si>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</si>
  <si>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</si>
  <si>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</si>
  <si>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</si>
  <si>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</si>
  <si>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</si>
  <si>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</si>
  <si>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</si>
  <si>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</si>
  <si>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</si>
  <si>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</si>
  <si>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</si>
  <si>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</si>
  <si>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</si>
  <si>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</si>
  <si>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</si>
  <si>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</si>
  <si>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</si>
  <si>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</si>
  <si>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</si>
  <si>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</si>
  <si>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28/06/24 - VENCIMENTO 05/07/24</t>
  </si>
  <si>
    <t>4.9. Remuneração Veículos Elétricos</t>
  </si>
  <si>
    <t>5.3. Revisão de Remuneração pelo Transporte Coletivo ¹</t>
  </si>
  <si>
    <t>¹ Energia para tração maio e junho.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</si>
</sst>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78712</v>
      </c>
      <c r="C7" s="10">
        <f aca="true" t="shared" si="0" ref="C7:K7">C8+C11</f>
        <v>108847</v>
      </c>
      <c r="D7" s="10">
        <f t="shared" si="0"/>
        <v>317211</v>
      </c>
      <c r="E7" s="10">
        <f t="shared" si="0"/>
        <v>252048</v>
      </c>
      <c r="F7" s="10">
        <f t="shared" si="0"/>
        <v>266481</v>
      </c>
      <c r="G7" s="10">
        <f t="shared" si="0"/>
        <v>148110</v>
      </c>
      <c r="H7" s="10">
        <f t="shared" si="0"/>
        <v>106098</v>
      </c>
      <c r="I7" s="10">
        <f t="shared" si="0"/>
        <v>121072</v>
      </c>
      <c r="J7" s="10">
        <f t="shared" si="0"/>
        <v>121005</v>
      </c>
      <c r="K7" s="10">
        <f t="shared" si="0"/>
        <v>215135</v>
      </c>
      <c r="L7" s="10">
        <f aca="true" t="shared" si="1" ref="L7:L13">SUM(B7:K7)</f>
        <v>1734719</v>
      </c>
      <c r="M7" s="11"/>
    </row>
    <row r="8" spans="1:13" ht="17.25" customHeight="1">
      <c r="A8" s="12" t="s">
        <v>80</v>
      </c>
      <c r="B8" s="13">
        <f>B9+B10</f>
        <v>4305</v>
      </c>
      <c r="C8" s="13">
        <f aca="true" t="shared" si="2" ref="C8:K8">C9+C10</f>
        <v>4964</v>
      </c>
      <c r="D8" s="13">
        <f t="shared" si="2"/>
        <v>15041</v>
      </c>
      <c r="E8" s="13">
        <f t="shared" si="2"/>
        <v>10570</v>
      </c>
      <c r="F8" s="13">
        <f t="shared" si="2"/>
        <v>9858</v>
      </c>
      <c r="G8" s="13">
        <f t="shared" si="2"/>
        <v>7488</v>
      </c>
      <c r="H8" s="13">
        <f t="shared" si="2"/>
        <v>4359</v>
      </c>
      <c r="I8" s="13">
        <f t="shared" si="2"/>
        <v>4169</v>
      </c>
      <c r="J8" s="13">
        <f t="shared" si="2"/>
        <v>5838</v>
      </c>
      <c r="K8" s="13">
        <f t="shared" si="2"/>
        <v>8938</v>
      </c>
      <c r="L8" s="13">
        <f t="shared" si="1"/>
        <v>75530</v>
      </c>
      <c r="M8"/>
    </row>
    <row r="9" spans="1:13" ht="17.25" customHeight="1">
      <c r="A9" s="14" t="s">
        <v>18</v>
      </c>
      <c r="B9" s="15">
        <v>4304</v>
      </c>
      <c r="C9" s="15">
        <v>4964</v>
      </c>
      <c r="D9" s="15">
        <v>15041</v>
      </c>
      <c r="E9" s="15">
        <v>10569</v>
      </c>
      <c r="F9" s="15">
        <v>9858</v>
      </c>
      <c r="G9" s="15">
        <v>7488</v>
      </c>
      <c r="H9" s="15">
        <v>4213</v>
      </c>
      <c r="I9" s="15">
        <v>4169</v>
      </c>
      <c r="J9" s="15">
        <v>5838</v>
      </c>
      <c r="K9" s="15">
        <v>8938</v>
      </c>
      <c r="L9" s="13">
        <f t="shared" si="1"/>
        <v>75382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146</v>
      </c>
      <c r="I10" s="15">
        <v>0</v>
      </c>
      <c r="J10" s="15">
        <v>0</v>
      </c>
      <c r="K10" s="15">
        <v>0</v>
      </c>
      <c r="L10" s="13">
        <f t="shared" si="1"/>
        <v>148</v>
      </c>
      <c r="M10"/>
    </row>
    <row r="11" spans="1:13" ht="17.25" customHeight="1">
      <c r="A11" s="12" t="s">
        <v>69</v>
      </c>
      <c r="B11" s="15">
        <v>74407</v>
      </c>
      <c r="C11" s="15">
        <v>103883</v>
      </c>
      <c r="D11" s="15">
        <v>302170</v>
      </c>
      <c r="E11" s="15">
        <v>241478</v>
      </c>
      <c r="F11" s="15">
        <v>256623</v>
      </c>
      <c r="G11" s="15">
        <v>140622</v>
      </c>
      <c r="H11" s="15">
        <v>101739</v>
      </c>
      <c r="I11" s="15">
        <v>116903</v>
      </c>
      <c r="J11" s="15">
        <v>115167</v>
      </c>
      <c r="K11" s="15">
        <v>206197</v>
      </c>
      <c r="L11" s="13">
        <f t="shared" si="1"/>
        <v>1659189</v>
      </c>
      <c r="M11" s="56"/>
    </row>
    <row r="12" spans="1:13" ht="17.25" customHeight="1">
      <c r="A12" s="14" t="s">
        <v>82</v>
      </c>
      <c r="B12" s="15">
        <v>8904</v>
      </c>
      <c r="C12" s="15">
        <v>8219</v>
      </c>
      <c r="D12" s="15">
        <v>27595</v>
      </c>
      <c r="E12" s="15">
        <v>23776</v>
      </c>
      <c r="F12" s="15">
        <v>23037</v>
      </c>
      <c r="G12" s="15">
        <v>13541</v>
      </c>
      <c r="H12" s="15">
        <v>10034</v>
      </c>
      <c r="I12" s="15">
        <v>6957</v>
      </c>
      <c r="J12" s="15">
        <v>8547</v>
      </c>
      <c r="K12" s="15">
        <v>14052</v>
      </c>
      <c r="L12" s="13">
        <f t="shared" si="1"/>
        <v>144662</v>
      </c>
      <c r="M12" s="56"/>
    </row>
    <row r="13" spans="1:13" ht="17.25" customHeight="1">
      <c r="A13" s="14" t="s">
        <v>70</v>
      </c>
      <c r="B13" s="15">
        <f>+B11-B12</f>
        <v>65503</v>
      </c>
      <c r="C13" s="15">
        <f aca="true" t="shared" si="3" ref="C13:K13">+C11-C12</f>
        <v>95664</v>
      </c>
      <c r="D13" s="15">
        <f t="shared" si="3"/>
        <v>274575</v>
      </c>
      <c r="E13" s="15">
        <f t="shared" si="3"/>
        <v>217702</v>
      </c>
      <c r="F13" s="15">
        <f t="shared" si="3"/>
        <v>233586</v>
      </c>
      <c r="G13" s="15">
        <f t="shared" si="3"/>
        <v>127081</v>
      </c>
      <c r="H13" s="15">
        <f t="shared" si="3"/>
        <v>91705</v>
      </c>
      <c r="I13" s="15">
        <f t="shared" si="3"/>
        <v>109946</v>
      </c>
      <c r="J13" s="15">
        <f t="shared" si="3"/>
        <v>106620</v>
      </c>
      <c r="K13" s="15">
        <f t="shared" si="3"/>
        <v>192145</v>
      </c>
      <c r="L13" s="13">
        <f t="shared" si="1"/>
        <v>1514527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71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1.160591995784394</v>
      </c>
      <c r="C18" s="22">
        <v>1.185846073805806</v>
      </c>
      <c r="D18" s="22">
        <v>1.088026356563674</v>
      </c>
      <c r="E18" s="22">
        <v>1.119191669639644</v>
      </c>
      <c r="F18" s="22">
        <v>1.197673119098897</v>
      </c>
      <c r="G18" s="22">
        <v>1.19271645037392</v>
      </c>
      <c r="H18" s="22">
        <v>1.0418376697279</v>
      </c>
      <c r="I18" s="22">
        <v>1.149198754893805</v>
      </c>
      <c r="J18" s="22">
        <v>1.303952149060729</v>
      </c>
      <c r="K18" s="22">
        <v>1.145348632126248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81</v>
      </c>
      <c r="B20" s="25">
        <f>SUM(B21:B30)</f>
        <v>772329.3999999999</v>
      </c>
      <c r="C20" s="25">
        <f aca="true" t="shared" si="4" ref="C20:K20">SUM(C21:C30)</f>
        <v>550466.7300000001</v>
      </c>
      <c r="D20" s="25">
        <f t="shared" si="4"/>
        <v>1767641.5400000003</v>
      </c>
      <c r="E20" s="25">
        <f t="shared" si="4"/>
        <v>1455841.69</v>
      </c>
      <c r="F20" s="25">
        <f t="shared" si="4"/>
        <v>1484392.9000000001</v>
      </c>
      <c r="G20" s="25">
        <f t="shared" si="4"/>
        <v>888206.74</v>
      </c>
      <c r="H20" s="25">
        <f t="shared" si="4"/>
        <v>632692.88</v>
      </c>
      <c r="I20" s="25">
        <f t="shared" si="4"/>
        <v>632410.4400000001</v>
      </c>
      <c r="J20" s="25">
        <f t="shared" si="4"/>
        <v>777698.19</v>
      </c>
      <c r="K20" s="25">
        <f t="shared" si="4"/>
        <v>992161.7199999999</v>
      </c>
      <c r="L20" s="25">
        <f>SUM(B20:K20)</f>
        <v>9953842.23</v>
      </c>
      <c r="M20"/>
    </row>
    <row r="21" spans="1:13" ht="17.25" customHeight="1">
      <c r="A21" s="26" t="s">
        <v>22</v>
      </c>
      <c r="B21" s="52">
        <f>ROUND((B15+B16)*B7,2)</f>
        <v>576714.95</v>
      </c>
      <c r="C21" s="52">
        <f aca="true" t="shared" si="5" ref="C21:K21">ROUND((C15+C16)*C7,2)</f>
        <v>449026.53</v>
      </c>
      <c r="D21" s="52">
        <f t="shared" si="5"/>
        <v>1557474.29</v>
      </c>
      <c r="E21" s="52">
        <f t="shared" si="5"/>
        <v>1253535.52</v>
      </c>
      <c r="F21" s="52">
        <f t="shared" si="5"/>
        <v>1171024.11</v>
      </c>
      <c r="G21" s="52">
        <f t="shared" si="5"/>
        <v>715652.71</v>
      </c>
      <c r="H21" s="52">
        <f t="shared" si="5"/>
        <v>564706.61</v>
      </c>
      <c r="I21" s="52">
        <f t="shared" si="5"/>
        <v>534278.63</v>
      </c>
      <c r="J21" s="52">
        <f t="shared" si="5"/>
        <v>575088.36</v>
      </c>
      <c r="K21" s="52">
        <f t="shared" si="5"/>
        <v>834938.94</v>
      </c>
      <c r="L21" s="33">
        <f aca="true" t="shared" si="6" ref="L21:L29">SUM(B21:K21)</f>
        <v>8232440.65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92615.8</v>
      </c>
      <c r="C22" s="33">
        <f t="shared" si="7"/>
        <v>83449.82</v>
      </c>
      <c r="D22" s="33">
        <f t="shared" si="7"/>
        <v>137098.79</v>
      </c>
      <c r="E22" s="33">
        <f t="shared" si="7"/>
        <v>149410.99</v>
      </c>
      <c r="F22" s="33">
        <f t="shared" si="7"/>
        <v>231479.99</v>
      </c>
      <c r="G22" s="33">
        <f t="shared" si="7"/>
        <v>137918.05</v>
      </c>
      <c r="H22" s="33">
        <f t="shared" si="7"/>
        <v>23626.01</v>
      </c>
      <c r="I22" s="33">
        <f t="shared" si="7"/>
        <v>79713.71</v>
      </c>
      <c r="J22" s="33">
        <f t="shared" si="7"/>
        <v>174799.34</v>
      </c>
      <c r="K22" s="33">
        <f t="shared" si="7"/>
        <v>121357.23</v>
      </c>
      <c r="L22" s="33">
        <f t="shared" si="6"/>
        <v>1231469.73</v>
      </c>
      <c r="M22"/>
    </row>
    <row r="23" spans="1:13" ht="17.25" customHeight="1">
      <c r="A23" s="27" t="s">
        <v>24</v>
      </c>
      <c r="B23" s="33">
        <v>0</v>
      </c>
      <c r="C23" s="33">
        <v>15351.77</v>
      </c>
      <c r="D23" s="33">
        <v>66768.61</v>
      </c>
      <c r="E23" s="33">
        <v>37762.74</v>
      </c>
      <c r="F23" s="33">
        <v>57335.49</v>
      </c>
      <c r="G23" s="33">
        <v>33363.56</v>
      </c>
      <c r="H23" s="33">
        <v>23802.33</v>
      </c>
      <c r="I23" s="33">
        <v>15650.11</v>
      </c>
      <c r="J23" s="33">
        <v>23012.99</v>
      </c>
      <c r="K23" s="33">
        <v>30707.71</v>
      </c>
      <c r="L23" s="33">
        <f t="shared" si="6"/>
        <v>303755.31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72</v>
      </c>
      <c r="B26" s="33">
        <v>621.84</v>
      </c>
      <c r="C26" s="33">
        <v>441.76</v>
      </c>
      <c r="D26" s="33">
        <v>1420.94</v>
      </c>
      <c r="E26" s="33">
        <v>1170.52</v>
      </c>
      <c r="F26" s="33">
        <v>1193.03</v>
      </c>
      <c r="G26" s="33">
        <v>714.69</v>
      </c>
      <c r="H26" s="33">
        <v>509.29</v>
      </c>
      <c r="I26" s="33">
        <v>509.29</v>
      </c>
      <c r="J26" s="33">
        <v>624.65</v>
      </c>
      <c r="K26" s="33">
        <v>796.29</v>
      </c>
      <c r="L26" s="33">
        <f t="shared" si="6"/>
        <v>8002.3</v>
      </c>
      <c r="M26" s="56"/>
    </row>
    <row r="27" spans="1:13" ht="17.25" customHeight="1">
      <c r="A27" s="27" t="s">
        <v>73</v>
      </c>
      <c r="B27" s="33">
        <v>328.2</v>
      </c>
      <c r="C27" s="33">
        <v>255.45</v>
      </c>
      <c r="D27" s="33">
        <v>832.52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484.01</v>
      </c>
      <c r="L27" s="33">
        <f t="shared" si="6"/>
        <v>4550.920000000001</v>
      </c>
      <c r="M27" s="56"/>
    </row>
    <row r="28" spans="1:13" ht="17.25" customHeight="1">
      <c r="A28" s="27" t="s">
        <v>74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84</v>
      </c>
      <c r="B29" s="33">
        <v>100066.48</v>
      </c>
      <c r="C29" s="33"/>
      <c r="D29" s="33"/>
      <c r="E29" s="33">
        <v>9370.15</v>
      </c>
      <c r="F29" s="33">
        <v>18686.43</v>
      </c>
      <c r="G29" s="33"/>
      <c r="H29" s="33">
        <v>17802.33</v>
      </c>
      <c r="I29" s="33"/>
      <c r="J29" s="33"/>
      <c r="K29" s="33">
        <v>0</v>
      </c>
      <c r="L29" s="33">
        <f t="shared" si="6"/>
        <v>145925.39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-671527.57</v>
      </c>
      <c r="C32" s="33">
        <f t="shared" si="8"/>
        <v>-27346.269999999997</v>
      </c>
      <c r="D32" s="33">
        <f t="shared" si="8"/>
        <v>-83856.81999999999</v>
      </c>
      <c r="E32" s="33">
        <f t="shared" si="8"/>
        <v>-67022.41000000006</v>
      </c>
      <c r="F32" s="33">
        <f t="shared" si="8"/>
        <v>-58219.12999999993</v>
      </c>
      <c r="G32" s="33">
        <f t="shared" si="8"/>
        <v>-41829.27</v>
      </c>
      <c r="H32" s="33">
        <f t="shared" si="8"/>
        <v>-29402.89</v>
      </c>
      <c r="I32" s="33">
        <f t="shared" si="8"/>
        <v>-27945.769999999975</v>
      </c>
      <c r="J32" s="33">
        <f t="shared" si="8"/>
        <v>-33464.18</v>
      </c>
      <c r="K32" s="33">
        <f t="shared" si="8"/>
        <v>-48258.82</v>
      </c>
      <c r="L32" s="33">
        <f aca="true" t="shared" si="9" ref="L32:L39">SUM(B32:K32)</f>
        <v>-1088873.13</v>
      </c>
      <c r="M32"/>
    </row>
    <row r="33" spans="1:13" ht="18.75" customHeight="1">
      <c r="A33" s="27" t="s">
        <v>28</v>
      </c>
      <c r="B33" s="33">
        <f>B34+B35+B36+B37</f>
        <v>-18937.6</v>
      </c>
      <c r="C33" s="33">
        <f aca="true" t="shared" si="10" ref="C33:K33">C34+C35+C36+C37</f>
        <v>-21841.6</v>
      </c>
      <c r="D33" s="33">
        <f t="shared" si="10"/>
        <v>-66180.4</v>
      </c>
      <c r="E33" s="33">
        <f t="shared" si="10"/>
        <v>-46503.6</v>
      </c>
      <c r="F33" s="33">
        <f t="shared" si="10"/>
        <v>-43375.2</v>
      </c>
      <c r="G33" s="33">
        <f t="shared" si="10"/>
        <v>-32947.2</v>
      </c>
      <c r="H33" s="33">
        <f t="shared" si="10"/>
        <v>-18537.2</v>
      </c>
      <c r="I33" s="33">
        <f t="shared" si="10"/>
        <v>-21621.67</v>
      </c>
      <c r="J33" s="33">
        <f t="shared" si="10"/>
        <v>-25687.2</v>
      </c>
      <c r="K33" s="33">
        <f t="shared" si="10"/>
        <v>-39327.2</v>
      </c>
      <c r="L33" s="33">
        <f t="shared" si="9"/>
        <v>-334958.87</v>
      </c>
      <c r="M33"/>
    </row>
    <row r="34" spans="1:13" s="36" customFormat="1" ht="18.75" customHeight="1">
      <c r="A34" s="34" t="s">
        <v>51</v>
      </c>
      <c r="B34" s="33">
        <f aca="true" t="shared" si="11" ref="B34:K34">-ROUND((B9)*$E$3,2)</f>
        <v>-18937.6</v>
      </c>
      <c r="C34" s="33">
        <f t="shared" si="11"/>
        <v>-21841.6</v>
      </c>
      <c r="D34" s="33">
        <f t="shared" si="11"/>
        <v>-66180.4</v>
      </c>
      <c r="E34" s="33">
        <f t="shared" si="11"/>
        <v>-46503.6</v>
      </c>
      <c r="F34" s="33">
        <f t="shared" si="11"/>
        <v>-43375.2</v>
      </c>
      <c r="G34" s="33">
        <f t="shared" si="11"/>
        <v>-32947.2</v>
      </c>
      <c r="H34" s="33">
        <f t="shared" si="11"/>
        <v>-18537.2</v>
      </c>
      <c r="I34" s="33">
        <f t="shared" si="11"/>
        <v>-18343.6</v>
      </c>
      <c r="J34" s="33">
        <f t="shared" si="11"/>
        <v>-25687.2</v>
      </c>
      <c r="K34" s="33">
        <f t="shared" si="11"/>
        <v>-39327.2</v>
      </c>
      <c r="L34" s="33">
        <f t="shared" si="9"/>
        <v>-331680.8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-3278.07</v>
      </c>
      <c r="J37" s="17">
        <v>0</v>
      </c>
      <c r="K37" s="17">
        <v>0</v>
      </c>
      <c r="L37" s="33">
        <f t="shared" si="9"/>
        <v>-3278.07</v>
      </c>
      <c r="M37"/>
    </row>
    <row r="38" spans="1:13" s="36" customFormat="1" ht="18.75" customHeight="1">
      <c r="A38" s="27" t="s">
        <v>32</v>
      </c>
      <c r="B38" s="38">
        <f>SUM(B39:B50)</f>
        <v>-115436.87999999999</v>
      </c>
      <c r="C38" s="38">
        <f aca="true" t="shared" si="12" ref="C38:K38">SUM(C39:C50)</f>
        <v>-5504.67</v>
      </c>
      <c r="D38" s="38">
        <f t="shared" si="12"/>
        <v>-17676.42</v>
      </c>
      <c r="E38" s="38">
        <f t="shared" si="12"/>
        <v>-20518.810000000056</v>
      </c>
      <c r="F38" s="38">
        <f t="shared" si="12"/>
        <v>-14843.929999999935</v>
      </c>
      <c r="G38" s="38">
        <f t="shared" si="12"/>
        <v>-8882.07</v>
      </c>
      <c r="H38" s="38">
        <f t="shared" si="12"/>
        <v>-10865.69</v>
      </c>
      <c r="I38" s="38">
        <f t="shared" si="12"/>
        <v>-6324.099999999977</v>
      </c>
      <c r="J38" s="38">
        <f t="shared" si="12"/>
        <v>-7776.98</v>
      </c>
      <c r="K38" s="38">
        <f t="shared" si="12"/>
        <v>-8931.62</v>
      </c>
      <c r="L38" s="33">
        <f t="shared" si="9"/>
        <v>-216761.16999999995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-7723.29</v>
      </c>
      <c r="C42" s="17">
        <v>-5504.67</v>
      </c>
      <c r="D42" s="17">
        <v>-17676.42</v>
      </c>
      <c r="E42" s="17">
        <v>-14558.42</v>
      </c>
      <c r="F42" s="17">
        <v>-14843.93</v>
      </c>
      <c r="G42" s="17">
        <v>-8882.07</v>
      </c>
      <c r="H42" s="17">
        <v>-4048.53</v>
      </c>
      <c r="I42" s="17">
        <v>-6324.1</v>
      </c>
      <c r="J42" s="17">
        <v>-7776.98</v>
      </c>
      <c r="K42" s="17">
        <v>-8931.62</v>
      </c>
      <c r="L42" s="30">
        <f aca="true" t="shared" si="13" ref="L42:L49">SUM(B42:K42)</f>
        <v>-96270.02999999998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66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67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85</v>
      </c>
      <c r="B51" s="17">
        <v>-537153.09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-537153.09</v>
      </c>
      <c r="M51"/>
    </row>
    <row r="52" spans="1:13" ht="18.75" customHeight="1">
      <c r="A52" s="27" t="s">
        <v>75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76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77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41</v>
      </c>
      <c r="B56" s="41">
        <f aca="true" t="shared" si="16" ref="B56:K56">IF(B20+B32+B45+B57&lt;0,0,B20+B32+B57)</f>
        <v>100801.82999999996</v>
      </c>
      <c r="C56" s="41">
        <f t="shared" si="16"/>
        <v>523120.4600000001</v>
      </c>
      <c r="D56" s="41">
        <f t="shared" si="16"/>
        <v>1683784.7200000002</v>
      </c>
      <c r="E56" s="41">
        <f t="shared" si="16"/>
        <v>1388819.2799999998</v>
      </c>
      <c r="F56" s="41">
        <f t="shared" si="16"/>
        <v>1426173.7700000003</v>
      </c>
      <c r="G56" s="41">
        <f t="shared" si="16"/>
        <v>846377.47</v>
      </c>
      <c r="H56" s="41">
        <f t="shared" si="16"/>
        <v>603289.99</v>
      </c>
      <c r="I56" s="41">
        <f t="shared" si="16"/>
        <v>604464.67</v>
      </c>
      <c r="J56" s="41">
        <f t="shared" si="16"/>
        <v>744234.0099999999</v>
      </c>
      <c r="K56" s="41">
        <f t="shared" si="16"/>
        <v>943902.8999999999</v>
      </c>
      <c r="L56" s="42">
        <f t="shared" si="14"/>
        <v>8864969.1</v>
      </c>
      <c r="M56" s="51"/>
    </row>
    <row r="57" spans="1:13" ht="18.75" customHeight="1">
      <c r="A57" s="27" t="s">
        <v>42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43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44</v>
      </c>
      <c r="B62" s="41">
        <f>SUM(B63:B76)</f>
        <v>100801.83</v>
      </c>
      <c r="C62" s="41">
        <f aca="true" t="shared" si="18" ref="C62:J62">SUM(C63:C74)</f>
        <v>523120.46</v>
      </c>
      <c r="D62" s="41">
        <f t="shared" si="18"/>
        <v>1683784.72</v>
      </c>
      <c r="E62" s="41">
        <f t="shared" si="18"/>
        <v>1388819.28</v>
      </c>
      <c r="F62" s="41">
        <f t="shared" si="18"/>
        <v>1426173.77</v>
      </c>
      <c r="G62" s="41">
        <f t="shared" si="18"/>
        <v>846377.47</v>
      </c>
      <c r="H62" s="41">
        <f t="shared" si="18"/>
        <v>603289.99</v>
      </c>
      <c r="I62" s="41">
        <f>SUM(I63:I79)</f>
        <v>604464.67</v>
      </c>
      <c r="J62" s="41">
        <f t="shared" si="18"/>
        <v>744234.01</v>
      </c>
      <c r="K62" s="41">
        <f>SUM(K63:K76)</f>
        <v>943902.8999999999</v>
      </c>
      <c r="L62" s="41">
        <f>SUM(B62:K62)</f>
        <v>8864969.1</v>
      </c>
      <c r="M62" s="40"/>
    </row>
    <row r="63" spans="1:13" ht="18.75" customHeight="1">
      <c r="A63" s="46" t="s">
        <v>45</v>
      </c>
      <c r="B63" s="57">
        <v>100801.83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100801.83</v>
      </c>
      <c r="M63"/>
    </row>
    <row r="64" spans="1:13" ht="18.75" customHeight="1">
      <c r="A64" s="46" t="s">
        <v>54</v>
      </c>
      <c r="B64" s="17">
        <v>0</v>
      </c>
      <c r="C64" s="57">
        <v>458201.21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458201.21</v>
      </c>
      <c r="M64"/>
    </row>
    <row r="65" spans="1:13" ht="18.75" customHeight="1">
      <c r="A65" s="46" t="s">
        <v>55</v>
      </c>
      <c r="B65" s="17">
        <v>0</v>
      </c>
      <c r="C65" s="57">
        <v>64919.25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64919.25</v>
      </c>
      <c r="M65" s="54"/>
    </row>
    <row r="66" spans="1:12" ht="18.75" customHeight="1">
      <c r="A66" s="46" t="s">
        <v>46</v>
      </c>
      <c r="B66" s="17">
        <v>0</v>
      </c>
      <c r="C66" s="17">
        <v>0</v>
      </c>
      <c r="D66" s="57">
        <v>1683784.72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1683784.72</v>
      </c>
    </row>
    <row r="67" spans="1:12" ht="18.75" customHeight="1">
      <c r="A67" s="46" t="s">
        <v>47</v>
      </c>
      <c r="B67" s="17">
        <v>0</v>
      </c>
      <c r="C67" s="17">
        <v>0</v>
      </c>
      <c r="D67" s="17">
        <v>0</v>
      </c>
      <c r="E67" s="57">
        <v>1388819.28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1388819.28</v>
      </c>
    </row>
    <row r="68" spans="1:12" ht="18.75" customHeight="1">
      <c r="A68" s="46" t="s">
        <v>48</v>
      </c>
      <c r="B68" s="17">
        <v>0</v>
      </c>
      <c r="C68" s="17">
        <v>0</v>
      </c>
      <c r="D68" s="17">
        <v>0</v>
      </c>
      <c r="E68" s="17">
        <v>0</v>
      </c>
      <c r="F68" s="57">
        <v>1426173.77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1426173.77</v>
      </c>
    </row>
    <row r="69" spans="1:12" ht="18.75" customHeight="1">
      <c r="A69" s="46" t="s">
        <v>49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846377.47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846377.47</v>
      </c>
    </row>
    <row r="70" spans="1:12" ht="18.75" customHeight="1">
      <c r="A70" s="46" t="s">
        <v>50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603289.99</v>
      </c>
      <c r="I70" s="17">
        <v>0</v>
      </c>
      <c r="J70" s="17">
        <v>0</v>
      </c>
      <c r="K70" s="17">
        <v>0</v>
      </c>
      <c r="L70" s="41">
        <f t="shared" si="19"/>
        <v>603289.99</v>
      </c>
    </row>
    <row r="71" spans="1:12" ht="18.75" customHeight="1">
      <c r="A71" s="46" t="s">
        <v>78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604464.67</v>
      </c>
      <c r="J71" s="17">
        <v>0</v>
      </c>
      <c r="K71" s="17">
        <v>0</v>
      </c>
      <c r="L71" s="41">
        <f t="shared" si="19"/>
        <v>604464.67</v>
      </c>
    </row>
    <row r="72" spans="1:12" ht="18.75" customHeight="1">
      <c r="A72" s="46" t="s">
        <v>52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744234.01</v>
      </c>
      <c r="K72" s="17">
        <v>0</v>
      </c>
      <c r="L72" s="41">
        <f t="shared" si="19"/>
        <v>744234.01</v>
      </c>
    </row>
    <row r="73" spans="1:12" ht="18.75" customHeight="1">
      <c r="A73" s="46" t="s">
        <v>62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559168.08</v>
      </c>
      <c r="L73" s="41">
        <f t="shared" si="19"/>
        <v>559168.08</v>
      </c>
    </row>
    <row r="74" spans="1:12" ht="18.75" customHeight="1">
      <c r="A74" s="46" t="s">
        <v>63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384734.82</v>
      </c>
      <c r="L74" s="41">
        <f t="shared" si="19"/>
        <v>384734.82</v>
      </c>
    </row>
    <row r="75" spans="1:12" ht="18.75" customHeight="1">
      <c r="A75" s="46" t="s">
        <v>64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65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79</v>
      </c>
      <c r="H77"/>
      <c r="I77"/>
      <c r="J77"/>
      <c r="K77"/>
    </row>
    <row r="78" spans="1:11" ht="18" customHeight="1">
      <c r="A78" s="55" t="s">
        <v>86</v>
      </c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2024-07-04T23:37:53Z</dcterms:modified>
  <cp:category/>
  <cp:version/>
  <cp:contentType/>
  <cp:contentStatus/>
</cp:coreProperties>
</file>