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<sst xmlns="http://schemas.openxmlformats.org/spreadsheetml/2006/main" count="83" uniqueCount="82">
  <si>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</si>
  <si>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</si>
  <si>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</si>
  <si>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</si>
  <si>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</si>
  <si>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</si>
  <si>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</si>
  <si>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</si>
  <si>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</si>
  <si>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</si>
  <si>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</si>
  <si>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</si>
  <si>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</si>
  <si>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</si>
  <si>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</si>
  <si>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</si>
  <si>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</si>
  <si>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</si>
  <si>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</si>
  <si>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</si>
  <si>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</si>
  <si>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</si>
  <si>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</si>
  <si>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</si>
  <si>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</si>
  <si>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</si>
  <si>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</si>
  <si>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</si>
  <si>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</si>
  <si>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</si>
  <si>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</si>
  <si>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</si>
  <si>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</si>
  <si>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</si>
  <si>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</si>
  <si>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</si>
  <si>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</si>
  <si>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</si>
  <si>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</si>
  <si>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</si>
  <si>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</si>
  <si>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</si>
  <si>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</si>
  <si>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</si>
  <si>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</si>
  <si>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</si>
  <si>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</si>
  <si>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</si>
  <si>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</si>
  <si>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</si>
  <si>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</si>
  <si>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</si>
  <si>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</si>
  <si>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</si>
  <si>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</si>
  <si>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</si>
  <si>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</si>
  <si>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</si>
  <si>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</si>
  <si>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</si>
  <si>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</si>
  <si>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</si>
  <si>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</si>
  <si>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</si>
  <si>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</si>
  <si>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</si>
  <si>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</si>
  <si>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</si>
  <si>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</si>
  <si>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</si>
  <si>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</si>
  <si>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</si>
  <si>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</si>
  <si>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</si>
  <si>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</si>
  <si>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</si>
  <si>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</si>
  <si>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</si>
  <si>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</si>
  <si>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</si>
  <si>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11/06/24 - VENCIMENTO 18/06/24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</si>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</sst>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1" xfId="46" applyNumberFormat="1" applyFont="1" applyBorder="1" applyAlignment="1">
      <alignment vertical="center"/>
    </xf>
    <xf numFmtId="44" fontId="32" fillId="0" borderId="11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5"/>
      <c r="B3" s="48"/>
      <c r="C3" s="45"/>
      <c r="D3" s="45" t="s">
        <v>48</v>
      </c>
      <c r="E3" s="47">
        <v>4.4</v>
      </c>
      <c r="F3" s="47"/>
      <c r="G3" s="46"/>
      <c r="H3" s="46"/>
      <c r="I3" s="46"/>
      <c r="J3" s="46"/>
      <c r="K3" s="45"/>
    </row>
    <row r="4" spans="1:11" ht="15.75">
      <c r="A4" s="62" t="s">
        <v>47</v>
      </c>
      <c r="B4" s="63" t="s">
        <v>46</v>
      </c>
      <c r="C4" s="64"/>
      <c r="D4" s="64"/>
      <c r="E4" s="64"/>
      <c r="F4" s="64"/>
      <c r="G4" s="64"/>
      <c r="H4" s="64"/>
      <c r="I4" s="64"/>
      <c r="J4" s="64"/>
      <c r="K4" s="62" t="s">
        <v>45</v>
      </c>
    </row>
    <row r="5" spans="1:11" ht="43.5" customHeight="1">
      <c r="A5" s="62"/>
      <c r="B5" s="43" t="s">
        <v>58</v>
      </c>
      <c r="C5" s="43" t="s">
        <v>44</v>
      </c>
      <c r="D5" s="44" t="s">
        <v>59</v>
      </c>
      <c r="E5" s="44" t="s">
        <v>60</v>
      </c>
      <c r="F5" s="44" t="s">
        <v>61</v>
      </c>
      <c r="G5" s="43" t="s">
        <v>62</v>
      </c>
      <c r="H5" s="44" t="s">
        <v>59</v>
      </c>
      <c r="I5" s="43" t="s">
        <v>43</v>
      </c>
      <c r="J5" s="43" t="s">
        <v>63</v>
      </c>
      <c r="K5" s="62"/>
    </row>
    <row r="6" spans="1:11" ht="18.75" customHeight="1">
      <c r="A6" s="62"/>
      <c r="B6" s="42" t="s">
        <v>42</v>
      </c>
      <c r="C6" s="42" t="s">
        <v>41</v>
      </c>
      <c r="D6" s="42" t="s">
        <v>40</v>
      </c>
      <c r="E6" s="42" t="s">
        <v>39</v>
      </c>
      <c r="F6" s="42" t="s">
        <v>38</v>
      </c>
      <c r="G6" s="42" t="s">
        <v>37</v>
      </c>
      <c r="H6" s="42" t="s">
        <v>36</v>
      </c>
      <c r="I6" s="42" t="s">
        <v>35</v>
      </c>
      <c r="J6" s="42" t="s">
        <v>34</v>
      </c>
      <c r="K6" s="62"/>
    </row>
    <row r="7" spans="1:14" ht="16.5" customHeight="1">
      <c r="A7" s="8" t="s">
        <v>33</v>
      </c>
      <c r="B7" s="41">
        <f>+B8+B11</f>
        <v>357719</v>
      </c>
      <c r="C7" s="41">
        <f aca="true" t="shared" si="0" ref="C7:J7">+C8+C11</f>
        <v>289410</v>
      </c>
      <c r="D7" s="41">
        <f t="shared" si="0"/>
        <v>347490</v>
      </c>
      <c r="E7" s="41">
        <f t="shared" si="0"/>
        <v>194613</v>
      </c>
      <c r="F7" s="41">
        <f t="shared" si="0"/>
        <v>258221</v>
      </c>
      <c r="G7" s="41">
        <f t="shared" si="0"/>
        <v>242123</v>
      </c>
      <c r="H7" s="41">
        <f t="shared" si="0"/>
        <v>264915</v>
      </c>
      <c r="I7" s="41">
        <f t="shared" si="0"/>
        <v>382613</v>
      </c>
      <c r="J7" s="41">
        <f t="shared" si="0"/>
        <v>127818</v>
      </c>
      <c r="K7" s="33">
        <f aca="true" t="shared" si="1" ref="K7:K13">SUM(B7:J7)</f>
        <v>2464922</v>
      </c>
      <c r="L7" s="40"/>
      <c r="M7"/>
      <c r="N7"/>
    </row>
    <row r="8" spans="1:14" ht="16.5" customHeight="1">
      <c r="A8" s="38" t="s">
        <v>75</v>
      </c>
      <c r="B8" s="39">
        <f aca="true" t="shared" si="2" ref="B8:J8">+B9+B10</f>
        <v>14725</v>
      </c>
      <c r="C8" s="39">
        <f t="shared" si="2"/>
        <v>15195</v>
      </c>
      <c r="D8" s="39">
        <f t="shared" si="2"/>
        <v>13977</v>
      </c>
      <c r="E8" s="39">
        <f t="shared" si="2"/>
        <v>10084</v>
      </c>
      <c r="F8" s="39">
        <f t="shared" si="2"/>
        <v>10803</v>
      </c>
      <c r="G8" s="39">
        <f t="shared" si="2"/>
        <v>5726</v>
      </c>
      <c r="H8" s="39">
        <f t="shared" si="2"/>
        <v>4866</v>
      </c>
      <c r="I8" s="39">
        <f t="shared" si="2"/>
        <v>14996</v>
      </c>
      <c r="J8" s="39">
        <f t="shared" si="2"/>
        <v>3383</v>
      </c>
      <c r="K8" s="33">
        <f t="shared" si="1"/>
        <v>93755</v>
      </c>
      <c r="L8"/>
      <c r="M8"/>
      <c r="N8"/>
    </row>
    <row r="9" spans="1:14" ht="16.5" customHeight="1">
      <c r="A9" s="17" t="s">
        <v>32</v>
      </c>
      <c r="B9" s="39">
        <v>14677</v>
      </c>
      <c r="C9" s="39">
        <v>15194</v>
      </c>
      <c r="D9" s="39">
        <v>13976</v>
      </c>
      <c r="E9" s="39">
        <v>9823</v>
      </c>
      <c r="F9" s="39">
        <v>10785</v>
      </c>
      <c r="G9" s="39">
        <v>5722</v>
      </c>
      <c r="H9" s="39">
        <v>4866</v>
      </c>
      <c r="I9" s="39">
        <v>14959</v>
      </c>
      <c r="J9" s="39">
        <v>3383</v>
      </c>
      <c r="K9" s="33">
        <f t="shared" si="1"/>
        <v>93385</v>
      </c>
      <c r="L9"/>
      <c r="M9"/>
      <c r="N9"/>
    </row>
    <row r="10" spans="1:14" ht="16.5" customHeight="1">
      <c r="A10" s="17" t="s">
        <v>31</v>
      </c>
      <c r="B10" s="39">
        <v>48</v>
      </c>
      <c r="C10" s="39">
        <v>1</v>
      </c>
      <c r="D10" s="39">
        <v>1</v>
      </c>
      <c r="E10" s="39">
        <v>261</v>
      </c>
      <c r="F10" s="39">
        <v>18</v>
      </c>
      <c r="G10" s="39">
        <v>4</v>
      </c>
      <c r="H10" s="39">
        <v>0</v>
      </c>
      <c r="I10" s="39">
        <v>37</v>
      </c>
      <c r="J10" s="39">
        <v>0</v>
      </c>
      <c r="K10" s="33">
        <f t="shared" si="1"/>
        <v>370</v>
      </c>
      <c r="L10"/>
      <c r="M10"/>
      <c r="N10"/>
    </row>
    <row r="11" spans="1:14" ht="16.5" customHeight="1">
      <c r="A11" s="38" t="s">
        <v>67</v>
      </c>
      <c r="B11" s="37">
        <v>342994</v>
      </c>
      <c r="C11" s="37">
        <v>274215</v>
      </c>
      <c r="D11" s="37">
        <v>333513</v>
      </c>
      <c r="E11" s="37">
        <v>184529</v>
      </c>
      <c r="F11" s="37">
        <v>247418</v>
      </c>
      <c r="G11" s="37">
        <v>236397</v>
      </c>
      <c r="H11" s="37">
        <v>260049</v>
      </c>
      <c r="I11" s="37">
        <v>367617</v>
      </c>
      <c r="J11" s="37">
        <v>124435</v>
      </c>
      <c r="K11" s="33">
        <f t="shared" si="1"/>
        <v>2371167</v>
      </c>
      <c r="L11" s="54"/>
      <c r="M11" s="54"/>
      <c r="N11" s="54"/>
    </row>
    <row r="12" spans="1:14" ht="16.5" customHeight="1">
      <c r="A12" s="17" t="s">
        <v>79</v>
      </c>
      <c r="B12" s="37">
        <v>24648</v>
      </c>
      <c r="C12" s="37">
        <v>21750</v>
      </c>
      <c r="D12" s="37">
        <v>26970</v>
      </c>
      <c r="E12" s="37">
        <v>17998</v>
      </c>
      <c r="F12" s="37">
        <v>16000</v>
      </c>
      <c r="G12" s="37">
        <v>14999</v>
      </c>
      <c r="H12" s="37">
        <v>14575</v>
      </c>
      <c r="I12" s="37">
        <v>21281</v>
      </c>
      <c r="J12" s="37">
        <v>5704</v>
      </c>
      <c r="K12" s="33">
        <f t="shared" si="1"/>
        <v>163925</v>
      </c>
      <c r="L12" s="54"/>
      <c r="M12" s="54"/>
      <c r="N12" s="54"/>
    </row>
    <row r="13" spans="1:14" ht="16.5" customHeight="1">
      <c r="A13" s="17" t="s">
        <v>68</v>
      </c>
      <c r="B13" s="37">
        <f>+B11-B12</f>
        <v>318346</v>
      </c>
      <c r="C13" s="37">
        <f>+C11-C12</f>
        <v>252465</v>
      </c>
      <c r="D13" s="37">
        <f>+D11-D12</f>
        <v>306543</v>
      </c>
      <c r="E13" s="37">
        <f aca="true" t="shared" si="3" ref="E13:J13">+E11-E12</f>
        <v>166531</v>
      </c>
      <c r="F13" s="37">
        <f t="shared" si="3"/>
        <v>231418</v>
      </c>
      <c r="G13" s="37">
        <f t="shared" si="3"/>
        <v>221398</v>
      </c>
      <c r="H13" s="37">
        <f t="shared" si="3"/>
        <v>245474</v>
      </c>
      <c r="I13" s="37">
        <f t="shared" si="3"/>
        <v>346336</v>
      </c>
      <c r="J13" s="37">
        <f t="shared" si="3"/>
        <v>118731</v>
      </c>
      <c r="K13" s="33">
        <f t="shared" si="1"/>
        <v>2207242</v>
      </c>
      <c r="L13" s="55"/>
      <c r="M13" s="54"/>
      <c r="N13" s="54"/>
    </row>
    <row r="14" spans="1:14" ht="12" customHeight="1">
      <c r="A14" s="17"/>
      <c r="B14" s="37"/>
      <c r="C14" s="37"/>
      <c r="D14" s="37"/>
      <c r="E14" s="37"/>
      <c r="F14" s="37"/>
      <c r="G14" s="37"/>
      <c r="H14" s="37"/>
      <c r="I14" s="37"/>
      <c r="J14" s="37"/>
      <c r="K14" s="33"/>
      <c r="L14"/>
      <c r="M14"/>
      <c r="N14"/>
    </row>
    <row r="15" spans="1:14" ht="15.75" customHeight="1">
      <c r="A15" s="11" t="s">
        <v>30</v>
      </c>
      <c r="B15" s="36">
        <v>4.5149</v>
      </c>
      <c r="C15" s="36">
        <v>4.96</v>
      </c>
      <c r="D15" s="36">
        <v>5.4985</v>
      </c>
      <c r="E15" s="36">
        <v>4.7806</v>
      </c>
      <c r="F15" s="36">
        <v>5.0591</v>
      </c>
      <c r="G15" s="36">
        <v>5.1103</v>
      </c>
      <c r="H15" s="36">
        <v>4.069</v>
      </c>
      <c r="I15" s="36">
        <v>4.1102</v>
      </c>
      <c r="J15" s="36">
        <v>4.6508</v>
      </c>
      <c r="K15" s="26"/>
      <c r="L15"/>
      <c r="M15"/>
      <c r="N15"/>
    </row>
    <row r="16" spans="1:12" ht="15" customHeight="1">
      <c r="A16" s="11" t="s">
        <v>69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6"/>
      <c r="L16" s="54"/>
    </row>
    <row r="17" spans="1:11" ht="12" customHeight="1">
      <c r="A17" s="12"/>
      <c r="B17" s="12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26"/>
    </row>
    <row r="18" spans="1:11" ht="16.5" customHeight="1">
      <c r="A18" s="11" t="s">
        <v>29</v>
      </c>
      <c r="B18" s="34">
        <v>1.050523287876715</v>
      </c>
      <c r="C18" s="34">
        <v>1.106819208941549</v>
      </c>
      <c r="D18" s="34">
        <v>1.035638362133829</v>
      </c>
      <c r="E18" s="34">
        <v>1.326353147173954</v>
      </c>
      <c r="F18" s="34">
        <v>1.00721300527418</v>
      </c>
      <c r="G18" s="34">
        <v>1.122396629636844</v>
      </c>
      <c r="H18" s="34">
        <v>1.113201055339113</v>
      </c>
      <c r="I18" s="34">
        <v>1.001133363760418</v>
      </c>
      <c r="J18" s="34">
        <v>1.013584668297628</v>
      </c>
      <c r="K18" s="26"/>
    </row>
    <row r="19" spans="1:11" ht="12" customHeight="1">
      <c r="A19" s="11"/>
      <c r="B19" s="26">
        <v>0</v>
      </c>
      <c r="C19" s="26">
        <v>0</v>
      </c>
      <c r="D19" s="26">
        <v>0</v>
      </c>
      <c r="E19" s="33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10"/>
    </row>
    <row r="20" spans="1:14" ht="16.5" customHeight="1">
      <c r="A20" s="32" t="s">
        <v>78</v>
      </c>
      <c r="B20" s="31">
        <f>SUM(B21:B30)</f>
        <v>1762367.7</v>
      </c>
      <c r="C20" s="31">
        <f aca="true" t="shared" si="4" ref="C20:J20">SUM(C21:C30)</f>
        <v>1659672.97</v>
      </c>
      <c r="D20" s="31">
        <f t="shared" si="4"/>
        <v>2058451.0799999998</v>
      </c>
      <c r="E20" s="31">
        <f t="shared" si="4"/>
        <v>1283823.9399999997</v>
      </c>
      <c r="F20" s="31">
        <f t="shared" si="4"/>
        <v>1365360.7000000002</v>
      </c>
      <c r="G20" s="31">
        <f t="shared" si="4"/>
        <v>1436599.9599999997</v>
      </c>
      <c r="H20" s="31">
        <f t="shared" si="4"/>
        <v>1249229.08</v>
      </c>
      <c r="I20" s="31">
        <f t="shared" si="4"/>
        <v>1747074.9100000001</v>
      </c>
      <c r="J20" s="31">
        <f t="shared" si="4"/>
        <v>625894.8</v>
      </c>
      <c r="K20" s="31">
        <f aca="true" t="shared" si="5" ref="K20:K29">SUM(B20:J20)</f>
        <v>13188475.14</v>
      </c>
      <c r="L20"/>
      <c r="M20"/>
      <c r="N20"/>
    </row>
    <row r="21" spans="1:14" ht="16.5" customHeight="1">
      <c r="A21" s="30" t="s">
        <v>28</v>
      </c>
      <c r="B21" s="53">
        <f>ROUND((B15+B16)*B7,2)</f>
        <v>1615065.51</v>
      </c>
      <c r="C21" s="53">
        <f>ROUND((C15+C16)*C7,2)</f>
        <v>1435473.6</v>
      </c>
      <c r="D21" s="53">
        <f aca="true" t="shared" si="6" ref="D21:J21">ROUND((D15+D16)*D7,2)</f>
        <v>1910673.77</v>
      </c>
      <c r="E21" s="53">
        <f t="shared" si="6"/>
        <v>930366.91</v>
      </c>
      <c r="F21" s="53">
        <f t="shared" si="6"/>
        <v>1306365.86</v>
      </c>
      <c r="G21" s="53">
        <f t="shared" si="6"/>
        <v>1237321.17</v>
      </c>
      <c r="H21" s="53">
        <f t="shared" si="6"/>
        <v>1077939.14</v>
      </c>
      <c r="I21" s="53">
        <f t="shared" si="6"/>
        <v>1572615.95</v>
      </c>
      <c r="J21" s="53">
        <f t="shared" si="6"/>
        <v>594455.95</v>
      </c>
      <c r="K21" s="25">
        <f t="shared" si="5"/>
        <v>11680277.86</v>
      </c>
      <c r="L21"/>
      <c r="M21"/>
      <c r="N21"/>
    </row>
    <row r="22" spans="1:14" ht="16.5" customHeight="1">
      <c r="A22" s="13" t="s">
        <v>27</v>
      </c>
      <c r="B22" s="25">
        <f aca="true" t="shared" si="7" ref="B22:J22">IF(B18&lt;&gt;0,ROUND((B18-1)*B21,2),0)</f>
        <v>81598.42</v>
      </c>
      <c r="C22" s="25">
        <f t="shared" si="7"/>
        <v>153336.15</v>
      </c>
      <c r="D22" s="25">
        <f t="shared" si="7"/>
        <v>68093.28</v>
      </c>
      <c r="E22" s="25">
        <f t="shared" si="7"/>
        <v>303628.17</v>
      </c>
      <c r="F22" s="25">
        <f t="shared" si="7"/>
        <v>9422.82</v>
      </c>
      <c r="G22" s="25">
        <f t="shared" si="7"/>
        <v>151443.94</v>
      </c>
      <c r="H22" s="25">
        <f t="shared" si="7"/>
        <v>122023.85</v>
      </c>
      <c r="I22" s="25">
        <f t="shared" si="7"/>
        <v>1782.35</v>
      </c>
      <c r="J22" s="25">
        <f t="shared" si="7"/>
        <v>8075.49</v>
      </c>
      <c r="K22" s="25">
        <f t="shared" si="5"/>
        <v>899404.47</v>
      </c>
      <c r="L22"/>
      <c r="M22"/>
      <c r="N22"/>
    </row>
    <row r="23" spans="1:14" ht="16.5" customHeight="1">
      <c r="A23" s="13" t="s">
        <v>26</v>
      </c>
      <c r="B23" s="25">
        <v>61160.55</v>
      </c>
      <c r="C23" s="25">
        <v>64776.73</v>
      </c>
      <c r="D23" s="25">
        <v>62026.68</v>
      </c>
      <c r="E23" s="25">
        <v>42492.66</v>
      </c>
      <c r="F23" s="25">
        <v>45743.52</v>
      </c>
      <c r="G23" s="25">
        <v>43843.15</v>
      </c>
      <c r="H23" s="25">
        <v>43635.47</v>
      </c>
      <c r="I23" s="25">
        <v>70650.24</v>
      </c>
      <c r="J23" s="25">
        <v>20571.92</v>
      </c>
      <c r="K23" s="25">
        <f t="shared" si="5"/>
        <v>454900.92</v>
      </c>
      <c r="L23"/>
      <c r="M23"/>
      <c r="N23"/>
    </row>
    <row r="24" spans="1:14" ht="16.5" customHeight="1">
      <c r="A24" s="13" t="s">
        <v>25</v>
      </c>
      <c r="B24" s="25">
        <v>1829.05</v>
      </c>
      <c r="C24" s="29">
        <v>3658.1</v>
      </c>
      <c r="D24" s="29">
        <v>5487.15</v>
      </c>
      <c r="E24" s="25">
        <v>5487.15</v>
      </c>
      <c r="F24" s="25">
        <v>1829.05</v>
      </c>
      <c r="G24" s="29">
        <v>1829.05</v>
      </c>
      <c r="H24" s="29">
        <v>3658.1</v>
      </c>
      <c r="I24" s="29">
        <v>3658.1</v>
      </c>
      <c r="J24" s="29">
        <v>1829.05</v>
      </c>
      <c r="K24" s="25">
        <f t="shared" si="5"/>
        <v>29264.799999999992</v>
      </c>
      <c r="L24"/>
      <c r="M24"/>
      <c r="N24"/>
    </row>
    <row r="25" spans="1:14" ht="16.5" customHeight="1">
      <c r="A25" s="13" t="s">
        <v>24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5"/>
        <v>0</v>
      </c>
      <c r="L25"/>
      <c r="M25"/>
      <c r="N25"/>
    </row>
    <row r="26" spans="1:14" ht="16.5" customHeight="1">
      <c r="A26" s="13" t="s">
        <v>70</v>
      </c>
      <c r="B26" s="25">
        <v>1418.13</v>
      </c>
      <c r="C26" s="25">
        <v>1336.53</v>
      </c>
      <c r="D26" s="25">
        <v>1657.29</v>
      </c>
      <c r="E26" s="25">
        <v>1032.64</v>
      </c>
      <c r="F26" s="25">
        <v>1100.17</v>
      </c>
      <c r="G26" s="25">
        <v>1156.45</v>
      </c>
      <c r="H26" s="25">
        <v>1007.32</v>
      </c>
      <c r="I26" s="25">
        <v>1406.87</v>
      </c>
      <c r="J26" s="25">
        <v>503.66</v>
      </c>
      <c r="K26" s="25">
        <f t="shared" si="5"/>
        <v>10619.060000000001</v>
      </c>
      <c r="L26" s="54"/>
      <c r="M26" s="54"/>
      <c r="N26" s="54"/>
    </row>
    <row r="27" spans="1:14" ht="16.5" customHeight="1">
      <c r="A27" s="13" t="s">
        <v>76</v>
      </c>
      <c r="B27" s="25">
        <v>367.26</v>
      </c>
      <c r="C27" s="25">
        <v>313.39</v>
      </c>
      <c r="D27" s="25">
        <v>370.55</v>
      </c>
      <c r="E27" s="25">
        <v>215.5</v>
      </c>
      <c r="F27" s="25">
        <v>254.92</v>
      </c>
      <c r="G27" s="25">
        <v>262.14</v>
      </c>
      <c r="H27" s="25">
        <v>246.38</v>
      </c>
      <c r="I27" s="25">
        <v>318.65</v>
      </c>
      <c r="J27" s="25">
        <v>122.2</v>
      </c>
      <c r="K27" s="25">
        <f t="shared" si="5"/>
        <v>2470.9900000000002</v>
      </c>
      <c r="L27" s="54"/>
      <c r="M27" s="54"/>
      <c r="N27" s="54"/>
    </row>
    <row r="28" spans="1:14" ht="16.5" customHeight="1">
      <c r="A28" s="13" t="s">
        <v>77</v>
      </c>
      <c r="B28" s="25">
        <v>928.78</v>
      </c>
      <c r="C28" s="25">
        <v>778.47</v>
      </c>
      <c r="D28" s="25">
        <v>1035.95</v>
      </c>
      <c r="E28" s="25">
        <v>600.91</v>
      </c>
      <c r="F28" s="25">
        <v>644.36</v>
      </c>
      <c r="G28" s="25">
        <v>744.06</v>
      </c>
      <c r="H28" s="25">
        <v>718.82</v>
      </c>
      <c r="I28" s="25">
        <v>1034.18</v>
      </c>
      <c r="J28" s="25">
        <v>336.53</v>
      </c>
      <c r="K28" s="25">
        <f t="shared" si="5"/>
        <v>6822.0599999999995</v>
      </c>
      <c r="L28" s="54"/>
      <c r="M28" s="54"/>
      <c r="N28" s="54"/>
    </row>
    <row r="29" spans="1:14" ht="16.5" customHeight="1">
      <c r="A29" s="13" t="s">
        <v>81</v>
      </c>
      <c r="B29" s="25">
        <v>0</v>
      </c>
      <c r="C29" s="25">
        <v>0</v>
      </c>
      <c r="D29" s="25">
        <v>9106.41</v>
      </c>
      <c r="E29" s="25"/>
      <c r="F29" s="25"/>
      <c r="G29" s="25"/>
      <c r="H29" s="25"/>
      <c r="I29" s="25">
        <v>95608.57</v>
      </c>
      <c r="J29" s="25">
        <v>0</v>
      </c>
      <c r="K29" s="25">
        <f t="shared" si="5"/>
        <v>104714.98000000001</v>
      </c>
      <c r="L29" s="54"/>
      <c r="M29" s="54"/>
      <c r="N29" s="54"/>
    </row>
    <row r="30" spans="1:11" ht="12" customHeight="1">
      <c r="A30" s="28"/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/>
    </row>
    <row r="31" spans="1:11" ht="12" customHeight="1">
      <c r="A31" s="13"/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/>
    </row>
    <row r="32" spans="1:14" ht="16.5" customHeight="1">
      <c r="A32" s="11" t="s">
        <v>23</v>
      </c>
      <c r="B32" s="25">
        <f aca="true" t="shared" si="8" ref="B32:J32">+B33+B38+B50</f>
        <v>-140476.85</v>
      </c>
      <c r="C32" s="25">
        <f t="shared" si="8"/>
        <v>-74663.33</v>
      </c>
      <c r="D32" s="25">
        <f t="shared" si="8"/>
        <v>1417709.25</v>
      </c>
      <c r="E32" s="25">
        <f t="shared" si="8"/>
        <v>-123317.84999999999</v>
      </c>
      <c r="F32" s="25">
        <f t="shared" si="8"/>
        <v>-49544</v>
      </c>
      <c r="G32" s="25">
        <f t="shared" si="8"/>
        <v>-135005.97</v>
      </c>
      <c r="H32" s="25">
        <f t="shared" si="8"/>
        <v>1038978.36</v>
      </c>
      <c r="I32" s="25">
        <f t="shared" si="8"/>
        <v>-77105.91</v>
      </c>
      <c r="J32" s="25">
        <f t="shared" si="8"/>
        <v>298152.54</v>
      </c>
      <c r="K32" s="25">
        <f aca="true" t="shared" si="9" ref="K32:K40">SUM(B32:J32)</f>
        <v>2154726.2399999998</v>
      </c>
      <c r="L32"/>
      <c r="M32"/>
      <c r="N32"/>
    </row>
    <row r="33" spans="1:14" ht="16.5" customHeight="1">
      <c r="A33" s="13" t="s">
        <v>22</v>
      </c>
      <c r="B33" s="25">
        <f aca="true" t="shared" si="10" ref="B33:J33">B34+B35+B36+B37</f>
        <v>-140476.85</v>
      </c>
      <c r="C33" s="25">
        <f t="shared" si="10"/>
        <v>-73233.33</v>
      </c>
      <c r="D33" s="25">
        <f t="shared" si="10"/>
        <v>-87566.71</v>
      </c>
      <c r="E33" s="25">
        <f t="shared" si="10"/>
        <v>-122877.84999999999</v>
      </c>
      <c r="F33" s="25">
        <f t="shared" si="10"/>
        <v>-47454</v>
      </c>
      <c r="G33" s="25">
        <f t="shared" si="10"/>
        <v>-134015.97</v>
      </c>
      <c r="H33" s="25">
        <f t="shared" si="10"/>
        <v>-28501.64</v>
      </c>
      <c r="I33" s="25">
        <f t="shared" si="10"/>
        <v>-76885.91</v>
      </c>
      <c r="J33" s="25">
        <f t="shared" si="10"/>
        <v>-18299.2</v>
      </c>
      <c r="K33" s="25">
        <f t="shared" si="9"/>
        <v>-729311.46</v>
      </c>
      <c r="L33"/>
      <c r="M33"/>
      <c r="N33"/>
    </row>
    <row r="34" spans="1:14" s="18" customFormat="1" ht="16.5" customHeight="1">
      <c r="A34" s="24" t="s">
        <v>55</v>
      </c>
      <c r="B34" s="25">
        <f aca="true" t="shared" si="11" ref="B34:J34">-ROUND((B9)*$E$3,2)</f>
        <v>-64578.8</v>
      </c>
      <c r="C34" s="25">
        <f t="shared" si="11"/>
        <v>-66853.6</v>
      </c>
      <c r="D34" s="25">
        <f t="shared" si="11"/>
        <v>-61494.4</v>
      </c>
      <c r="E34" s="25">
        <f t="shared" si="11"/>
        <v>-43221.2</v>
      </c>
      <c r="F34" s="25">
        <f t="shared" si="11"/>
        <v>-47454</v>
      </c>
      <c r="G34" s="25">
        <f t="shared" si="11"/>
        <v>-25176.8</v>
      </c>
      <c r="H34" s="25">
        <f t="shared" si="11"/>
        <v>-21410.4</v>
      </c>
      <c r="I34" s="25">
        <f t="shared" si="11"/>
        <v>-65819.6</v>
      </c>
      <c r="J34" s="25">
        <f t="shared" si="11"/>
        <v>-14885.2</v>
      </c>
      <c r="K34" s="25">
        <f t="shared" si="9"/>
        <v>-410894.00000000006</v>
      </c>
      <c r="L34" s="23"/>
      <c r="M34"/>
      <c r="N34"/>
    </row>
    <row r="35" spans="1:14" ht="16.5" customHeight="1">
      <c r="A35" s="20" t="s">
        <v>21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5">
        <f t="shared" si="9"/>
        <v>0</v>
      </c>
      <c r="L35"/>
      <c r="M35"/>
      <c r="N35"/>
    </row>
    <row r="36" spans="1:14" ht="16.5" customHeight="1">
      <c r="A36" s="20" t="s">
        <v>20</v>
      </c>
      <c r="B36" s="25">
        <v>0</v>
      </c>
      <c r="C36" s="25">
        <v>0</v>
      </c>
      <c r="D36" s="25">
        <v>0</v>
      </c>
      <c r="E36" s="25">
        <v>0</v>
      </c>
      <c r="F36" s="21">
        <v>0</v>
      </c>
      <c r="G36" s="25">
        <v>0</v>
      </c>
      <c r="H36" s="25">
        <v>0</v>
      </c>
      <c r="I36" s="25">
        <v>0</v>
      </c>
      <c r="J36" s="25">
        <v>0</v>
      </c>
      <c r="K36" s="25">
        <f t="shared" si="9"/>
        <v>0</v>
      </c>
      <c r="L36"/>
      <c r="M36"/>
      <c r="N36"/>
    </row>
    <row r="37" spans="1:14" ht="16.5" customHeight="1">
      <c r="A37" s="20" t="s">
        <v>19</v>
      </c>
      <c r="B37" s="25">
        <v>-75898.05</v>
      </c>
      <c r="C37" s="25">
        <v>-6379.73</v>
      </c>
      <c r="D37" s="25">
        <v>-26072.31</v>
      </c>
      <c r="E37" s="25">
        <v>-79656.65</v>
      </c>
      <c r="F37" s="21">
        <v>0</v>
      </c>
      <c r="G37" s="25">
        <v>-108839.17</v>
      </c>
      <c r="H37" s="25">
        <v>-7091.24</v>
      </c>
      <c r="I37" s="25">
        <v>-11066.31</v>
      </c>
      <c r="J37" s="25">
        <v>-3414</v>
      </c>
      <c r="K37" s="25">
        <f t="shared" si="9"/>
        <v>-318417.45999999996</v>
      </c>
      <c r="L37"/>
      <c r="M37"/>
      <c r="N37"/>
    </row>
    <row r="38" spans="1:14" s="18" customFormat="1" ht="16.5" customHeight="1">
      <c r="A38" s="13" t="s">
        <v>18</v>
      </c>
      <c r="B38" s="22">
        <f aca="true" t="shared" si="12" ref="B38:J38">SUM(B39:B48)</f>
        <v>0</v>
      </c>
      <c r="C38" s="22">
        <f t="shared" si="12"/>
        <v>-1430</v>
      </c>
      <c r="D38" s="22">
        <f t="shared" si="12"/>
        <v>1505275.96</v>
      </c>
      <c r="E38" s="22">
        <f t="shared" si="12"/>
        <v>-440</v>
      </c>
      <c r="F38" s="22">
        <f t="shared" si="12"/>
        <v>-2090</v>
      </c>
      <c r="G38" s="22">
        <f t="shared" si="12"/>
        <v>-990</v>
      </c>
      <c r="H38" s="22">
        <f t="shared" si="12"/>
        <v>1067480</v>
      </c>
      <c r="I38" s="22">
        <f t="shared" si="12"/>
        <v>-220</v>
      </c>
      <c r="J38" s="22">
        <f t="shared" si="12"/>
        <v>316451.74</v>
      </c>
      <c r="K38" s="25">
        <f t="shared" si="9"/>
        <v>2884037.7</v>
      </c>
      <c r="L38"/>
      <c r="M38"/>
      <c r="N38"/>
    </row>
    <row r="39" spans="1:14" ht="16.5" customHeight="1">
      <c r="A39" s="20" t="s">
        <v>17</v>
      </c>
      <c r="B39" s="12">
        <v>0</v>
      </c>
      <c r="C39" s="12">
        <v>0</v>
      </c>
      <c r="D39" s="22">
        <v>-24174.04</v>
      </c>
      <c r="E39" s="21">
        <v>0</v>
      </c>
      <c r="F39" s="21">
        <v>0</v>
      </c>
      <c r="G39" s="12">
        <v>0</v>
      </c>
      <c r="H39" s="21">
        <v>0</v>
      </c>
      <c r="I39" s="12">
        <v>0</v>
      </c>
      <c r="J39" s="22">
        <v>-6998.26</v>
      </c>
      <c r="K39" s="25">
        <f t="shared" si="9"/>
        <v>-31172.300000000003</v>
      </c>
      <c r="L39"/>
      <c r="M39"/>
      <c r="N39"/>
    </row>
    <row r="40" spans="1:14" ht="16.5" customHeight="1">
      <c r="A40" s="20" t="s">
        <v>16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5">
        <f t="shared" si="9"/>
        <v>0</v>
      </c>
      <c r="L40"/>
      <c r="M40"/>
      <c r="N40"/>
    </row>
    <row r="41" spans="1:14" ht="16.5" customHeight="1">
      <c r="A41" s="20" t="s">
        <v>15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/>
      <c r="M41"/>
      <c r="N41"/>
    </row>
    <row r="42" spans="1:14" ht="16.5" customHeight="1">
      <c r="A42" s="20" t="s">
        <v>14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/>
      <c r="M42"/>
      <c r="N42"/>
    </row>
    <row r="43" spans="1:14" ht="16.5" customHeight="1">
      <c r="A43" s="20" t="s">
        <v>13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/>
      <c r="M43"/>
      <c r="N43"/>
    </row>
    <row r="44" spans="1:14" ht="16.5" customHeight="1">
      <c r="A44" s="20" t="s">
        <v>12</v>
      </c>
      <c r="B44" s="12">
        <v>0</v>
      </c>
      <c r="C44" s="12">
        <v>-1430</v>
      </c>
      <c r="D44" s="12">
        <v>-550</v>
      </c>
      <c r="E44" s="12">
        <v>-440</v>
      </c>
      <c r="F44" s="12">
        <v>-2090</v>
      </c>
      <c r="G44" s="12">
        <v>-990</v>
      </c>
      <c r="H44" s="12">
        <v>-3520</v>
      </c>
      <c r="I44" s="12">
        <v>-220</v>
      </c>
      <c r="J44" s="12">
        <v>-550</v>
      </c>
      <c r="K44" s="12">
        <v>0</v>
      </c>
      <c r="L44"/>
      <c r="M44"/>
      <c r="N44"/>
    </row>
    <row r="45" spans="1:12" s="18" customFormat="1" ht="16.5" customHeight="1">
      <c r="A45" s="20" t="s">
        <v>11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9"/>
    </row>
    <row r="46" spans="1:14" s="18" customFormat="1" ht="16.5" customHeight="1">
      <c r="A46" s="20" t="s">
        <v>65</v>
      </c>
      <c r="B46" s="12">
        <v>0</v>
      </c>
      <c r="C46" s="12">
        <v>0</v>
      </c>
      <c r="D46" s="12">
        <v>3231000</v>
      </c>
      <c r="E46" s="12">
        <v>0</v>
      </c>
      <c r="F46" s="12">
        <v>0</v>
      </c>
      <c r="G46" s="12">
        <v>0</v>
      </c>
      <c r="H46" s="12">
        <v>2169000</v>
      </c>
      <c r="I46" s="12">
        <v>0</v>
      </c>
      <c r="J46" s="12">
        <v>841500</v>
      </c>
      <c r="K46" s="25">
        <f aca="true" t="shared" si="13" ref="K46:K53">SUM(B46:J46)</f>
        <v>6241500</v>
      </c>
      <c r="L46" s="19"/>
      <c r="M46"/>
      <c r="N46"/>
    </row>
    <row r="47" spans="1:14" s="18" customFormat="1" ht="16.5" customHeight="1">
      <c r="A47" s="20" t="s">
        <v>66</v>
      </c>
      <c r="B47" s="12">
        <v>0</v>
      </c>
      <c r="C47" s="12">
        <v>0</v>
      </c>
      <c r="D47" s="12">
        <v>-1701000</v>
      </c>
      <c r="E47" s="12">
        <v>0</v>
      </c>
      <c r="F47" s="12">
        <v>0</v>
      </c>
      <c r="G47" s="12">
        <v>0</v>
      </c>
      <c r="H47" s="12">
        <v>-1098000</v>
      </c>
      <c r="I47" s="12">
        <v>0</v>
      </c>
      <c r="J47" s="12">
        <v>-517500</v>
      </c>
      <c r="K47" s="25">
        <f t="shared" si="13"/>
        <v>-3316500</v>
      </c>
      <c r="L47" s="19"/>
      <c r="M47"/>
      <c r="N47"/>
    </row>
    <row r="48" spans="1:14" s="18" customFormat="1" ht="16.5" customHeight="1">
      <c r="A48" s="20" t="s">
        <v>10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5">
        <f t="shared" si="13"/>
        <v>0</v>
      </c>
      <c r="L48" s="19"/>
      <c r="M48"/>
      <c r="N48"/>
    </row>
    <row r="49" spans="1:12" ht="12" customHeight="1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6"/>
    </row>
    <row r="50" spans="1:14" ht="16.5" customHeight="1">
      <c r="A50" s="13" t="s">
        <v>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5">
        <f t="shared" si="13"/>
        <v>0</v>
      </c>
      <c r="L50"/>
      <c r="M50"/>
      <c r="N50"/>
    </row>
    <row r="51" spans="1:14" ht="16.5" customHeight="1">
      <c r="A51" s="13" t="s">
        <v>71</v>
      </c>
      <c r="B51" s="12">
        <f>+B52+B53</f>
        <v>0</v>
      </c>
      <c r="C51" s="12">
        <f aca="true" t="shared" si="14" ref="C51:J51">+C52+C53</f>
        <v>0</v>
      </c>
      <c r="D51" s="12">
        <f t="shared" si="14"/>
        <v>0</v>
      </c>
      <c r="E51" s="12">
        <f t="shared" si="14"/>
        <v>0</v>
      </c>
      <c r="F51" s="12">
        <f t="shared" si="14"/>
        <v>0</v>
      </c>
      <c r="G51" s="12">
        <f t="shared" si="14"/>
        <v>0</v>
      </c>
      <c r="H51" s="12">
        <f t="shared" si="14"/>
        <v>0</v>
      </c>
      <c r="I51" s="12">
        <f t="shared" si="14"/>
        <v>0</v>
      </c>
      <c r="J51" s="12">
        <f t="shared" si="14"/>
        <v>0</v>
      </c>
      <c r="K51" s="25">
        <f t="shared" si="13"/>
        <v>0</v>
      </c>
      <c r="L51" s="50"/>
      <c r="M51" s="54"/>
      <c r="N51" s="54"/>
    </row>
    <row r="52" spans="1:14" ht="16.5" customHeight="1">
      <c r="A52" s="20" t="s">
        <v>72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f t="shared" si="13"/>
        <v>0</v>
      </c>
      <c r="L52" s="54"/>
      <c r="M52" s="54"/>
      <c r="N52" s="54"/>
    </row>
    <row r="53" spans="1:14" ht="16.5" customHeight="1">
      <c r="A53" s="20" t="s">
        <v>73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f t="shared" si="13"/>
        <v>0</v>
      </c>
      <c r="L53" s="50"/>
      <c r="M53" s="54"/>
      <c r="N53" s="54"/>
    </row>
    <row r="54" spans="1:12" ht="12" customHeight="1">
      <c r="A54" s="13"/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5"/>
      <c r="L54" s="4"/>
    </row>
    <row r="55" spans="1:12" ht="16.5" customHeight="1">
      <c r="A55" s="11" t="s">
        <v>8</v>
      </c>
      <c r="B55" s="22">
        <f aca="true" t="shared" si="15" ref="B55:J55">IF(B20+B32+B56&lt;0,0,B20+B32+B56)</f>
        <v>1621890.8499999999</v>
      </c>
      <c r="C55" s="22">
        <f t="shared" si="15"/>
        <v>1585009.64</v>
      </c>
      <c r="D55" s="22">
        <f t="shared" si="15"/>
        <v>3476160.33</v>
      </c>
      <c r="E55" s="22">
        <f t="shared" si="15"/>
        <v>1160506.0899999996</v>
      </c>
      <c r="F55" s="22">
        <f t="shared" si="15"/>
        <v>1315816.7000000002</v>
      </c>
      <c r="G55" s="22">
        <f t="shared" si="15"/>
        <v>1301593.9899999998</v>
      </c>
      <c r="H55" s="22">
        <f t="shared" si="15"/>
        <v>2288207.44</v>
      </c>
      <c r="I55" s="22">
        <f t="shared" si="15"/>
        <v>1669969.0000000002</v>
      </c>
      <c r="J55" s="22">
        <f t="shared" si="15"/>
        <v>924047.3400000001</v>
      </c>
      <c r="K55" s="15">
        <f>SUM(B55:J55)</f>
        <v>15343201.379999999</v>
      </c>
      <c r="L55" s="49"/>
    </row>
    <row r="56" spans="1:13" ht="16.5" customHeight="1">
      <c r="A56" s="13" t="s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>SUM(B56:J56)</f>
        <v>0</v>
      </c>
      <c r="L56"/>
      <c r="M56" s="14"/>
    </row>
    <row r="57" spans="1:14" ht="16.5" customHeight="1">
      <c r="A57" s="13" t="s">
        <v>6</v>
      </c>
      <c r="B57" s="22">
        <f aca="true" t="shared" si="16" ref="B57:J57">IF(B20+B32+B56&gt;0,0,B20+B32+B56)</f>
        <v>0</v>
      </c>
      <c r="C57" s="22">
        <f t="shared" si="16"/>
        <v>0</v>
      </c>
      <c r="D57" s="22">
        <f t="shared" si="16"/>
        <v>0</v>
      </c>
      <c r="E57" s="22">
        <f t="shared" si="16"/>
        <v>0</v>
      </c>
      <c r="F57" s="22">
        <f t="shared" si="16"/>
        <v>0</v>
      </c>
      <c r="G57" s="22">
        <f t="shared" si="16"/>
        <v>0</v>
      </c>
      <c r="H57" s="22">
        <f t="shared" si="16"/>
        <v>0</v>
      </c>
      <c r="I57" s="22">
        <f t="shared" si="16"/>
        <v>0</v>
      </c>
      <c r="J57" s="22">
        <f t="shared" si="16"/>
        <v>0</v>
      </c>
      <c r="K57" s="12">
        <f>SUM(B57:J57)</f>
        <v>0</v>
      </c>
      <c r="L57"/>
      <c r="M57"/>
      <c r="N57"/>
    </row>
    <row r="58" spans="1:11" ht="12" customHeight="1">
      <c r="A58" s="11"/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/>
    </row>
    <row r="59" spans="1:12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51"/>
    </row>
    <row r="60" spans="1:11" ht="12" customHeight="1">
      <c r="A60" s="8"/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/>
    </row>
    <row r="61" spans="1:12" ht="16.5" customHeight="1">
      <c r="A61" s="6" t="s">
        <v>5</v>
      </c>
      <c r="B61" s="5">
        <f aca="true" t="shared" si="17" ref="B61:J61">SUM(B62:B73)</f>
        <v>1621890.8499999999</v>
      </c>
      <c r="C61" s="5">
        <f t="shared" si="17"/>
        <v>1585009.64</v>
      </c>
      <c r="D61" s="5">
        <f t="shared" si="17"/>
        <v>3476160.33</v>
      </c>
      <c r="E61" s="5">
        <f t="shared" si="17"/>
        <v>1160506.09</v>
      </c>
      <c r="F61" s="5">
        <f t="shared" si="17"/>
        <v>1315816.7</v>
      </c>
      <c r="G61" s="5">
        <f t="shared" si="17"/>
        <v>1301593.99</v>
      </c>
      <c r="H61" s="5">
        <f t="shared" si="17"/>
        <v>2288207.44</v>
      </c>
      <c r="I61" s="5">
        <f>SUM(I62:I74)</f>
        <v>1669968.99</v>
      </c>
      <c r="J61" s="5">
        <f t="shared" si="17"/>
        <v>924047.34</v>
      </c>
      <c r="K61" s="5">
        <f>SUM(K62:K74)</f>
        <v>15343201.37</v>
      </c>
      <c r="L61" s="4"/>
    </row>
    <row r="62" spans="1:12" ht="16.5" customHeight="1">
      <c r="A62" s="3" t="s">
        <v>56</v>
      </c>
      <c r="B62" s="56">
        <v>1420776.38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">
        <f aca="true" t="shared" si="18" ref="K62:K73">SUM(B62:J62)</f>
        <v>1420776.38</v>
      </c>
      <c r="L62"/>
    </row>
    <row r="63" spans="1:12" ht="16.5" customHeight="1">
      <c r="A63" s="3" t="s">
        <v>57</v>
      </c>
      <c r="B63" s="56">
        <v>201114.47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">
        <f t="shared" si="18"/>
        <v>201114.47</v>
      </c>
      <c r="L63"/>
    </row>
    <row r="64" spans="1:12" ht="16.5" customHeight="1">
      <c r="A64" s="3" t="s">
        <v>4</v>
      </c>
      <c r="B64" s="57">
        <v>0</v>
      </c>
      <c r="C64" s="56">
        <v>1585009.64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/>
      <c r="J64" s="57">
        <v>0</v>
      </c>
      <c r="K64" s="5">
        <f t="shared" si="18"/>
        <v>1585009.64</v>
      </c>
      <c r="L64" s="51"/>
    </row>
    <row r="65" spans="1:11" ht="16.5" customHeight="1">
      <c r="A65" s="3" t="s">
        <v>3</v>
      </c>
      <c r="B65" s="57">
        <v>0</v>
      </c>
      <c r="C65" s="57">
        <v>0</v>
      </c>
      <c r="D65" s="56">
        <v>3476160.33</v>
      </c>
      <c r="E65" s="57">
        <v>0</v>
      </c>
      <c r="F65" s="57">
        <v>0</v>
      </c>
      <c r="G65" s="57">
        <v>0</v>
      </c>
      <c r="H65" s="57">
        <v>0</v>
      </c>
      <c r="I65" s="57"/>
      <c r="J65" s="57">
        <v>0</v>
      </c>
      <c r="K65" s="5">
        <f t="shared" si="18"/>
        <v>3476160.33</v>
      </c>
    </row>
    <row r="66" spans="1:11" ht="16.5" customHeight="1">
      <c r="A66" s="3" t="s">
        <v>2</v>
      </c>
      <c r="B66" s="57">
        <v>0</v>
      </c>
      <c r="C66" s="57">
        <v>0</v>
      </c>
      <c r="D66" s="57">
        <v>0</v>
      </c>
      <c r="E66" s="56">
        <v>1160506.09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">
        <f t="shared" si="18"/>
        <v>1160506.09</v>
      </c>
    </row>
    <row r="67" spans="1:11" ht="16.5" customHeight="1">
      <c r="A67" s="3" t="s">
        <v>1</v>
      </c>
      <c r="B67" s="57">
        <v>0</v>
      </c>
      <c r="C67" s="57">
        <v>0</v>
      </c>
      <c r="D67" s="57">
        <v>0</v>
      </c>
      <c r="E67" s="57">
        <v>0</v>
      </c>
      <c r="F67" s="56">
        <v>1315816.7</v>
      </c>
      <c r="G67" s="57">
        <v>0</v>
      </c>
      <c r="H67" s="57">
        <v>0</v>
      </c>
      <c r="I67" s="57">
        <v>0</v>
      </c>
      <c r="J67" s="57">
        <v>0</v>
      </c>
      <c r="K67" s="5">
        <f t="shared" si="18"/>
        <v>1315816.7</v>
      </c>
    </row>
    <row r="68" spans="1:11" ht="16.5" customHeight="1">
      <c r="A68" s="3" t="s">
        <v>0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6">
        <v>1301593.99</v>
      </c>
      <c r="H68" s="57">
        <v>0</v>
      </c>
      <c r="I68" s="57">
        <v>0</v>
      </c>
      <c r="J68" s="57">
        <v>0</v>
      </c>
      <c r="K68" s="5">
        <f t="shared" si="18"/>
        <v>1301593.99</v>
      </c>
    </row>
    <row r="69" spans="1:11" ht="16.5" customHeight="1">
      <c r="A69" s="3" t="s">
        <v>49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6">
        <v>2288207.44</v>
      </c>
      <c r="I69" s="57">
        <v>0</v>
      </c>
      <c r="J69" s="57">
        <v>0</v>
      </c>
      <c r="K69" s="5">
        <f t="shared" si="18"/>
        <v>2288207.44</v>
      </c>
    </row>
    <row r="70" spans="1:11" ht="16.5" customHeight="1">
      <c r="A70" s="3" t="s">
        <v>50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">
        <f t="shared" si="18"/>
        <v>0</v>
      </c>
    </row>
    <row r="71" spans="1:11" ht="16.5" customHeight="1">
      <c r="A71" s="3" t="s">
        <v>51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6">
        <v>626739.36</v>
      </c>
      <c r="J71" s="57">
        <v>0</v>
      </c>
      <c r="K71" s="5">
        <f t="shared" si="18"/>
        <v>626739.36</v>
      </c>
    </row>
    <row r="72" spans="1:11" ht="16.5" customHeight="1">
      <c r="A72" s="3" t="s">
        <v>52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6">
        <v>1043229.63</v>
      </c>
      <c r="J72" s="57">
        <v>0</v>
      </c>
      <c r="K72" s="5">
        <f t="shared" si="18"/>
        <v>1043229.63</v>
      </c>
    </row>
    <row r="73" spans="1:11" ht="16.5" customHeight="1">
      <c r="A73" s="3" t="s">
        <v>53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6">
        <v>924047.34</v>
      </c>
      <c r="K73" s="5">
        <f t="shared" si="18"/>
        <v>924047.34</v>
      </c>
    </row>
    <row r="74" spans="1:11" ht="18" customHeight="1">
      <c r="A74" s="2" t="s">
        <v>64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9">
        <f>SUM(B74:J74)</f>
        <v>0</v>
      </c>
    </row>
    <row r="75" spans="1:10" ht="18" customHeight="1">
      <c r="A75" s="52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2024-06-17T17:49:13Z</dcterms:modified>
  <cp:category/>
  <cp:version/>
  <cp:contentType/>
  <cp:contentStatus/>
</cp:coreProperties>
</file>