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<sst xmlns="http://schemas.openxmlformats.org/spreadsheetml/2006/main" count="90" uniqueCount="87">
  <si>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</si>
  <si>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</si>
  <si>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</si>
  <si>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</si>
  <si>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</si>
  <si>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</si>
  <si>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</si>
  <si>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</si>
  <si>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</si>
  <si>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</si>
  <si>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</si>
  <si>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</si>
  <si>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</si>
  <si>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</si>
  <si>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</si>
  <si>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</si>
  <si>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</si>
  <si>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</si>
  <si>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</si>
  <si>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</si>
  <si>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</si>
  <si>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</si>
  <si>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</si>
  <si>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</si>
  <si>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</si>
  <si>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</si>
  <si>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</si>
  <si>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</si>
  <si>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</si>
  <si>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</si>
  <si>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</si>
  <si>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</si>
  <si>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</si>
  <si>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</si>
  <si>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</si>
  <si>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</si>
  <si>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</si>
  <si>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</si>
  <si>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</si>
  <si>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</si>
  <si>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</si>
  <si>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</si>
  <si>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</si>
  <si>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</si>
  <si>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</si>
  <si>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</si>
  <si>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</si>
  <si>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</si>
  <si>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</si>
  <si>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</si>
  <si>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</si>
  <si>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</si>
  <si>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</si>
  <si>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</si>
  <si>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</si>
  <si>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</si>
  <si>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</si>
  <si>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</si>
  <si>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</si>
  <si>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</si>
  <si>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</si>
  <si>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</si>
  <si>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</si>
  <si>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</si>
  <si>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</si>
  <si>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</si>
  <si>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</si>
  <si>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</si>
  <si>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</si>
  <si>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</si>
  <si>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</si>
  <si>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</si>
  <si>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</si>
  <si>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</si>
  <si>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</si>
  <si>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</si>
  <si>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</si>
  <si>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</si>
  <si>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</si>
  <si>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</si>
  <si>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</si>
  <si>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</si>
  <si>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</si>
  <si>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</si>
  <si>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07/06/24 - VENCIMENTO 14/06/24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</si>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</sst>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410297</v>
      </c>
      <c r="C7" s="9">
        <f t="shared" si="0"/>
        <v>270753</v>
      </c>
      <c r="D7" s="9">
        <f t="shared" si="0"/>
        <v>238677</v>
      </c>
      <c r="E7" s="9">
        <f t="shared" si="0"/>
        <v>68936</v>
      </c>
      <c r="F7" s="9">
        <f t="shared" si="0"/>
        <v>232408</v>
      </c>
      <c r="G7" s="9">
        <f t="shared" si="0"/>
        <v>398699</v>
      </c>
      <c r="H7" s="9">
        <f t="shared" si="0"/>
        <v>48941</v>
      </c>
      <c r="I7" s="9">
        <f t="shared" si="0"/>
        <v>240686</v>
      </c>
      <c r="J7" s="9">
        <f t="shared" si="0"/>
        <v>219251</v>
      </c>
      <c r="K7" s="9">
        <f t="shared" si="0"/>
        <v>323037</v>
      </c>
      <c r="L7" s="9">
        <f t="shared" si="0"/>
        <v>255694</v>
      </c>
      <c r="M7" s="9">
        <f t="shared" si="0"/>
        <v>139424</v>
      </c>
      <c r="N7" s="9">
        <f t="shared" si="0"/>
        <v>89223</v>
      </c>
      <c r="O7" s="9">
        <f t="shared" si="0"/>
        <v>2936026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9524</v>
      </c>
      <c r="C8" s="11">
        <f t="shared" si="1"/>
        <v>9440</v>
      </c>
      <c r="D8" s="11">
        <f t="shared" si="1"/>
        <v>5088</v>
      </c>
      <c r="E8" s="11">
        <f t="shared" si="1"/>
        <v>1781</v>
      </c>
      <c r="F8" s="11">
        <f t="shared" si="1"/>
        <v>6216</v>
      </c>
      <c r="G8" s="11">
        <f t="shared" si="1"/>
        <v>12358</v>
      </c>
      <c r="H8" s="11">
        <f t="shared" si="1"/>
        <v>1674</v>
      </c>
      <c r="I8" s="11">
        <f t="shared" si="1"/>
        <v>10656</v>
      </c>
      <c r="J8" s="11">
        <f t="shared" si="1"/>
        <v>7245</v>
      </c>
      <c r="K8" s="11">
        <f t="shared" si="1"/>
        <v>4149</v>
      </c>
      <c r="L8" s="11">
        <f t="shared" si="1"/>
        <v>2875</v>
      </c>
      <c r="M8" s="11">
        <f t="shared" si="1"/>
        <v>5201</v>
      </c>
      <c r="N8" s="11">
        <f t="shared" si="1"/>
        <v>3389</v>
      </c>
      <c r="O8" s="11">
        <f t="shared" si="1"/>
        <v>79596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9524</v>
      </c>
      <c r="C9" s="11">
        <v>9440</v>
      </c>
      <c r="D9" s="11">
        <v>5088</v>
      </c>
      <c r="E9" s="11">
        <v>1781</v>
      </c>
      <c r="F9" s="11">
        <v>6216</v>
      </c>
      <c r="G9" s="11">
        <v>12358</v>
      </c>
      <c r="H9" s="11">
        <v>1674</v>
      </c>
      <c r="I9" s="11">
        <v>10656</v>
      </c>
      <c r="J9" s="11">
        <v>7245</v>
      </c>
      <c r="K9" s="11">
        <v>4147</v>
      </c>
      <c r="L9" s="11">
        <v>2875</v>
      </c>
      <c r="M9" s="11">
        <v>5201</v>
      </c>
      <c r="N9" s="11">
        <v>3344</v>
      </c>
      <c r="O9" s="11">
        <f>SUM(B9:N9)</f>
        <v>79549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45</v>
      </c>
      <c r="O10" s="11">
        <f>SUM(B10:N10)</f>
        <v>47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400773</v>
      </c>
      <c r="C11" s="13">
        <v>261313</v>
      </c>
      <c r="D11" s="13">
        <v>233589</v>
      </c>
      <c r="E11" s="13">
        <v>67155</v>
      </c>
      <c r="F11" s="13">
        <v>226192</v>
      </c>
      <c r="G11" s="13">
        <v>386341</v>
      </c>
      <c r="H11" s="13">
        <v>47267</v>
      </c>
      <c r="I11" s="13">
        <v>230030</v>
      </c>
      <c r="J11" s="13">
        <v>212006</v>
      </c>
      <c r="K11" s="13">
        <v>318888</v>
      </c>
      <c r="L11" s="13">
        <v>252819</v>
      </c>
      <c r="M11" s="13">
        <v>134223</v>
      </c>
      <c r="N11" s="13">
        <v>85834</v>
      </c>
      <c r="O11" s="11">
        <f>SUM(B11:N11)</f>
        <v>2856430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32539</v>
      </c>
      <c r="C12" s="13">
        <v>26480</v>
      </c>
      <c r="D12" s="13">
        <v>20276</v>
      </c>
      <c r="E12" s="13">
        <v>8241</v>
      </c>
      <c r="F12" s="13">
        <v>22918</v>
      </c>
      <c r="G12" s="13">
        <v>41032</v>
      </c>
      <c r="H12" s="13">
        <v>5466</v>
      </c>
      <c r="I12" s="13">
        <v>24438</v>
      </c>
      <c r="J12" s="13">
        <v>20751</v>
      </c>
      <c r="K12" s="13">
        <v>24286</v>
      </c>
      <c r="L12" s="13">
        <v>19572</v>
      </c>
      <c r="M12" s="13">
        <v>7734</v>
      </c>
      <c r="N12" s="13">
        <v>4249</v>
      </c>
      <c r="O12" s="11">
        <f>SUM(B12:N12)</f>
        <v>257982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368234</v>
      </c>
      <c r="C13" s="15">
        <f t="shared" si="2"/>
        <v>234833</v>
      </c>
      <c r="D13" s="15">
        <f t="shared" si="2"/>
        <v>213313</v>
      </c>
      <c r="E13" s="15">
        <f t="shared" si="2"/>
        <v>58914</v>
      </c>
      <c r="F13" s="15">
        <f t="shared" si="2"/>
        <v>203274</v>
      </c>
      <c r="G13" s="15">
        <f t="shared" si="2"/>
        <v>345309</v>
      </c>
      <c r="H13" s="15">
        <f t="shared" si="2"/>
        <v>41801</v>
      </c>
      <c r="I13" s="15">
        <f t="shared" si="2"/>
        <v>205592</v>
      </c>
      <c r="J13" s="15">
        <f t="shared" si="2"/>
        <v>191255</v>
      </c>
      <c r="K13" s="15">
        <f t="shared" si="2"/>
        <v>294602</v>
      </c>
      <c r="L13" s="15">
        <f t="shared" si="2"/>
        <v>233247</v>
      </c>
      <c r="M13" s="15">
        <f t="shared" si="2"/>
        <v>126489</v>
      </c>
      <c r="N13" s="15">
        <f t="shared" si="2"/>
        <v>81585</v>
      </c>
      <c r="O13" s="11">
        <f>SUM(B13:N13)</f>
        <v>2598448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1.132973696324479</v>
      </c>
      <c r="C18" s="19">
        <v>1.247348463067505</v>
      </c>
      <c r="D18" s="19">
        <v>1.452196340774432</v>
      </c>
      <c r="E18" s="19">
        <v>0.833284408525948</v>
      </c>
      <c r="F18" s="19">
        <v>1.34140023263229</v>
      </c>
      <c r="G18" s="19">
        <v>1.337370532416309</v>
      </c>
      <c r="H18" s="19">
        <v>1.512579746222022</v>
      </c>
      <c r="I18" s="19">
        <v>1.412572558788154</v>
      </c>
      <c r="J18" s="19">
        <v>1.290257819765368</v>
      </c>
      <c r="K18" s="19">
        <v>1.165353200757243</v>
      </c>
      <c r="L18" s="19">
        <v>1.220084391312463</v>
      </c>
      <c r="M18" s="19">
        <v>1.142372620975452</v>
      </c>
      <c r="N18" s="19">
        <v>1.022230014064305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1503460.8100000003</v>
      </c>
      <c r="C20" s="24">
        <f aca="true" t="shared" si="3" ref="C20:O20">SUM(C21:C32)</f>
        <v>1104990.1700000002</v>
      </c>
      <c r="D20" s="24">
        <f t="shared" si="3"/>
        <v>984046.6600000001</v>
      </c>
      <c r="E20" s="24">
        <f t="shared" si="3"/>
        <v>288451.7899999999</v>
      </c>
      <c r="F20" s="24">
        <f t="shared" si="3"/>
        <v>1038389.5200000001</v>
      </c>
      <c r="G20" s="24">
        <f t="shared" si="3"/>
        <v>1471838.4200000002</v>
      </c>
      <c r="H20" s="24">
        <f t="shared" si="3"/>
        <v>287655.0800000001</v>
      </c>
      <c r="I20" s="24">
        <f t="shared" si="3"/>
        <v>1137291.7</v>
      </c>
      <c r="J20" s="24">
        <f t="shared" si="3"/>
        <v>927409.49</v>
      </c>
      <c r="K20" s="24">
        <f t="shared" si="3"/>
        <v>1275940.9500000002</v>
      </c>
      <c r="L20" s="24">
        <f t="shared" si="3"/>
        <v>1147377.4000000001</v>
      </c>
      <c r="M20" s="24">
        <f t="shared" si="3"/>
        <v>663863.1300000001</v>
      </c>
      <c r="N20" s="24">
        <f t="shared" si="3"/>
        <v>340946.38</v>
      </c>
      <c r="O20" s="24">
        <f t="shared" si="3"/>
        <v>12171661.5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1211196.74</v>
      </c>
      <c r="C21" s="28">
        <f aca="true" t="shared" si="4" ref="C21:N21">ROUND((C15+C16)*C7,2)</f>
        <v>825688.35</v>
      </c>
      <c r="D21" s="28">
        <f t="shared" si="4"/>
        <v>638341.64</v>
      </c>
      <c r="E21" s="28">
        <f t="shared" si="4"/>
        <v>314968.58</v>
      </c>
      <c r="F21" s="28">
        <f t="shared" si="4"/>
        <v>720441.56</v>
      </c>
      <c r="G21" s="28">
        <f t="shared" si="4"/>
        <v>1016921.67</v>
      </c>
      <c r="H21" s="28">
        <f t="shared" si="4"/>
        <v>167603.35</v>
      </c>
      <c r="I21" s="28">
        <f t="shared" si="4"/>
        <v>728821.28</v>
      </c>
      <c r="J21" s="28">
        <f t="shared" si="4"/>
        <v>667772.77</v>
      </c>
      <c r="K21" s="28">
        <f t="shared" si="4"/>
        <v>929991.22</v>
      </c>
      <c r="L21" s="28">
        <f t="shared" si="4"/>
        <v>838164.93</v>
      </c>
      <c r="M21" s="28">
        <f t="shared" si="4"/>
        <v>527371.28</v>
      </c>
      <c r="N21" s="28">
        <f t="shared" si="4"/>
        <v>304848.22</v>
      </c>
      <c r="O21" s="28">
        <f aca="true" t="shared" si="5" ref="O21:O31">SUM(B21:N21)</f>
        <v>8892131.59</v>
      </c>
    </row>
    <row r="22" spans="1:23" ht="18.75" customHeight="1">
      <c r="A22" s="26" t="s">
        <v>33</v>
      </c>
      <c r="B22" s="28">
        <f>IF(B18&lt;&gt;0,ROUND((B18-1)*B21,2),0)</f>
        <v>161057.31</v>
      </c>
      <c r="C22" s="28">
        <f aca="true" t="shared" si="6" ref="C22:N22">IF(C18&lt;&gt;0,ROUND((C18-1)*C21,2),0)</f>
        <v>204232.74</v>
      </c>
      <c r="D22" s="28">
        <f t="shared" si="6"/>
        <v>288655.75</v>
      </c>
      <c r="E22" s="28">
        <f t="shared" si="6"/>
        <v>-52510.17</v>
      </c>
      <c r="F22" s="28">
        <f t="shared" si="6"/>
        <v>245958.92</v>
      </c>
      <c r="G22" s="28">
        <f t="shared" si="6"/>
        <v>343079.41</v>
      </c>
      <c r="H22" s="28">
        <f t="shared" si="6"/>
        <v>85910.08</v>
      </c>
      <c r="I22" s="28">
        <f t="shared" si="6"/>
        <v>300691.66</v>
      </c>
      <c r="J22" s="28">
        <f t="shared" si="6"/>
        <v>193826.27</v>
      </c>
      <c r="K22" s="28">
        <f t="shared" si="6"/>
        <v>153777.02</v>
      </c>
      <c r="L22" s="28">
        <f t="shared" si="6"/>
        <v>184467.02</v>
      </c>
      <c r="M22" s="28">
        <f t="shared" si="6"/>
        <v>75083.23</v>
      </c>
      <c r="N22" s="28">
        <f t="shared" si="6"/>
        <v>6776.78</v>
      </c>
      <c r="O22" s="28">
        <f t="shared" si="5"/>
        <v>2191006.0199999996</v>
      </c>
      <c r="W22" s="51"/>
    </row>
    <row r="23" spans="1:15" ht="18.75" customHeight="1">
      <c r="A23" s="26" t="s">
        <v>34</v>
      </c>
      <c r="B23" s="28">
        <v>67000.32</v>
      </c>
      <c r="C23" s="28">
        <v>45649.36</v>
      </c>
      <c r="D23" s="28">
        <v>33062.04</v>
      </c>
      <c r="E23" s="28">
        <v>11551.92</v>
      </c>
      <c r="F23" s="28">
        <v>41090.51</v>
      </c>
      <c r="G23" s="28">
        <v>66288.69</v>
      </c>
      <c r="H23" s="28">
        <v>7938.54</v>
      </c>
      <c r="I23" s="28">
        <v>45883.24</v>
      </c>
      <c r="J23" s="28">
        <v>36523.99</v>
      </c>
      <c r="K23" s="28">
        <v>53994.37</v>
      </c>
      <c r="L23" s="28">
        <v>50780.62</v>
      </c>
      <c r="M23" s="28">
        <v>25550.15</v>
      </c>
      <c r="N23" s="28">
        <v>15933.87</v>
      </c>
      <c r="O23" s="28">
        <f t="shared" si="5"/>
        <v>501247.62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875.07</v>
      </c>
      <c r="D26" s="28">
        <v>779.41</v>
      </c>
      <c r="E26" s="28">
        <v>225.1</v>
      </c>
      <c r="F26" s="28">
        <v>818.8</v>
      </c>
      <c r="G26" s="28">
        <v>1159.26</v>
      </c>
      <c r="H26" s="28">
        <v>213.84</v>
      </c>
      <c r="I26" s="28">
        <v>875.07</v>
      </c>
      <c r="J26" s="28">
        <v>731.57</v>
      </c>
      <c r="K26" s="28">
        <v>1001.69</v>
      </c>
      <c r="L26" s="28">
        <v>897.58</v>
      </c>
      <c r="M26" s="28">
        <v>512.1</v>
      </c>
      <c r="N26" s="28">
        <v>267.34</v>
      </c>
      <c r="O26" s="28">
        <f t="shared" si="5"/>
        <v>9527.35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89548.18</v>
      </c>
      <c r="L30" s="28">
        <v>29726.13</v>
      </c>
      <c r="M30" s="28">
        <v>0</v>
      </c>
      <c r="N30" s="28">
        <v>0</v>
      </c>
      <c r="O30" s="28">
        <f t="shared" si="5"/>
        <v>119274.31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-69630.17000000007</v>
      </c>
      <c r="C33" s="28">
        <f aca="true" t="shared" si="7" ref="C33:O33">+C34+C36+C49+C50+C51+C56-C57</f>
        <v>-105994.81</v>
      </c>
      <c r="D33" s="28">
        <f t="shared" si="7"/>
        <v>-82387.04</v>
      </c>
      <c r="E33" s="28">
        <f t="shared" si="7"/>
        <v>-27835.629999999997</v>
      </c>
      <c r="F33" s="28">
        <f t="shared" si="7"/>
        <v>-87347.77</v>
      </c>
      <c r="G33" s="28">
        <f t="shared" si="7"/>
        <v>-77061.79</v>
      </c>
      <c r="H33" s="28">
        <f t="shared" si="7"/>
        <v>-23364.17</v>
      </c>
      <c r="I33" s="28">
        <f t="shared" si="7"/>
        <v>-51100.11999999997</v>
      </c>
      <c r="J33" s="28">
        <f t="shared" si="7"/>
        <v>-87874.98999999999</v>
      </c>
      <c r="K33" s="28">
        <f t="shared" si="7"/>
        <v>-407832.43999999994</v>
      </c>
      <c r="L33" s="28">
        <f t="shared" si="7"/>
        <v>-362325.19</v>
      </c>
      <c r="M33" s="28">
        <f t="shared" si="7"/>
        <v>-60883.310000000005</v>
      </c>
      <c r="N33" s="28">
        <f t="shared" si="7"/>
        <v>47001.810000000005</v>
      </c>
      <c r="O33" s="28">
        <f t="shared" si="7"/>
        <v>-1396635.6199999996</v>
      </c>
    </row>
    <row r="34" spans="1:15" ht="18.75" customHeight="1">
      <c r="A34" s="26" t="s">
        <v>38</v>
      </c>
      <c r="B34" s="29">
        <f>+B35</f>
        <v>-41905.6</v>
      </c>
      <c r="C34" s="29">
        <f>+C35</f>
        <v>-41536</v>
      </c>
      <c r="D34" s="29">
        <f aca="true" t="shared" si="8" ref="D34:O34">+D35</f>
        <v>-22387.2</v>
      </c>
      <c r="E34" s="29">
        <f t="shared" si="8"/>
        <v>-7836.4</v>
      </c>
      <c r="F34" s="29">
        <f t="shared" si="8"/>
        <v>-27350.4</v>
      </c>
      <c r="G34" s="29">
        <f t="shared" si="8"/>
        <v>-54375.2</v>
      </c>
      <c r="H34" s="29">
        <f t="shared" si="8"/>
        <v>-7365.6</v>
      </c>
      <c r="I34" s="29">
        <f t="shared" si="8"/>
        <v>-46886.4</v>
      </c>
      <c r="J34" s="29">
        <f t="shared" si="8"/>
        <v>-31878</v>
      </c>
      <c r="K34" s="29">
        <f t="shared" si="8"/>
        <v>-18246.8</v>
      </c>
      <c r="L34" s="29">
        <f t="shared" si="8"/>
        <v>-12650</v>
      </c>
      <c r="M34" s="29">
        <f t="shared" si="8"/>
        <v>-22884.4</v>
      </c>
      <c r="N34" s="29">
        <f t="shared" si="8"/>
        <v>-14713.6</v>
      </c>
      <c r="O34" s="29">
        <f t="shared" si="8"/>
        <v>-350015.6</v>
      </c>
    </row>
    <row r="35" spans="1:26" ht="18.75" customHeight="1">
      <c r="A35" s="27" t="s">
        <v>39</v>
      </c>
      <c r="B35" s="16">
        <f>ROUND((-B9)*$G$3,2)</f>
        <v>-41905.6</v>
      </c>
      <c r="C35" s="16">
        <f aca="true" t="shared" si="9" ref="C35:N35">ROUND((-C9)*$G$3,2)</f>
        <v>-41536</v>
      </c>
      <c r="D35" s="16">
        <f t="shared" si="9"/>
        <v>-22387.2</v>
      </c>
      <c r="E35" s="16">
        <f t="shared" si="9"/>
        <v>-7836.4</v>
      </c>
      <c r="F35" s="16">
        <f t="shared" si="9"/>
        <v>-27350.4</v>
      </c>
      <c r="G35" s="16">
        <f t="shared" si="9"/>
        <v>-54375.2</v>
      </c>
      <c r="H35" s="16">
        <f t="shared" si="9"/>
        <v>-7365.6</v>
      </c>
      <c r="I35" s="16">
        <f t="shared" si="9"/>
        <v>-46886.4</v>
      </c>
      <c r="J35" s="16">
        <f t="shared" si="9"/>
        <v>-31878</v>
      </c>
      <c r="K35" s="16">
        <f t="shared" si="9"/>
        <v>-18246.8</v>
      </c>
      <c r="L35" s="16">
        <f t="shared" si="9"/>
        <v>-12650</v>
      </c>
      <c r="M35" s="16">
        <f t="shared" si="9"/>
        <v>-22884.4</v>
      </c>
      <c r="N35" s="16">
        <f t="shared" si="9"/>
        <v>-14713.6</v>
      </c>
      <c r="O35" s="30">
        <f aca="true" t="shared" si="10" ref="O35:O57">SUM(B35:N35)</f>
        <v>-350015.6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-27724.570000000065</v>
      </c>
      <c r="C36" s="29">
        <f aca="true" t="shared" si="11" ref="C36:O36">SUM(C37:C47)</f>
        <v>-64458.81</v>
      </c>
      <c r="D36" s="29">
        <f t="shared" si="11"/>
        <v>-59999.84</v>
      </c>
      <c r="E36" s="29">
        <f t="shared" si="11"/>
        <v>-19999.23</v>
      </c>
      <c r="F36" s="29">
        <f t="shared" si="11"/>
        <v>-59997.37</v>
      </c>
      <c r="G36" s="29">
        <f t="shared" si="11"/>
        <v>-22686.59</v>
      </c>
      <c r="H36" s="29">
        <f t="shared" si="11"/>
        <v>-15998.57</v>
      </c>
      <c r="I36" s="29">
        <f t="shared" si="11"/>
        <v>-4213.719999999972</v>
      </c>
      <c r="J36" s="29">
        <f t="shared" si="11"/>
        <v>-55996.99</v>
      </c>
      <c r="K36" s="29">
        <f t="shared" si="11"/>
        <v>-389585.63999999996</v>
      </c>
      <c r="L36" s="29">
        <f t="shared" si="11"/>
        <v>-349675.19</v>
      </c>
      <c r="M36" s="29">
        <f t="shared" si="11"/>
        <v>-37998.91</v>
      </c>
      <c r="N36" s="29">
        <f t="shared" si="11"/>
        <v>61715.41</v>
      </c>
      <c r="O36" s="29">
        <f t="shared" si="11"/>
        <v>-1046620.0199999997</v>
      </c>
    </row>
    <row r="37" spans="1:26" ht="18.75" customHeight="1">
      <c r="A37" s="27" t="s">
        <v>41</v>
      </c>
      <c r="B37" s="31">
        <v>-27724.57</v>
      </c>
      <c r="C37" s="31">
        <v>-64458.81</v>
      </c>
      <c r="D37" s="31">
        <v>-59999.84</v>
      </c>
      <c r="E37" s="31">
        <v>-19999.23</v>
      </c>
      <c r="F37" s="31">
        <v>-59997.37</v>
      </c>
      <c r="G37" s="31">
        <v>-22686.59</v>
      </c>
      <c r="H37" s="31">
        <v>-15998.57</v>
      </c>
      <c r="I37" s="31">
        <v>-4213.72</v>
      </c>
      <c r="J37" s="31">
        <v>-55996.99</v>
      </c>
      <c r="K37" s="31">
        <v>-77997.34</v>
      </c>
      <c r="L37" s="31">
        <v>-69991.88</v>
      </c>
      <c r="M37" s="31">
        <v>-37998.91</v>
      </c>
      <c r="N37" s="31">
        <v>-17820</v>
      </c>
      <c r="O37" s="31">
        <f t="shared" si="10"/>
        <v>-534883.82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-311588.3</v>
      </c>
      <c r="L44" s="31">
        <v>-279683.31</v>
      </c>
      <c r="M44" s="31">
        <v>0</v>
      </c>
      <c r="N44" s="31">
        <v>0</v>
      </c>
      <c r="O44" s="31">
        <f t="shared" si="10"/>
        <v>-591271.61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79535.41</v>
      </c>
      <c r="O47" s="31">
        <f t="shared" si="10"/>
        <v>79535.41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60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1433830.6400000001</v>
      </c>
      <c r="C55" s="34">
        <f aca="true" t="shared" si="13" ref="C55:N55">+C20+C33</f>
        <v>998995.3600000001</v>
      </c>
      <c r="D55" s="34">
        <f t="shared" si="13"/>
        <v>901659.6200000001</v>
      </c>
      <c r="E55" s="34">
        <f t="shared" si="13"/>
        <v>260616.15999999992</v>
      </c>
      <c r="F55" s="34">
        <f t="shared" si="13"/>
        <v>951041.7500000001</v>
      </c>
      <c r="G55" s="34">
        <f t="shared" si="13"/>
        <v>1394776.6300000001</v>
      </c>
      <c r="H55" s="34">
        <f t="shared" si="13"/>
        <v>264290.9100000001</v>
      </c>
      <c r="I55" s="34">
        <f t="shared" si="13"/>
        <v>1086191.58</v>
      </c>
      <c r="J55" s="34">
        <f t="shared" si="13"/>
        <v>839534.5</v>
      </c>
      <c r="K55" s="34">
        <f t="shared" si="13"/>
        <v>868108.5100000002</v>
      </c>
      <c r="L55" s="34">
        <f t="shared" si="13"/>
        <v>785052.2100000002</v>
      </c>
      <c r="M55" s="34">
        <f t="shared" si="13"/>
        <v>602979.8200000001</v>
      </c>
      <c r="N55" s="34">
        <f t="shared" si="13"/>
        <v>387948.19</v>
      </c>
      <c r="O55" s="34">
        <f>SUM(B55:N55)</f>
        <v>10775025.88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1433830.64</v>
      </c>
      <c r="C61" s="42">
        <f t="shared" si="14"/>
        <v>998995.36</v>
      </c>
      <c r="D61" s="42">
        <f t="shared" si="14"/>
        <v>901659.62</v>
      </c>
      <c r="E61" s="42">
        <f t="shared" si="14"/>
        <v>260616.16</v>
      </c>
      <c r="F61" s="42">
        <f t="shared" si="14"/>
        <v>951041.75</v>
      </c>
      <c r="G61" s="42">
        <f t="shared" si="14"/>
        <v>1394776.62</v>
      </c>
      <c r="H61" s="42">
        <f t="shared" si="14"/>
        <v>264290.91</v>
      </c>
      <c r="I61" s="42">
        <f t="shared" si="14"/>
        <v>1086191.58</v>
      </c>
      <c r="J61" s="42">
        <f t="shared" si="14"/>
        <v>839534.5</v>
      </c>
      <c r="K61" s="42">
        <f t="shared" si="14"/>
        <v>868108.52</v>
      </c>
      <c r="L61" s="42">
        <f t="shared" si="14"/>
        <v>785052.21</v>
      </c>
      <c r="M61" s="42">
        <f t="shared" si="14"/>
        <v>602979.82</v>
      </c>
      <c r="N61" s="42">
        <f t="shared" si="14"/>
        <v>387948.19</v>
      </c>
      <c r="O61" s="34">
        <f t="shared" si="14"/>
        <v>10775025.88</v>
      </c>
      <c r="Q61"/>
    </row>
    <row r="62" spans="1:18" ht="18.75" customHeight="1">
      <c r="A62" s="26" t="s">
        <v>54</v>
      </c>
      <c r="B62" s="42">
        <v>1179277.14</v>
      </c>
      <c r="C62" s="42">
        <v>716177.33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1895454.4699999997</v>
      </c>
      <c r="P62"/>
      <c r="Q62"/>
      <c r="R62" s="41"/>
    </row>
    <row r="63" spans="1:16" ht="18.75" customHeight="1">
      <c r="A63" s="26" t="s">
        <v>55</v>
      </c>
      <c r="B63" s="42">
        <v>254553.5</v>
      </c>
      <c r="C63" s="42">
        <v>282818.03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537371.53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901659.62</v>
      </c>
      <c r="E64" s="43">
        <v>0</v>
      </c>
      <c r="F64" s="43">
        <v>0</v>
      </c>
      <c r="G64" s="43">
        <v>0</v>
      </c>
      <c r="H64" s="42">
        <v>264290.91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1165950.53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260616.16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260616.16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951041.75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951041.75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1394776.62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1394776.62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1086191.58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1086191.58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839534.5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839534.5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868108.52</v>
      </c>
      <c r="L70" s="29">
        <v>785052.21</v>
      </c>
      <c r="M70" s="43">
        <v>0</v>
      </c>
      <c r="N70" s="43">
        <v>0</v>
      </c>
      <c r="O70" s="34">
        <f t="shared" si="15"/>
        <v>1653160.73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602979.82</v>
      </c>
      <c r="N71" s="43">
        <v>0</v>
      </c>
      <c r="O71" s="34">
        <f t="shared" si="15"/>
        <v>602979.82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387948.19</v>
      </c>
      <c r="O72" s="46">
        <f t="shared" si="15"/>
        <v>387948.19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2024-06-13T16:28:00Z</dcterms:modified>
  <cp:category/>
  <cp:version/>
  <cp:contentType/>
  <cp:contentStatus/>
</cp:coreProperties>
</file>