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<sst xmlns="http://schemas.openxmlformats.org/spreadsheetml/2006/main" count="90" uniqueCount="87">
  <si>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</si>
  <si>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</si>
  <si>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</si>
  <si>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</si>
  <si>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</si>
  <si>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</si>
  <si>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</si>
  <si>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</si>
  <si>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</si>
  <si>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</si>
  <si>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</si>
  <si>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</si>
  <si>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</si>
  <si>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</si>
  <si>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</si>
  <si>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</si>
  <si>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</si>
  <si>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</si>
  <si>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</si>
  <si>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</si>
  <si>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</si>
  <si>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</si>
  <si>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</si>
  <si>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</si>
  <si>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</si>
  <si>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</si>
  <si>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</si>
  <si>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</si>
  <si>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</si>
  <si>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</si>
  <si>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</si>
  <si>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</si>
  <si>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</si>
  <si>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</si>
  <si>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</si>
  <si>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</si>
  <si>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</si>
  <si>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</si>
  <si>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</si>
  <si>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</si>
  <si>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</si>
  <si>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</si>
  <si>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</si>
  <si>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</si>
  <si>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</si>
  <si>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</si>
  <si>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</si>
  <si>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</si>
  <si>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</si>
  <si>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</si>
  <si>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</si>
  <si>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</si>
  <si>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</si>
  <si>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</si>
  <si>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</si>
  <si>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</si>
  <si>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</si>
  <si>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</si>
  <si>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</si>
  <si>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</si>
  <si>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</si>
  <si>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</si>
  <si>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</si>
  <si>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</si>
  <si>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</si>
  <si>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</si>
  <si>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</si>
  <si>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</si>
  <si>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</si>
  <si>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</si>
  <si>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</si>
  <si>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</si>
  <si>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</si>
  <si>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</si>
  <si>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</si>
  <si>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</si>
  <si>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</si>
  <si>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</si>
  <si>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</si>
  <si>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</si>
  <si>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</si>
  <si>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</si>
  <si>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</si>
  <si>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</si>
  <si>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11/06/24 - VENCIMENTO 18/06/24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</si>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</sst>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419946</v>
      </c>
      <c r="C7" s="9">
        <f t="shared" si="0"/>
        <v>277831</v>
      </c>
      <c r="D7" s="9">
        <f t="shared" si="0"/>
        <v>256817</v>
      </c>
      <c r="E7" s="9">
        <f t="shared" si="0"/>
        <v>69245</v>
      </c>
      <c r="F7" s="9">
        <f t="shared" si="0"/>
        <v>223762</v>
      </c>
      <c r="G7" s="9">
        <f t="shared" si="0"/>
        <v>409776</v>
      </c>
      <c r="H7" s="9">
        <f t="shared" si="0"/>
        <v>51691</v>
      </c>
      <c r="I7" s="9">
        <f t="shared" si="0"/>
        <v>232182</v>
      </c>
      <c r="J7" s="9">
        <f t="shared" si="0"/>
        <v>228156</v>
      </c>
      <c r="K7" s="9">
        <f t="shared" si="0"/>
        <v>331582</v>
      </c>
      <c r="L7" s="9">
        <f t="shared" si="0"/>
        <v>262559</v>
      </c>
      <c r="M7" s="9">
        <f t="shared" si="0"/>
        <v>144246</v>
      </c>
      <c r="N7" s="9">
        <f t="shared" si="0"/>
        <v>90832</v>
      </c>
      <c r="O7" s="9">
        <f t="shared" si="0"/>
        <v>2998625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8959</v>
      </c>
      <c r="C8" s="11">
        <f t="shared" si="1"/>
        <v>8834</v>
      </c>
      <c r="D8" s="11">
        <f t="shared" si="1"/>
        <v>4834</v>
      </c>
      <c r="E8" s="11">
        <f t="shared" si="1"/>
        <v>1622</v>
      </c>
      <c r="F8" s="11">
        <f t="shared" si="1"/>
        <v>5469</v>
      </c>
      <c r="G8" s="11">
        <f t="shared" si="1"/>
        <v>11744</v>
      </c>
      <c r="H8" s="11">
        <f t="shared" si="1"/>
        <v>1646</v>
      </c>
      <c r="I8" s="11">
        <f t="shared" si="1"/>
        <v>9501</v>
      </c>
      <c r="J8" s="11">
        <f t="shared" si="1"/>
        <v>7116</v>
      </c>
      <c r="K8" s="11">
        <f t="shared" si="1"/>
        <v>3876</v>
      </c>
      <c r="L8" s="11">
        <f t="shared" si="1"/>
        <v>2811</v>
      </c>
      <c r="M8" s="11">
        <f t="shared" si="1"/>
        <v>5071</v>
      </c>
      <c r="N8" s="11">
        <f t="shared" si="1"/>
        <v>3077</v>
      </c>
      <c r="O8" s="11">
        <f t="shared" si="1"/>
        <v>74560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8959</v>
      </c>
      <c r="C9" s="11">
        <v>8834</v>
      </c>
      <c r="D9" s="11">
        <v>4834</v>
      </c>
      <c r="E9" s="11">
        <v>1622</v>
      </c>
      <c r="F9" s="11">
        <v>5469</v>
      </c>
      <c r="G9" s="11">
        <v>11744</v>
      </c>
      <c r="H9" s="11">
        <v>1646</v>
      </c>
      <c r="I9" s="11">
        <v>9501</v>
      </c>
      <c r="J9" s="11">
        <v>7116</v>
      </c>
      <c r="K9" s="11">
        <v>3874</v>
      </c>
      <c r="L9" s="11">
        <v>2810</v>
      </c>
      <c r="M9" s="11">
        <v>5071</v>
      </c>
      <c r="N9" s="11">
        <v>3029</v>
      </c>
      <c r="O9" s="11">
        <f>SUM(B9:N9)</f>
        <v>74509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1</v>
      </c>
      <c r="M10" s="13">
        <v>0</v>
      </c>
      <c r="N10" s="13">
        <v>48</v>
      </c>
      <c r="O10" s="11">
        <f>SUM(B10:N10)</f>
        <v>51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410987</v>
      </c>
      <c r="C11" s="13">
        <v>268997</v>
      </c>
      <c r="D11" s="13">
        <v>251983</v>
      </c>
      <c r="E11" s="13">
        <v>67623</v>
      </c>
      <c r="F11" s="13">
        <v>218293</v>
      </c>
      <c r="G11" s="13">
        <v>398032</v>
      </c>
      <c r="H11" s="13">
        <v>50045</v>
      </c>
      <c r="I11" s="13">
        <v>222681</v>
      </c>
      <c r="J11" s="13">
        <v>221040</v>
      </c>
      <c r="K11" s="13">
        <v>327706</v>
      </c>
      <c r="L11" s="13">
        <v>259748</v>
      </c>
      <c r="M11" s="13">
        <v>139175</v>
      </c>
      <c r="N11" s="13">
        <v>87755</v>
      </c>
      <c r="O11" s="11">
        <f>SUM(B11:N11)</f>
        <v>2924065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31393</v>
      </c>
      <c r="C12" s="13">
        <v>25945</v>
      </c>
      <c r="D12" s="13">
        <v>19939</v>
      </c>
      <c r="E12" s="13">
        <v>7897</v>
      </c>
      <c r="F12" s="13">
        <v>20537</v>
      </c>
      <c r="G12" s="13">
        <v>39924</v>
      </c>
      <c r="H12" s="13">
        <v>5635</v>
      </c>
      <c r="I12" s="13">
        <v>22252</v>
      </c>
      <c r="J12" s="13">
        <v>20525</v>
      </c>
      <c r="K12" s="13">
        <v>23448</v>
      </c>
      <c r="L12" s="13">
        <v>19043</v>
      </c>
      <c r="M12" s="13">
        <v>7727</v>
      </c>
      <c r="N12" s="13">
        <v>4135</v>
      </c>
      <c r="O12" s="11">
        <f>SUM(B12:N12)</f>
        <v>248400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379594</v>
      </c>
      <c r="C13" s="15">
        <f t="shared" si="2"/>
        <v>243052</v>
      </c>
      <c r="D13" s="15">
        <f t="shared" si="2"/>
        <v>232044</v>
      </c>
      <c r="E13" s="15">
        <f t="shared" si="2"/>
        <v>59726</v>
      </c>
      <c r="F13" s="15">
        <f t="shared" si="2"/>
        <v>197756</v>
      </c>
      <c r="G13" s="15">
        <f t="shared" si="2"/>
        <v>358108</v>
      </c>
      <c r="H13" s="15">
        <f t="shared" si="2"/>
        <v>44410</v>
      </c>
      <c r="I13" s="15">
        <f t="shared" si="2"/>
        <v>200429</v>
      </c>
      <c r="J13" s="15">
        <f t="shared" si="2"/>
        <v>200515</v>
      </c>
      <c r="K13" s="15">
        <f t="shared" si="2"/>
        <v>304258</v>
      </c>
      <c r="L13" s="15">
        <f t="shared" si="2"/>
        <v>240705</v>
      </c>
      <c r="M13" s="15">
        <f t="shared" si="2"/>
        <v>131448</v>
      </c>
      <c r="N13" s="15">
        <f t="shared" si="2"/>
        <v>83620</v>
      </c>
      <c r="O13" s="11">
        <f>SUM(B13:N13)</f>
        <v>2675665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1.113201775096638</v>
      </c>
      <c r="C18" s="19">
        <v>1.206840483798908</v>
      </c>
      <c r="D18" s="19">
        <v>1.373061281858993</v>
      </c>
      <c r="E18" s="19">
        <v>0.827578212260281</v>
      </c>
      <c r="F18" s="19">
        <v>1.380591196027804</v>
      </c>
      <c r="G18" s="19">
        <v>1.307889054445661</v>
      </c>
      <c r="H18" s="19">
        <v>1.43010111993771</v>
      </c>
      <c r="I18" s="19">
        <v>1.456416102579408</v>
      </c>
      <c r="J18" s="19">
        <v>1.244846063204722</v>
      </c>
      <c r="K18" s="19">
        <v>1.131963096749671</v>
      </c>
      <c r="L18" s="19">
        <v>1.193958957935351</v>
      </c>
      <c r="M18" s="19">
        <v>1.109589012312662</v>
      </c>
      <c r="N18" s="19">
        <v>1.008079587987208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1511320.6200000003</v>
      </c>
      <c r="C20" s="24">
        <f aca="true" t="shared" si="3" ref="C20:O20">SUM(C21:C32)</f>
        <v>1095814.8900000004</v>
      </c>
      <c r="D20" s="24">
        <f t="shared" si="3"/>
        <v>1000439.5700000001</v>
      </c>
      <c r="E20" s="24">
        <f t="shared" si="3"/>
        <v>287497.91999999987</v>
      </c>
      <c r="F20" s="24">
        <f t="shared" si="3"/>
        <v>1029366.75</v>
      </c>
      <c r="G20" s="24">
        <f t="shared" si="3"/>
        <v>1478791.6</v>
      </c>
      <c r="H20" s="24">
        <f t="shared" si="3"/>
        <v>287569.26000000007</v>
      </c>
      <c r="I20" s="24">
        <f t="shared" si="3"/>
        <v>1131799.8199999998</v>
      </c>
      <c r="J20" s="24">
        <f t="shared" si="3"/>
        <v>930846.12</v>
      </c>
      <c r="K20" s="24">
        <f t="shared" si="3"/>
        <v>1271203.9200000002</v>
      </c>
      <c r="L20" s="24">
        <f t="shared" si="3"/>
        <v>1152064.0200000003</v>
      </c>
      <c r="M20" s="24">
        <f t="shared" si="3"/>
        <v>666615.6500000001</v>
      </c>
      <c r="N20" s="24">
        <f t="shared" si="3"/>
        <v>342128.8499999999</v>
      </c>
      <c r="O20" s="24">
        <f t="shared" si="3"/>
        <v>12185458.990000002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1239680.59</v>
      </c>
      <c r="C21" s="28">
        <f aca="true" t="shared" si="4" ref="C21:N21">ROUND((C15+C16)*C7,2)</f>
        <v>847273.42</v>
      </c>
      <c r="D21" s="28">
        <f t="shared" si="4"/>
        <v>686857.07</v>
      </c>
      <c r="E21" s="28">
        <f t="shared" si="4"/>
        <v>316380.41</v>
      </c>
      <c r="F21" s="28">
        <f t="shared" si="4"/>
        <v>693639.82</v>
      </c>
      <c r="G21" s="28">
        <f t="shared" si="4"/>
        <v>1045174.67</v>
      </c>
      <c r="H21" s="28">
        <f t="shared" si="4"/>
        <v>177021</v>
      </c>
      <c r="I21" s="28">
        <f t="shared" si="4"/>
        <v>703070.31</v>
      </c>
      <c r="J21" s="28">
        <f t="shared" si="4"/>
        <v>694894.73</v>
      </c>
      <c r="K21" s="28">
        <f t="shared" si="4"/>
        <v>954591.42</v>
      </c>
      <c r="L21" s="28">
        <f t="shared" si="4"/>
        <v>860668.4</v>
      </c>
      <c r="M21" s="28">
        <f t="shared" si="4"/>
        <v>545610.5</v>
      </c>
      <c r="N21" s="28">
        <f t="shared" si="4"/>
        <v>310345.69</v>
      </c>
      <c r="O21" s="28">
        <f aca="true" t="shared" si="5" ref="O21:O31">SUM(B21:N21)</f>
        <v>9075208.030000001</v>
      </c>
    </row>
    <row r="22" spans="1:23" ht="18.75" customHeight="1">
      <c r="A22" s="26" t="s">
        <v>33</v>
      </c>
      <c r="B22" s="28">
        <f>IF(B18&lt;&gt;0,ROUND((B18-1)*B21,2),0)</f>
        <v>140334.04</v>
      </c>
      <c r="C22" s="28">
        <f aca="true" t="shared" si="6" ref="C22:N22">IF(C18&lt;&gt;0,ROUND((C18-1)*C21,2),0)</f>
        <v>175250.44</v>
      </c>
      <c r="D22" s="28">
        <f t="shared" si="6"/>
        <v>256239.78</v>
      </c>
      <c r="E22" s="28">
        <f t="shared" si="6"/>
        <v>-54550.88</v>
      </c>
      <c r="F22" s="28">
        <f t="shared" si="6"/>
        <v>263993.21</v>
      </c>
      <c r="G22" s="28">
        <f t="shared" si="6"/>
        <v>321797.84</v>
      </c>
      <c r="H22" s="28">
        <f t="shared" si="6"/>
        <v>76136.93</v>
      </c>
      <c r="I22" s="28">
        <f t="shared" si="6"/>
        <v>320892.61</v>
      </c>
      <c r="J22" s="28">
        <f t="shared" si="6"/>
        <v>170142.24</v>
      </c>
      <c r="K22" s="28">
        <f t="shared" si="6"/>
        <v>125970.84</v>
      </c>
      <c r="L22" s="28">
        <f t="shared" si="6"/>
        <v>166934.35</v>
      </c>
      <c r="M22" s="28">
        <f t="shared" si="6"/>
        <v>59792.92</v>
      </c>
      <c r="N22" s="28">
        <f t="shared" si="6"/>
        <v>2507.47</v>
      </c>
      <c r="O22" s="28">
        <f t="shared" si="5"/>
        <v>2025441.7900000003</v>
      </c>
      <c r="W22" s="51"/>
    </row>
    <row r="23" spans="1:15" ht="18.75" customHeight="1">
      <c r="A23" s="26" t="s">
        <v>34</v>
      </c>
      <c r="B23" s="28">
        <v>67099.55</v>
      </c>
      <c r="C23" s="28">
        <v>43882.56</v>
      </c>
      <c r="D23" s="28">
        <v>33344.24</v>
      </c>
      <c r="E23" s="28">
        <v>11229.74</v>
      </c>
      <c r="F23" s="28">
        <v>40846.45</v>
      </c>
      <c r="G23" s="28">
        <v>66273.25</v>
      </c>
      <c r="H23" s="28">
        <v>8211.03</v>
      </c>
      <c r="I23" s="28">
        <v>45949.82</v>
      </c>
      <c r="J23" s="28">
        <v>36525.5</v>
      </c>
      <c r="K23" s="28">
        <v>53074.99</v>
      </c>
      <c r="L23" s="28">
        <v>50479.55</v>
      </c>
      <c r="M23" s="28">
        <v>25356.57</v>
      </c>
      <c r="N23" s="28">
        <v>15882.6</v>
      </c>
      <c r="O23" s="28">
        <f t="shared" si="5"/>
        <v>498155.85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1170.52</v>
      </c>
      <c r="C26" s="28">
        <v>863.82</v>
      </c>
      <c r="D26" s="28">
        <v>790.66</v>
      </c>
      <c r="E26" s="28">
        <v>222.29</v>
      </c>
      <c r="F26" s="28">
        <v>807.54</v>
      </c>
      <c r="G26" s="28">
        <v>1156.45</v>
      </c>
      <c r="H26" s="28">
        <v>211.03</v>
      </c>
      <c r="I26" s="28">
        <v>866.63</v>
      </c>
      <c r="J26" s="28">
        <v>728.76</v>
      </c>
      <c r="K26" s="28">
        <v>990.44</v>
      </c>
      <c r="L26" s="28">
        <v>894.77</v>
      </c>
      <c r="M26" s="28">
        <v>509.29</v>
      </c>
      <c r="N26" s="28">
        <v>272.92</v>
      </c>
      <c r="O26" s="28">
        <f t="shared" si="5"/>
        <v>9485.12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20391.38</v>
      </c>
      <c r="E29" s="28">
        <v>12085.72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413152.5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88947.76</v>
      </c>
      <c r="L30" s="28">
        <v>29745.83</v>
      </c>
      <c r="M30" s="28">
        <v>0</v>
      </c>
      <c r="N30" s="28">
        <v>0</v>
      </c>
      <c r="O30" s="28">
        <f t="shared" si="5"/>
        <v>118693.59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-1300299.6</v>
      </c>
      <c r="C33" s="28">
        <f aca="true" t="shared" si="7" ref="C33:O33">+C34+C36+C49+C50+C51+C56-C57</f>
        <v>-40079.6</v>
      </c>
      <c r="D33" s="28">
        <f t="shared" si="7"/>
        <v>-21269.6</v>
      </c>
      <c r="E33" s="28">
        <f t="shared" si="7"/>
        <v>-8236.8</v>
      </c>
      <c r="F33" s="28">
        <f t="shared" si="7"/>
        <v>-26153.6</v>
      </c>
      <c r="G33" s="28">
        <f t="shared" si="7"/>
        <v>-51673.6</v>
      </c>
      <c r="H33" s="28">
        <f t="shared" si="7"/>
        <v>-7242.4</v>
      </c>
      <c r="I33" s="28">
        <f t="shared" si="7"/>
        <v>795195.6</v>
      </c>
      <c r="J33" s="28">
        <f t="shared" si="7"/>
        <v>-31310.4</v>
      </c>
      <c r="K33" s="28">
        <f t="shared" si="7"/>
        <v>1107954.4</v>
      </c>
      <c r="L33" s="28">
        <f t="shared" si="7"/>
        <v>1022636</v>
      </c>
      <c r="M33" s="28">
        <f t="shared" si="7"/>
        <v>-22312.4</v>
      </c>
      <c r="N33" s="28">
        <f t="shared" si="7"/>
        <v>-13547.6</v>
      </c>
      <c r="O33" s="28">
        <f t="shared" si="7"/>
        <v>1403660.4</v>
      </c>
    </row>
    <row r="34" spans="1:15" ht="18.75" customHeight="1">
      <c r="A34" s="26" t="s">
        <v>38</v>
      </c>
      <c r="B34" s="29">
        <f>+B35</f>
        <v>-39419.6</v>
      </c>
      <c r="C34" s="29">
        <f>+C35</f>
        <v>-38869.6</v>
      </c>
      <c r="D34" s="29">
        <f aca="true" t="shared" si="8" ref="D34:O34">+D35</f>
        <v>-21269.6</v>
      </c>
      <c r="E34" s="29">
        <f t="shared" si="8"/>
        <v>-7136.8</v>
      </c>
      <c r="F34" s="29">
        <f t="shared" si="8"/>
        <v>-24063.6</v>
      </c>
      <c r="G34" s="29">
        <f t="shared" si="8"/>
        <v>-51673.6</v>
      </c>
      <c r="H34" s="29">
        <f t="shared" si="8"/>
        <v>-7242.4</v>
      </c>
      <c r="I34" s="29">
        <f t="shared" si="8"/>
        <v>-41804.4</v>
      </c>
      <c r="J34" s="29">
        <f t="shared" si="8"/>
        <v>-31310.4</v>
      </c>
      <c r="K34" s="29">
        <f t="shared" si="8"/>
        <v>-17045.6</v>
      </c>
      <c r="L34" s="29">
        <f t="shared" si="8"/>
        <v>-12364</v>
      </c>
      <c r="M34" s="29">
        <f t="shared" si="8"/>
        <v>-22312.4</v>
      </c>
      <c r="N34" s="29">
        <f t="shared" si="8"/>
        <v>-13327.6</v>
      </c>
      <c r="O34" s="29">
        <f t="shared" si="8"/>
        <v>-327839.6</v>
      </c>
    </row>
    <row r="35" spans="1:26" ht="18.75" customHeight="1">
      <c r="A35" s="27" t="s">
        <v>39</v>
      </c>
      <c r="B35" s="16">
        <f>ROUND((-B9)*$G$3,2)</f>
        <v>-39419.6</v>
      </c>
      <c r="C35" s="16">
        <f aca="true" t="shared" si="9" ref="C35:N35">ROUND((-C9)*$G$3,2)</f>
        <v>-38869.6</v>
      </c>
      <c r="D35" s="16">
        <f t="shared" si="9"/>
        <v>-21269.6</v>
      </c>
      <c r="E35" s="16">
        <f t="shared" si="9"/>
        <v>-7136.8</v>
      </c>
      <c r="F35" s="16">
        <f t="shared" si="9"/>
        <v>-24063.6</v>
      </c>
      <c r="G35" s="16">
        <f t="shared" si="9"/>
        <v>-51673.6</v>
      </c>
      <c r="H35" s="16">
        <f t="shared" si="9"/>
        <v>-7242.4</v>
      </c>
      <c r="I35" s="16">
        <f t="shared" si="9"/>
        <v>-41804.4</v>
      </c>
      <c r="J35" s="16">
        <f t="shared" si="9"/>
        <v>-31310.4</v>
      </c>
      <c r="K35" s="16">
        <f t="shared" si="9"/>
        <v>-17045.6</v>
      </c>
      <c r="L35" s="16">
        <f t="shared" si="9"/>
        <v>-12364</v>
      </c>
      <c r="M35" s="16">
        <f t="shared" si="9"/>
        <v>-22312.4</v>
      </c>
      <c r="N35" s="16">
        <f t="shared" si="9"/>
        <v>-13327.6</v>
      </c>
      <c r="O35" s="30">
        <f aca="true" t="shared" si="10" ref="O35:O57">SUM(B35:N35)</f>
        <v>-327839.6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-1260880</v>
      </c>
      <c r="C36" s="29">
        <f aca="true" t="shared" si="11" ref="C36:O36">SUM(C37:C47)</f>
        <v>-1210</v>
      </c>
      <c r="D36" s="29">
        <f t="shared" si="11"/>
        <v>0</v>
      </c>
      <c r="E36" s="29">
        <f t="shared" si="11"/>
        <v>-1100</v>
      </c>
      <c r="F36" s="29">
        <f t="shared" si="11"/>
        <v>-2090</v>
      </c>
      <c r="G36" s="29">
        <f t="shared" si="11"/>
        <v>0</v>
      </c>
      <c r="H36" s="29">
        <f t="shared" si="11"/>
        <v>0</v>
      </c>
      <c r="I36" s="29">
        <f t="shared" si="11"/>
        <v>837000</v>
      </c>
      <c r="J36" s="29">
        <f t="shared" si="11"/>
        <v>0</v>
      </c>
      <c r="K36" s="29">
        <f t="shared" si="11"/>
        <v>1125000</v>
      </c>
      <c r="L36" s="29">
        <f t="shared" si="11"/>
        <v>1035000</v>
      </c>
      <c r="M36" s="29">
        <f t="shared" si="11"/>
        <v>0</v>
      </c>
      <c r="N36" s="29">
        <f t="shared" si="11"/>
        <v>-220</v>
      </c>
      <c r="O36" s="29">
        <f t="shared" si="11"/>
        <v>1731500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-880</v>
      </c>
      <c r="C41" s="31">
        <v>-1210</v>
      </c>
      <c r="D41" s="31">
        <v>0</v>
      </c>
      <c r="E41" s="31">
        <v>-1100</v>
      </c>
      <c r="F41" s="31">
        <v>-2090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-220</v>
      </c>
      <c r="O41" s="31">
        <f t="shared" si="10"/>
        <v>-5500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1746000</v>
      </c>
      <c r="J42" s="31">
        <v>0</v>
      </c>
      <c r="K42" s="31">
        <v>2214000</v>
      </c>
      <c r="L42" s="31">
        <v>2025000</v>
      </c>
      <c r="M42" s="31">
        <v>0</v>
      </c>
      <c r="N42" s="31">
        <v>0</v>
      </c>
      <c r="O42" s="31">
        <f t="shared" si="10"/>
        <v>5985000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211021.02000000025</v>
      </c>
      <c r="C55" s="34">
        <f aca="true" t="shared" si="13" ref="C55:N55">+C20+C33</f>
        <v>1055735.2900000003</v>
      </c>
      <c r="D55" s="34">
        <f t="shared" si="13"/>
        <v>979169.9700000001</v>
      </c>
      <c r="E55" s="34">
        <f t="shared" si="13"/>
        <v>279261.1199999999</v>
      </c>
      <c r="F55" s="34">
        <f t="shared" si="13"/>
        <v>1003213.15</v>
      </c>
      <c r="G55" s="34">
        <f t="shared" si="13"/>
        <v>1427118</v>
      </c>
      <c r="H55" s="34">
        <f t="shared" si="13"/>
        <v>280326.86000000004</v>
      </c>
      <c r="I55" s="34">
        <f t="shared" si="13"/>
        <v>1926995.42</v>
      </c>
      <c r="J55" s="34">
        <f t="shared" si="13"/>
        <v>899535.72</v>
      </c>
      <c r="K55" s="34">
        <f t="shared" si="13"/>
        <v>2379158.3200000003</v>
      </c>
      <c r="L55" s="34">
        <f t="shared" si="13"/>
        <v>2174700.0200000005</v>
      </c>
      <c r="M55" s="34">
        <f t="shared" si="13"/>
        <v>644303.2500000001</v>
      </c>
      <c r="N55" s="34">
        <f t="shared" si="13"/>
        <v>328581.24999999994</v>
      </c>
      <c r="O55" s="34">
        <f>SUM(B55:N55)</f>
        <v>13589119.39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 s="41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211021.03</v>
      </c>
      <c r="C61" s="42">
        <f t="shared" si="14"/>
        <v>1055735.29</v>
      </c>
      <c r="D61" s="42">
        <f t="shared" si="14"/>
        <v>979169.96</v>
      </c>
      <c r="E61" s="42">
        <f t="shared" si="14"/>
        <v>279261.12</v>
      </c>
      <c r="F61" s="42">
        <f t="shared" si="14"/>
        <v>1003213.15</v>
      </c>
      <c r="G61" s="42">
        <f t="shared" si="14"/>
        <v>1427118</v>
      </c>
      <c r="H61" s="42">
        <f t="shared" si="14"/>
        <v>280326.86</v>
      </c>
      <c r="I61" s="42">
        <f t="shared" si="14"/>
        <v>1926995.42</v>
      </c>
      <c r="J61" s="42">
        <f t="shared" si="14"/>
        <v>899535.72</v>
      </c>
      <c r="K61" s="42">
        <f t="shared" si="14"/>
        <v>2379158.32</v>
      </c>
      <c r="L61" s="42">
        <f t="shared" si="14"/>
        <v>2174700.02</v>
      </c>
      <c r="M61" s="42">
        <f t="shared" si="14"/>
        <v>644303.24</v>
      </c>
      <c r="N61" s="42">
        <f t="shared" si="14"/>
        <v>328581.25</v>
      </c>
      <c r="O61" s="34">
        <f t="shared" si="14"/>
        <v>13589119.38</v>
      </c>
      <c r="Q61"/>
    </row>
    <row r="62" spans="1:18" ht="18.75" customHeight="1">
      <c r="A62" s="26" t="s">
        <v>54</v>
      </c>
      <c r="B62" s="42">
        <v>182687.31</v>
      </c>
      <c r="C62" s="42">
        <v>756462.68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939149.99</v>
      </c>
      <c r="P62"/>
      <c r="Q62"/>
      <c r="R62" s="41"/>
    </row>
    <row r="63" spans="1:16" ht="18.75" customHeight="1">
      <c r="A63" s="26" t="s">
        <v>55</v>
      </c>
      <c r="B63" s="42">
        <v>28333.72</v>
      </c>
      <c r="C63" s="42">
        <v>299272.61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327606.32999999996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979169.96</v>
      </c>
      <c r="E64" s="43">
        <v>0</v>
      </c>
      <c r="F64" s="43">
        <v>0</v>
      </c>
      <c r="G64" s="43">
        <v>0</v>
      </c>
      <c r="H64" s="42">
        <v>280326.86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1259496.8199999998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279261.12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279261.12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1003213.15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1003213.15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1427118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1427118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1926995.42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1926995.42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899535.72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899535.72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2379158.32</v>
      </c>
      <c r="L70" s="29">
        <v>2174700.02</v>
      </c>
      <c r="M70" s="43">
        <v>0</v>
      </c>
      <c r="N70" s="43">
        <v>0</v>
      </c>
      <c r="O70" s="34">
        <f t="shared" si="15"/>
        <v>4553858.34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644303.24</v>
      </c>
      <c r="N71" s="43">
        <v>0</v>
      </c>
      <c r="O71" s="34">
        <f t="shared" si="15"/>
        <v>644303.24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328581.25</v>
      </c>
      <c r="O72" s="46">
        <f t="shared" si="15"/>
        <v>328581.25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2024-06-17T18:48:38Z</dcterms:modified>
  <cp:category/>
  <cp:version/>
  <cp:contentType/>
  <cp:contentStatus/>
</cp:coreProperties>
</file>