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<sst xmlns="http://schemas.openxmlformats.org/spreadsheetml/2006/main" count="90" uniqueCount="87">
  <si>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</si>
  <si>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</si>
  <si>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</si>
  <si>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</si>
  <si>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</si>
  <si>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</si>
  <si>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</si>
  <si>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</si>
  <si>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</si>
  <si>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</si>
  <si>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</si>
  <si>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</si>
  <si>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</si>
  <si>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</si>
  <si>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</si>
  <si>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</si>
  <si>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</si>
  <si>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</si>
  <si>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</si>
  <si>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</si>
  <si>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</si>
  <si>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</si>
  <si>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</si>
  <si>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</si>
  <si>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</si>
  <si>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</si>
  <si>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</si>
  <si>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</si>
  <si>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</si>
  <si>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</si>
  <si>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</si>
  <si>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</si>
  <si>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</si>
  <si>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</si>
  <si>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</si>
  <si>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</si>
  <si>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</si>
  <si>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</si>
  <si>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</si>
  <si>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</si>
  <si>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</si>
  <si>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</si>
  <si>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</si>
  <si>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</si>
  <si>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</si>
  <si>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</si>
  <si>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</si>
  <si>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</si>
  <si>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</si>
  <si>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</si>
  <si>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</si>
  <si>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</si>
  <si>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</si>
  <si>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</si>
  <si>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</si>
  <si>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</si>
  <si>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</si>
  <si>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</si>
  <si>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</si>
  <si>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</si>
  <si>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</si>
  <si>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</si>
  <si>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</si>
  <si>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</si>
  <si>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</si>
  <si>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</si>
  <si>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</si>
  <si>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</si>
  <si>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</si>
  <si>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</si>
  <si>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</si>
  <si>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</si>
  <si>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</si>
  <si>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</si>
  <si>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</si>
  <si>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</si>
  <si>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</si>
  <si>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</si>
  <si>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</si>
  <si>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</si>
  <si>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</si>
  <si>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</si>
  <si>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</si>
  <si>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</si>
  <si>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12/06/24 - VENCIMENTO 19/06/24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</si>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</sst>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422639</v>
      </c>
      <c r="C7" s="9">
        <f t="shared" si="0"/>
        <v>276248</v>
      </c>
      <c r="D7" s="9">
        <f t="shared" si="0"/>
        <v>256505</v>
      </c>
      <c r="E7" s="9">
        <f t="shared" si="0"/>
        <v>69097</v>
      </c>
      <c r="F7" s="9">
        <f t="shared" si="0"/>
        <v>222357</v>
      </c>
      <c r="G7" s="9">
        <f t="shared" si="0"/>
        <v>411292</v>
      </c>
      <c r="H7" s="9">
        <f t="shared" si="0"/>
        <v>50939</v>
      </c>
      <c r="I7" s="9">
        <f t="shared" si="0"/>
        <v>237840</v>
      </c>
      <c r="J7" s="9">
        <f t="shared" si="0"/>
        <v>227024</v>
      </c>
      <c r="K7" s="9">
        <f t="shared" si="0"/>
        <v>331374</v>
      </c>
      <c r="L7" s="9">
        <f t="shared" si="0"/>
        <v>267058</v>
      </c>
      <c r="M7" s="9">
        <f t="shared" si="0"/>
        <v>143299</v>
      </c>
      <c r="N7" s="9">
        <f t="shared" si="0"/>
        <v>91718</v>
      </c>
      <c r="O7" s="9">
        <f t="shared" si="0"/>
        <v>3007390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8723</v>
      </c>
      <c r="C8" s="11">
        <f t="shared" si="1"/>
        <v>8785</v>
      </c>
      <c r="D8" s="11">
        <f t="shared" si="1"/>
        <v>4834</v>
      </c>
      <c r="E8" s="11">
        <f t="shared" si="1"/>
        <v>1625</v>
      </c>
      <c r="F8" s="11">
        <f t="shared" si="1"/>
        <v>5268</v>
      </c>
      <c r="G8" s="11">
        <f t="shared" si="1"/>
        <v>11802</v>
      </c>
      <c r="H8" s="11">
        <f t="shared" si="1"/>
        <v>1639</v>
      </c>
      <c r="I8" s="11">
        <f t="shared" si="1"/>
        <v>9775</v>
      </c>
      <c r="J8" s="11">
        <f t="shared" si="1"/>
        <v>6931</v>
      </c>
      <c r="K8" s="11">
        <f t="shared" si="1"/>
        <v>3695</v>
      </c>
      <c r="L8" s="11">
        <f t="shared" si="1"/>
        <v>2946</v>
      </c>
      <c r="M8" s="11">
        <f t="shared" si="1"/>
        <v>5061</v>
      </c>
      <c r="N8" s="11">
        <f t="shared" si="1"/>
        <v>3247</v>
      </c>
      <c r="O8" s="11">
        <f t="shared" si="1"/>
        <v>74331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8723</v>
      </c>
      <c r="C9" s="11">
        <v>8785</v>
      </c>
      <c r="D9" s="11">
        <v>4834</v>
      </c>
      <c r="E9" s="11">
        <v>1625</v>
      </c>
      <c r="F9" s="11">
        <v>5268</v>
      </c>
      <c r="G9" s="11">
        <v>11802</v>
      </c>
      <c r="H9" s="11">
        <v>1639</v>
      </c>
      <c r="I9" s="11">
        <v>9775</v>
      </c>
      <c r="J9" s="11">
        <v>6931</v>
      </c>
      <c r="K9" s="11">
        <v>3694</v>
      </c>
      <c r="L9" s="11">
        <v>2945</v>
      </c>
      <c r="M9" s="11">
        <v>5061</v>
      </c>
      <c r="N9" s="11">
        <v>3210</v>
      </c>
      <c r="O9" s="11">
        <f>SUM(B9:N9)</f>
        <v>74292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1</v>
      </c>
      <c r="M10" s="13">
        <v>0</v>
      </c>
      <c r="N10" s="13">
        <v>37</v>
      </c>
      <c r="O10" s="11">
        <f>SUM(B10:N10)</f>
        <v>39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413916</v>
      </c>
      <c r="C11" s="13">
        <v>267463</v>
      </c>
      <c r="D11" s="13">
        <v>251671</v>
      </c>
      <c r="E11" s="13">
        <v>67472</v>
      </c>
      <c r="F11" s="13">
        <v>217089</v>
      </c>
      <c r="G11" s="13">
        <v>399490</v>
      </c>
      <c r="H11" s="13">
        <v>49300</v>
      </c>
      <c r="I11" s="13">
        <v>228065</v>
      </c>
      <c r="J11" s="13">
        <v>220093</v>
      </c>
      <c r="K11" s="13">
        <v>327679</v>
      </c>
      <c r="L11" s="13">
        <v>264112</v>
      </c>
      <c r="M11" s="13">
        <v>138238</v>
      </c>
      <c r="N11" s="13">
        <v>88471</v>
      </c>
      <c r="O11" s="11">
        <f>SUM(B11:N11)</f>
        <v>2933059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31077</v>
      </c>
      <c r="C12" s="13">
        <v>25608</v>
      </c>
      <c r="D12" s="13">
        <v>19950</v>
      </c>
      <c r="E12" s="13">
        <v>7742</v>
      </c>
      <c r="F12" s="13">
        <v>20879</v>
      </c>
      <c r="G12" s="13">
        <v>39698</v>
      </c>
      <c r="H12" s="13">
        <v>5322</v>
      </c>
      <c r="I12" s="13">
        <v>22673</v>
      </c>
      <c r="J12" s="13">
        <v>20177</v>
      </c>
      <c r="K12" s="13">
        <v>22865</v>
      </c>
      <c r="L12" s="13">
        <v>19295</v>
      </c>
      <c r="M12" s="13">
        <v>7622</v>
      </c>
      <c r="N12" s="13">
        <v>4094</v>
      </c>
      <c r="O12" s="11">
        <f>SUM(B12:N12)</f>
        <v>247002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382839</v>
      </c>
      <c r="C13" s="15">
        <f t="shared" si="2"/>
        <v>241855</v>
      </c>
      <c r="D13" s="15">
        <f t="shared" si="2"/>
        <v>231721</v>
      </c>
      <c r="E13" s="15">
        <f t="shared" si="2"/>
        <v>59730</v>
      </c>
      <c r="F13" s="15">
        <f t="shared" si="2"/>
        <v>196210</v>
      </c>
      <c r="G13" s="15">
        <f t="shared" si="2"/>
        <v>359792</v>
      </c>
      <c r="H13" s="15">
        <f t="shared" si="2"/>
        <v>43978</v>
      </c>
      <c r="I13" s="15">
        <f t="shared" si="2"/>
        <v>205392</v>
      </c>
      <c r="J13" s="15">
        <f t="shared" si="2"/>
        <v>199916</v>
      </c>
      <c r="K13" s="15">
        <f t="shared" si="2"/>
        <v>304814</v>
      </c>
      <c r="L13" s="15">
        <f t="shared" si="2"/>
        <v>244817</v>
      </c>
      <c r="M13" s="15">
        <f t="shared" si="2"/>
        <v>130616</v>
      </c>
      <c r="N13" s="15">
        <f t="shared" si="2"/>
        <v>84377</v>
      </c>
      <c r="O13" s="11">
        <f>SUM(B13:N13)</f>
        <v>2686057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1.109292486234593</v>
      </c>
      <c r="C18" s="19">
        <v>1.209835115864527</v>
      </c>
      <c r="D18" s="19">
        <v>1.378012040264601</v>
      </c>
      <c r="E18" s="19">
        <v>0.826995285391577</v>
      </c>
      <c r="F18" s="19">
        <v>1.391941100128395</v>
      </c>
      <c r="G18" s="19">
        <v>1.303361125755053</v>
      </c>
      <c r="H18" s="19">
        <v>1.448922135262449</v>
      </c>
      <c r="I18" s="19">
        <v>1.430938623772234</v>
      </c>
      <c r="J18" s="19">
        <v>1.252841226913908</v>
      </c>
      <c r="K18" s="19">
        <v>1.136228427682088</v>
      </c>
      <c r="L18" s="19">
        <v>1.185510103991665</v>
      </c>
      <c r="M18" s="19">
        <v>1.116958140825302</v>
      </c>
      <c r="N18" s="19">
        <v>0.993369956113287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1517229.3700000003</v>
      </c>
      <c r="C20" s="24">
        <f aca="true" t="shared" si="3" ref="C20:O20">SUM(C21:C32)</f>
        <v>1093068.56</v>
      </c>
      <c r="D20" s="24">
        <f t="shared" si="3"/>
        <v>1002709.55</v>
      </c>
      <c r="E20" s="24">
        <f t="shared" si="3"/>
        <v>286792.5399999999</v>
      </c>
      <c r="F20" s="24">
        <f t="shared" si="3"/>
        <v>1030872.9199999999</v>
      </c>
      <c r="G20" s="24">
        <f t="shared" si="3"/>
        <v>1478925.58</v>
      </c>
      <c r="H20" s="24">
        <f t="shared" si="3"/>
        <v>287275.34</v>
      </c>
      <c r="I20" s="24">
        <f t="shared" si="3"/>
        <v>1138478.0799999998</v>
      </c>
      <c r="J20" s="24">
        <f t="shared" si="3"/>
        <v>932119.0900000001</v>
      </c>
      <c r="K20" s="24">
        <f t="shared" si="3"/>
        <v>1275199.1</v>
      </c>
      <c r="L20" s="24">
        <f t="shared" si="3"/>
        <v>1163388.4800000002</v>
      </c>
      <c r="M20" s="24">
        <f t="shared" si="3"/>
        <v>666928.2200000001</v>
      </c>
      <c r="N20" s="24">
        <f t="shared" si="3"/>
        <v>340673.87</v>
      </c>
      <c r="O20" s="24">
        <f t="shared" si="3"/>
        <v>12090430.740000002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1247630.33</v>
      </c>
      <c r="C21" s="28">
        <f aca="true" t="shared" si="4" ref="C21:N21">ROUND((C15+C16)*C7,2)</f>
        <v>842445.9</v>
      </c>
      <c r="D21" s="28">
        <f t="shared" si="4"/>
        <v>686022.62</v>
      </c>
      <c r="E21" s="28">
        <f t="shared" si="4"/>
        <v>315704.19</v>
      </c>
      <c r="F21" s="28">
        <f t="shared" si="4"/>
        <v>689284.46</v>
      </c>
      <c r="G21" s="28">
        <f t="shared" si="4"/>
        <v>1049041.38</v>
      </c>
      <c r="H21" s="28">
        <f t="shared" si="4"/>
        <v>174445.7</v>
      </c>
      <c r="I21" s="28">
        <f t="shared" si="4"/>
        <v>720203.3</v>
      </c>
      <c r="J21" s="28">
        <f t="shared" si="4"/>
        <v>691447</v>
      </c>
      <c r="K21" s="28">
        <f t="shared" si="4"/>
        <v>953992.61</v>
      </c>
      <c r="L21" s="28">
        <f t="shared" si="4"/>
        <v>875416.12</v>
      </c>
      <c r="M21" s="28">
        <f t="shared" si="4"/>
        <v>542028.47</v>
      </c>
      <c r="N21" s="28">
        <f t="shared" si="4"/>
        <v>313372.89</v>
      </c>
      <c r="O21" s="28">
        <f aca="true" t="shared" si="5" ref="O21:O29">SUM(B21:N21)</f>
        <v>9101034.97</v>
      </c>
    </row>
    <row r="22" spans="1:23" ht="18.75" customHeight="1">
      <c r="A22" s="26" t="s">
        <v>33</v>
      </c>
      <c r="B22" s="28">
        <f>IF(B18&lt;&gt;0,ROUND((B18-1)*B21,2),0)</f>
        <v>136356.62</v>
      </c>
      <c r="C22" s="28">
        <f aca="true" t="shared" si="6" ref="C22:N22">IF(C18&lt;&gt;0,ROUND((C18-1)*C21,2),0)</f>
        <v>176774.73</v>
      </c>
      <c r="D22" s="28">
        <f t="shared" si="6"/>
        <v>259324.81</v>
      </c>
      <c r="E22" s="28">
        <f t="shared" si="6"/>
        <v>-54618.31</v>
      </c>
      <c r="F22" s="28">
        <f t="shared" si="6"/>
        <v>270158.91</v>
      </c>
      <c r="G22" s="28">
        <f t="shared" si="6"/>
        <v>318238.37</v>
      </c>
      <c r="H22" s="28">
        <f t="shared" si="6"/>
        <v>78312.54</v>
      </c>
      <c r="I22" s="28">
        <f t="shared" si="6"/>
        <v>310363.42</v>
      </c>
      <c r="J22" s="28">
        <f t="shared" si="6"/>
        <v>174826.31</v>
      </c>
      <c r="K22" s="28">
        <f t="shared" si="6"/>
        <v>129960.91</v>
      </c>
      <c r="L22" s="28">
        <f t="shared" si="6"/>
        <v>162398.54</v>
      </c>
      <c r="M22" s="28">
        <f t="shared" si="6"/>
        <v>63394.64</v>
      </c>
      <c r="N22" s="28">
        <f t="shared" si="6"/>
        <v>-2077.68</v>
      </c>
      <c r="O22" s="28">
        <f t="shared" si="5"/>
        <v>2023413.8099999998</v>
      </c>
      <c r="W22" s="51"/>
    </row>
    <row r="23" spans="1:15" ht="18.75" customHeight="1">
      <c r="A23" s="26" t="s">
        <v>34</v>
      </c>
      <c r="B23" s="28">
        <v>67339.51</v>
      </c>
      <c r="C23" s="28">
        <v>44442.27</v>
      </c>
      <c r="D23" s="28">
        <v>33363.64</v>
      </c>
      <c r="E23" s="28">
        <v>11268.01</v>
      </c>
      <c r="F23" s="28">
        <v>40542.28</v>
      </c>
      <c r="G23" s="28">
        <v>66099.99</v>
      </c>
      <c r="H23" s="28">
        <v>8316.8</v>
      </c>
      <c r="I23" s="28">
        <v>46021.46</v>
      </c>
      <c r="J23" s="28">
        <v>36562.13</v>
      </c>
      <c r="K23" s="28">
        <v>53415.45</v>
      </c>
      <c r="L23" s="28">
        <v>51376.75</v>
      </c>
      <c r="M23" s="28">
        <v>25649.45</v>
      </c>
      <c r="N23" s="28">
        <v>15988.37</v>
      </c>
      <c r="O23" s="28">
        <f t="shared" si="5"/>
        <v>500386.11000000004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1173.33</v>
      </c>
      <c r="C26" s="28">
        <v>861.01</v>
      </c>
      <c r="D26" s="28">
        <v>790.66</v>
      </c>
      <c r="E26" s="28">
        <v>222.29</v>
      </c>
      <c r="F26" s="28">
        <v>807.54</v>
      </c>
      <c r="G26" s="28">
        <v>1156.45</v>
      </c>
      <c r="H26" s="28">
        <v>211.03</v>
      </c>
      <c r="I26" s="28">
        <v>869.45</v>
      </c>
      <c r="J26" s="28">
        <v>728.76</v>
      </c>
      <c r="K26" s="28">
        <v>993.25</v>
      </c>
      <c r="L26" s="28">
        <v>903.21</v>
      </c>
      <c r="M26" s="28">
        <v>509.29</v>
      </c>
      <c r="N26" s="28">
        <v>270.12</v>
      </c>
      <c r="O26" s="28">
        <f t="shared" si="5"/>
        <v>9496.390000000001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59559.44</v>
      </c>
      <c r="C29" s="28">
        <v>23760.77</v>
      </c>
      <c r="D29" s="28">
        <v>20391.38</v>
      </c>
      <c r="E29" s="28">
        <v>12085.72</v>
      </c>
      <c r="F29" s="28">
        <v>27257.08</v>
      </c>
      <c r="G29" s="28">
        <v>41209.36</v>
      </c>
      <c r="H29" s="28">
        <v>23912.35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10952.35</v>
      </c>
      <c r="O29" s="28">
        <f t="shared" si="5"/>
        <v>414846.16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89208.41</v>
      </c>
      <c r="L30" s="28">
        <v>29952.74</v>
      </c>
      <c r="M30" s="28">
        <v>0</v>
      </c>
      <c r="N30" s="28">
        <v>0</v>
      </c>
      <c r="O30" s="28"/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/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-38381.2</v>
      </c>
      <c r="C33" s="28">
        <f aca="true" t="shared" si="7" ref="C33:O33">+C34+C36+C49+C50+C51+C56-C57</f>
        <v>-38654</v>
      </c>
      <c r="D33" s="28">
        <f t="shared" si="7"/>
        <v>-21269.6</v>
      </c>
      <c r="E33" s="28">
        <f t="shared" si="7"/>
        <v>-7150</v>
      </c>
      <c r="F33" s="28">
        <f t="shared" si="7"/>
        <v>-23179.2</v>
      </c>
      <c r="G33" s="28">
        <f t="shared" si="7"/>
        <v>-51928.8</v>
      </c>
      <c r="H33" s="28">
        <f t="shared" si="7"/>
        <v>-7211.6</v>
      </c>
      <c r="I33" s="28">
        <f t="shared" si="7"/>
        <v>-43010</v>
      </c>
      <c r="J33" s="28">
        <f t="shared" si="7"/>
        <v>-30496.4</v>
      </c>
      <c r="K33" s="28">
        <f t="shared" si="7"/>
        <v>-16253.6</v>
      </c>
      <c r="L33" s="28">
        <f t="shared" si="7"/>
        <v>-12958</v>
      </c>
      <c r="M33" s="28">
        <f t="shared" si="7"/>
        <v>-22268.4</v>
      </c>
      <c r="N33" s="28">
        <f t="shared" si="7"/>
        <v>-14124</v>
      </c>
      <c r="O33" s="28">
        <f t="shared" si="7"/>
        <v>-326884.8</v>
      </c>
    </row>
    <row r="34" spans="1:15" ht="18.75" customHeight="1">
      <c r="A34" s="26" t="s">
        <v>38</v>
      </c>
      <c r="B34" s="29">
        <f>+B35</f>
        <v>-38381.2</v>
      </c>
      <c r="C34" s="29">
        <f>+C35</f>
        <v>-38654</v>
      </c>
      <c r="D34" s="29">
        <f aca="true" t="shared" si="8" ref="D34:O34">+D35</f>
        <v>-21269.6</v>
      </c>
      <c r="E34" s="29">
        <f t="shared" si="8"/>
        <v>-7150</v>
      </c>
      <c r="F34" s="29">
        <f t="shared" si="8"/>
        <v>-23179.2</v>
      </c>
      <c r="G34" s="29">
        <f t="shared" si="8"/>
        <v>-51928.8</v>
      </c>
      <c r="H34" s="29">
        <f t="shared" si="8"/>
        <v>-7211.6</v>
      </c>
      <c r="I34" s="29">
        <f t="shared" si="8"/>
        <v>-43010</v>
      </c>
      <c r="J34" s="29">
        <f t="shared" si="8"/>
        <v>-30496.4</v>
      </c>
      <c r="K34" s="29">
        <f t="shared" si="8"/>
        <v>-16253.6</v>
      </c>
      <c r="L34" s="29">
        <f t="shared" si="8"/>
        <v>-12958</v>
      </c>
      <c r="M34" s="29">
        <f t="shared" si="8"/>
        <v>-22268.4</v>
      </c>
      <c r="N34" s="29">
        <f t="shared" si="8"/>
        <v>-14124</v>
      </c>
      <c r="O34" s="29">
        <f t="shared" si="8"/>
        <v>-326884.8</v>
      </c>
    </row>
    <row r="35" spans="1:26" ht="18.75" customHeight="1">
      <c r="A35" s="27" t="s">
        <v>39</v>
      </c>
      <c r="B35" s="16">
        <f>ROUND((-B9)*$G$3,2)</f>
        <v>-38381.2</v>
      </c>
      <c r="C35" s="16">
        <f aca="true" t="shared" si="9" ref="C35:N35">ROUND((-C9)*$G$3,2)</f>
        <v>-38654</v>
      </c>
      <c r="D35" s="16">
        <f t="shared" si="9"/>
        <v>-21269.6</v>
      </c>
      <c r="E35" s="16">
        <f t="shared" si="9"/>
        <v>-7150</v>
      </c>
      <c r="F35" s="16">
        <f t="shared" si="9"/>
        <v>-23179.2</v>
      </c>
      <c r="G35" s="16">
        <f t="shared" si="9"/>
        <v>-51928.8</v>
      </c>
      <c r="H35" s="16">
        <f t="shared" si="9"/>
        <v>-7211.6</v>
      </c>
      <c r="I35" s="16">
        <f t="shared" si="9"/>
        <v>-43010</v>
      </c>
      <c r="J35" s="16">
        <f t="shared" si="9"/>
        <v>-30496.4</v>
      </c>
      <c r="K35" s="16">
        <f t="shared" si="9"/>
        <v>-16253.6</v>
      </c>
      <c r="L35" s="16">
        <f t="shared" si="9"/>
        <v>-12958</v>
      </c>
      <c r="M35" s="16">
        <f t="shared" si="9"/>
        <v>-22268.4</v>
      </c>
      <c r="N35" s="16">
        <f t="shared" si="9"/>
        <v>-14124</v>
      </c>
      <c r="O35" s="30">
        <f aca="true" t="shared" si="10" ref="O35:O57">SUM(B35:N35)</f>
        <v>-326884.8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1478848.1700000004</v>
      </c>
      <c r="C55" s="34">
        <f aca="true" t="shared" si="13" ref="C55:N55">+C20+C33</f>
        <v>1054414.56</v>
      </c>
      <c r="D55" s="34">
        <f t="shared" si="13"/>
        <v>981439.9500000001</v>
      </c>
      <c r="E55" s="34">
        <f t="shared" si="13"/>
        <v>279642.5399999999</v>
      </c>
      <c r="F55" s="34">
        <f t="shared" si="13"/>
        <v>1007693.72</v>
      </c>
      <c r="G55" s="34">
        <f t="shared" si="13"/>
        <v>1426996.78</v>
      </c>
      <c r="H55" s="34">
        <f t="shared" si="13"/>
        <v>280063.74000000005</v>
      </c>
      <c r="I55" s="34">
        <f t="shared" si="13"/>
        <v>1095468.0799999998</v>
      </c>
      <c r="J55" s="34">
        <f t="shared" si="13"/>
        <v>901622.6900000001</v>
      </c>
      <c r="K55" s="34">
        <f t="shared" si="13"/>
        <v>1258945.5</v>
      </c>
      <c r="L55" s="34">
        <f t="shared" si="13"/>
        <v>1150430.4800000002</v>
      </c>
      <c r="M55" s="34">
        <f t="shared" si="13"/>
        <v>644659.8200000001</v>
      </c>
      <c r="N55" s="34">
        <f t="shared" si="13"/>
        <v>326549.87</v>
      </c>
      <c r="O55" s="34">
        <f>SUM(B55:N55)</f>
        <v>11886775.9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1478848.17</v>
      </c>
      <c r="C61" s="42">
        <f t="shared" si="14"/>
        <v>1054414.56</v>
      </c>
      <c r="D61" s="42">
        <f t="shared" si="14"/>
        <v>981439.95</v>
      </c>
      <c r="E61" s="42">
        <f t="shared" si="14"/>
        <v>279642.54</v>
      </c>
      <c r="F61" s="42">
        <f t="shared" si="14"/>
        <v>1007693.73</v>
      </c>
      <c r="G61" s="42">
        <f t="shared" si="14"/>
        <v>1426996.78</v>
      </c>
      <c r="H61" s="42">
        <f t="shared" si="14"/>
        <v>280063.74</v>
      </c>
      <c r="I61" s="42">
        <f t="shared" si="14"/>
        <v>1095468.08</v>
      </c>
      <c r="J61" s="42">
        <f t="shared" si="14"/>
        <v>901622.68</v>
      </c>
      <c r="K61" s="42">
        <f t="shared" si="14"/>
        <v>1258945.5</v>
      </c>
      <c r="L61" s="42">
        <f t="shared" si="14"/>
        <v>1150430.48</v>
      </c>
      <c r="M61" s="42">
        <f t="shared" si="14"/>
        <v>644659.82</v>
      </c>
      <c r="N61" s="42">
        <f t="shared" si="14"/>
        <v>326549.87</v>
      </c>
      <c r="O61" s="34">
        <f t="shared" si="14"/>
        <v>11886775.9</v>
      </c>
      <c r="Q61"/>
    </row>
    <row r="62" spans="1:18" ht="18.75" customHeight="1">
      <c r="A62" s="26" t="s">
        <v>54</v>
      </c>
      <c r="B62" s="42">
        <v>1216279.75</v>
      </c>
      <c r="C62" s="42">
        <v>755524.96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1971804.71</v>
      </c>
      <c r="P62"/>
      <c r="Q62"/>
      <c r="R62" s="41"/>
    </row>
    <row r="63" spans="1:16" ht="18.75" customHeight="1">
      <c r="A63" s="26" t="s">
        <v>55</v>
      </c>
      <c r="B63" s="42">
        <v>262568.42</v>
      </c>
      <c r="C63" s="42">
        <v>298889.6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561458.02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981439.95</v>
      </c>
      <c r="E64" s="43">
        <v>0</v>
      </c>
      <c r="F64" s="43">
        <v>0</v>
      </c>
      <c r="G64" s="43">
        <v>0</v>
      </c>
      <c r="H64" s="42">
        <v>280063.74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1261503.69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279642.54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279642.54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1007693.73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1007693.73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1426996.78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1426996.78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1095468.08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1095468.08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901622.68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901622.68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1258945.5</v>
      </c>
      <c r="L70" s="29">
        <v>1150430.48</v>
      </c>
      <c r="M70" s="43">
        <v>0</v>
      </c>
      <c r="N70" s="43">
        <v>0</v>
      </c>
      <c r="O70" s="34">
        <f t="shared" si="15"/>
        <v>2409375.98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644659.82</v>
      </c>
      <c r="N71" s="43">
        <v>0</v>
      </c>
      <c r="O71" s="34">
        <f t="shared" si="15"/>
        <v>644659.82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326549.87</v>
      </c>
      <c r="O72" s="46">
        <f t="shared" si="15"/>
        <v>326549.87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2024-06-18T21:36:10Z</dcterms:modified>
  <cp:category/>
  <cp:version/>
  <cp:contentType/>
  <cp:contentStatus/>
</cp:coreProperties>
</file>