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<sst xmlns="http://schemas.openxmlformats.org/spreadsheetml/2006/main" count="90" uniqueCount="87">
  <si>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</si>
  <si>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</si>
  <si>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</si>
  <si>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</si>
  <si>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</si>
  <si>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</si>
  <si>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</si>
  <si>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</si>
  <si>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</si>
  <si>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</si>
  <si>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</si>
  <si>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</si>
  <si>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</si>
  <si>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</si>
  <si>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</si>
  <si>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</si>
  <si>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</si>
  <si>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</si>
  <si>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</si>
  <si>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</si>
  <si>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</si>
  <si>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</si>
  <si>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</si>
  <si>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</si>
  <si>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</si>
  <si>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</si>
  <si>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</si>
  <si>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</si>
  <si>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</si>
  <si>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</si>
  <si>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</si>
  <si>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</si>
  <si>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</si>
  <si>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</si>
  <si>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</si>
  <si>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</si>
  <si>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</si>
  <si>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</si>
  <si>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</si>
  <si>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</si>
  <si>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</si>
  <si>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</si>
  <si>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</si>
  <si>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</si>
  <si>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</si>
  <si>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</si>
  <si>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</si>
  <si>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</si>
  <si>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</si>
  <si>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</si>
  <si>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</si>
  <si>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</si>
  <si>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</si>
  <si>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</si>
  <si>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</si>
  <si>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</si>
  <si>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</si>
  <si>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</si>
  <si>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</si>
  <si>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</si>
  <si>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</si>
  <si>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</si>
  <si>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</si>
  <si>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</si>
  <si>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</si>
  <si>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</si>
  <si>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</si>
  <si>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</si>
  <si>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</si>
  <si>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</si>
  <si>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</si>
  <si>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</si>
  <si>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</si>
  <si>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</si>
  <si>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</si>
  <si>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</si>
  <si>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</si>
  <si>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</si>
  <si>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</si>
  <si>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</si>
  <si>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</si>
  <si>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</si>
  <si>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</si>
  <si>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</si>
  <si>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14/06/24 - VENCIMENTO 21/06/24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</si>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</sst>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406743</v>
      </c>
      <c r="C7" s="9">
        <f t="shared" si="0"/>
        <v>267812</v>
      </c>
      <c r="D7" s="9">
        <f t="shared" si="0"/>
        <v>244321</v>
      </c>
      <c r="E7" s="9">
        <f t="shared" si="0"/>
        <v>66512</v>
      </c>
      <c r="F7" s="9">
        <f t="shared" si="0"/>
        <v>211615</v>
      </c>
      <c r="G7" s="9">
        <f t="shared" si="0"/>
        <v>396055</v>
      </c>
      <c r="H7" s="9">
        <f t="shared" si="0"/>
        <v>48757</v>
      </c>
      <c r="I7" s="9">
        <f t="shared" si="0"/>
        <v>287317</v>
      </c>
      <c r="J7" s="9">
        <f t="shared" si="0"/>
        <v>221974</v>
      </c>
      <c r="K7" s="9">
        <f t="shared" si="0"/>
        <v>322838</v>
      </c>
      <c r="L7" s="9">
        <f t="shared" si="0"/>
        <v>252321</v>
      </c>
      <c r="M7" s="9">
        <f t="shared" si="0"/>
        <v>139996</v>
      </c>
      <c r="N7" s="9">
        <f t="shared" si="0"/>
        <v>87207</v>
      </c>
      <c r="O7" s="9">
        <f t="shared" si="0"/>
        <v>2953468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8856</v>
      </c>
      <c r="C8" s="11">
        <f t="shared" si="1"/>
        <v>8724</v>
      </c>
      <c r="D8" s="11">
        <f t="shared" si="1"/>
        <v>4588</v>
      </c>
      <c r="E8" s="11">
        <f t="shared" si="1"/>
        <v>1503</v>
      </c>
      <c r="F8" s="11">
        <f t="shared" si="1"/>
        <v>5151</v>
      </c>
      <c r="G8" s="11">
        <f t="shared" si="1"/>
        <v>11454</v>
      </c>
      <c r="H8" s="11">
        <f t="shared" si="1"/>
        <v>1685</v>
      </c>
      <c r="I8" s="11">
        <f t="shared" si="1"/>
        <v>11732</v>
      </c>
      <c r="J8" s="11">
        <f t="shared" si="1"/>
        <v>6825</v>
      </c>
      <c r="K8" s="11">
        <f t="shared" si="1"/>
        <v>3558</v>
      </c>
      <c r="L8" s="11">
        <f t="shared" si="1"/>
        <v>2775</v>
      </c>
      <c r="M8" s="11">
        <f t="shared" si="1"/>
        <v>5051</v>
      </c>
      <c r="N8" s="11">
        <f t="shared" si="1"/>
        <v>3089</v>
      </c>
      <c r="O8" s="11">
        <f t="shared" si="1"/>
        <v>74991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8856</v>
      </c>
      <c r="C9" s="11">
        <v>8724</v>
      </c>
      <c r="D9" s="11">
        <v>4588</v>
      </c>
      <c r="E9" s="11">
        <v>1503</v>
      </c>
      <c r="F9" s="11">
        <v>5151</v>
      </c>
      <c r="G9" s="11">
        <v>11454</v>
      </c>
      <c r="H9" s="11">
        <v>1685</v>
      </c>
      <c r="I9" s="11">
        <v>11732</v>
      </c>
      <c r="J9" s="11">
        <v>6825</v>
      </c>
      <c r="K9" s="11">
        <v>3557</v>
      </c>
      <c r="L9" s="11">
        <v>2774</v>
      </c>
      <c r="M9" s="11">
        <v>5051</v>
      </c>
      <c r="N9" s="11">
        <v>3041</v>
      </c>
      <c r="O9" s="11">
        <f>SUM(B9:N9)</f>
        <v>74941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1</v>
      </c>
      <c r="M10" s="13">
        <v>0</v>
      </c>
      <c r="N10" s="13">
        <v>48</v>
      </c>
      <c r="O10" s="11">
        <f>SUM(B10:N10)</f>
        <v>50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397887</v>
      </c>
      <c r="C11" s="13">
        <v>259088</v>
      </c>
      <c r="D11" s="13">
        <v>239733</v>
      </c>
      <c r="E11" s="13">
        <v>65009</v>
      </c>
      <c r="F11" s="13">
        <v>206464</v>
      </c>
      <c r="G11" s="13">
        <v>384601</v>
      </c>
      <c r="H11" s="13">
        <v>47072</v>
      </c>
      <c r="I11" s="13">
        <v>275585</v>
      </c>
      <c r="J11" s="13">
        <v>215149</v>
      </c>
      <c r="K11" s="13">
        <v>319280</v>
      </c>
      <c r="L11" s="13">
        <v>249546</v>
      </c>
      <c r="M11" s="13">
        <v>134945</v>
      </c>
      <c r="N11" s="13">
        <v>84118</v>
      </c>
      <c r="O11" s="11">
        <f>SUM(B11:N11)</f>
        <v>2878477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29236</v>
      </c>
      <c r="C12" s="13">
        <v>24603</v>
      </c>
      <c r="D12" s="13">
        <v>18814</v>
      </c>
      <c r="E12" s="13">
        <v>7321</v>
      </c>
      <c r="F12" s="13">
        <v>19743</v>
      </c>
      <c r="G12" s="13">
        <v>37491</v>
      </c>
      <c r="H12" s="13">
        <v>5046</v>
      </c>
      <c r="I12" s="13">
        <v>26987</v>
      </c>
      <c r="J12" s="13">
        <v>19475</v>
      </c>
      <c r="K12" s="13">
        <v>22166</v>
      </c>
      <c r="L12" s="13">
        <v>17516</v>
      </c>
      <c r="M12" s="13">
        <v>7275</v>
      </c>
      <c r="N12" s="13">
        <v>3946</v>
      </c>
      <c r="O12" s="11">
        <f>SUM(B12:N12)</f>
        <v>239619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368651</v>
      </c>
      <c r="C13" s="15">
        <f t="shared" si="2"/>
        <v>234485</v>
      </c>
      <c r="D13" s="15">
        <f t="shared" si="2"/>
        <v>220919</v>
      </c>
      <c r="E13" s="15">
        <f t="shared" si="2"/>
        <v>57688</v>
      </c>
      <c r="F13" s="15">
        <f t="shared" si="2"/>
        <v>186721</v>
      </c>
      <c r="G13" s="15">
        <f t="shared" si="2"/>
        <v>347110</v>
      </c>
      <c r="H13" s="15">
        <f t="shared" si="2"/>
        <v>42026</v>
      </c>
      <c r="I13" s="15">
        <f t="shared" si="2"/>
        <v>248598</v>
      </c>
      <c r="J13" s="15">
        <f t="shared" si="2"/>
        <v>195674</v>
      </c>
      <c r="K13" s="15">
        <f t="shared" si="2"/>
        <v>297114</v>
      </c>
      <c r="L13" s="15">
        <f t="shared" si="2"/>
        <v>232030</v>
      </c>
      <c r="M13" s="15">
        <f t="shared" si="2"/>
        <v>127670</v>
      </c>
      <c r="N13" s="15">
        <f t="shared" si="2"/>
        <v>80172</v>
      </c>
      <c r="O13" s="11">
        <f>SUM(B13:N13)</f>
        <v>2638858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1.151283565364167</v>
      </c>
      <c r="C18" s="19">
        <v>1.255439120748531</v>
      </c>
      <c r="D18" s="19">
        <v>1.41501280248925</v>
      </c>
      <c r="E18" s="19">
        <v>0.865942174470266</v>
      </c>
      <c r="F18" s="19">
        <v>1.474818814620525</v>
      </c>
      <c r="G18" s="19">
        <v>1.350309342093918</v>
      </c>
      <c r="H18" s="19">
        <v>1.507347020453352</v>
      </c>
      <c r="I18" s="19">
        <v>1.181916430139721</v>
      </c>
      <c r="J18" s="19">
        <v>1.277787467263226</v>
      </c>
      <c r="K18" s="19">
        <v>1.179036579802825</v>
      </c>
      <c r="L18" s="19">
        <v>1.241859669849039</v>
      </c>
      <c r="M18" s="19">
        <v>1.141103546388913</v>
      </c>
      <c r="N18" s="19">
        <v>1.036000205705783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1515596.6400000001</v>
      </c>
      <c r="C20" s="24">
        <f aca="true" t="shared" si="3" ref="C20:O20">SUM(C21:C32)</f>
        <v>1099383.91</v>
      </c>
      <c r="D20" s="24">
        <f t="shared" si="3"/>
        <v>980677.2000000001</v>
      </c>
      <c r="E20" s="24">
        <f t="shared" si="3"/>
        <v>289776.47</v>
      </c>
      <c r="F20" s="24">
        <f t="shared" si="3"/>
        <v>1038912.96</v>
      </c>
      <c r="G20" s="24">
        <f t="shared" si="3"/>
        <v>1475713.0999999999</v>
      </c>
      <c r="H20" s="24">
        <f t="shared" si="3"/>
        <v>286046.66</v>
      </c>
      <c r="I20" s="24">
        <f t="shared" si="3"/>
        <v>1136527.79</v>
      </c>
      <c r="J20" s="24">
        <f t="shared" si="3"/>
        <v>930163.7</v>
      </c>
      <c r="K20" s="24">
        <f t="shared" si="3"/>
        <v>1288856.0900000003</v>
      </c>
      <c r="L20" s="24">
        <f t="shared" si="3"/>
        <v>1151365.9000000001</v>
      </c>
      <c r="M20" s="24">
        <f t="shared" si="3"/>
        <v>665651.8200000002</v>
      </c>
      <c r="N20" s="24">
        <f t="shared" si="3"/>
        <v>337564.82999999996</v>
      </c>
      <c r="O20" s="24">
        <f t="shared" si="3"/>
        <v>12196237.07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1200705.34</v>
      </c>
      <c r="C21" s="28">
        <f aca="true" t="shared" si="4" ref="C21:N21">ROUND((C15+C16)*C7,2)</f>
        <v>816719.48</v>
      </c>
      <c r="D21" s="28">
        <f t="shared" si="4"/>
        <v>653436.51</v>
      </c>
      <c r="E21" s="28">
        <f t="shared" si="4"/>
        <v>303893.33</v>
      </c>
      <c r="F21" s="28">
        <f t="shared" si="4"/>
        <v>655985.34</v>
      </c>
      <c r="G21" s="28">
        <f t="shared" si="4"/>
        <v>1010177.88</v>
      </c>
      <c r="H21" s="28">
        <f t="shared" si="4"/>
        <v>166973.22</v>
      </c>
      <c r="I21" s="28">
        <f t="shared" si="4"/>
        <v>870024.61</v>
      </c>
      <c r="J21" s="28">
        <f t="shared" si="4"/>
        <v>676066.21</v>
      </c>
      <c r="K21" s="28">
        <f t="shared" si="4"/>
        <v>929418.32</v>
      </c>
      <c r="L21" s="28">
        <f t="shared" si="4"/>
        <v>827108.24</v>
      </c>
      <c r="M21" s="28">
        <f t="shared" si="4"/>
        <v>529534.87</v>
      </c>
      <c r="N21" s="28">
        <f t="shared" si="4"/>
        <v>297960.16</v>
      </c>
      <c r="O21" s="28">
        <f aca="true" t="shared" si="5" ref="O21:O31">SUM(B21:N21)</f>
        <v>8938003.51</v>
      </c>
    </row>
    <row r="22" spans="1:23" ht="18.75" customHeight="1">
      <c r="A22" s="26" t="s">
        <v>33</v>
      </c>
      <c r="B22" s="28">
        <f>IF(B18&lt;&gt;0,ROUND((B18-1)*B21,2),0)</f>
        <v>181646.98</v>
      </c>
      <c r="C22" s="28">
        <f aca="true" t="shared" si="6" ref="C22:N22">IF(C18&lt;&gt;0,ROUND((C18-1)*C21,2),0)</f>
        <v>208622.11</v>
      </c>
      <c r="D22" s="28">
        <f t="shared" si="6"/>
        <v>271184.52</v>
      </c>
      <c r="E22" s="28">
        <f t="shared" si="6"/>
        <v>-40739.28</v>
      </c>
      <c r="F22" s="28">
        <f t="shared" si="6"/>
        <v>311474.18</v>
      </c>
      <c r="G22" s="28">
        <f t="shared" si="6"/>
        <v>353874.75</v>
      </c>
      <c r="H22" s="28">
        <f t="shared" si="6"/>
        <v>84713.37</v>
      </c>
      <c r="I22" s="28">
        <f t="shared" si="6"/>
        <v>158271.77</v>
      </c>
      <c r="J22" s="28">
        <f t="shared" si="6"/>
        <v>187802.72</v>
      </c>
      <c r="K22" s="28">
        <f t="shared" si="6"/>
        <v>166399.88</v>
      </c>
      <c r="L22" s="28">
        <f t="shared" si="6"/>
        <v>200044.13</v>
      </c>
      <c r="M22" s="28">
        <f t="shared" si="6"/>
        <v>74719.25</v>
      </c>
      <c r="N22" s="28">
        <f t="shared" si="6"/>
        <v>10726.63</v>
      </c>
      <c r="O22" s="28">
        <f t="shared" si="5"/>
        <v>2168741.01</v>
      </c>
      <c r="W22" s="51"/>
    </row>
    <row r="23" spans="1:15" ht="18.75" customHeight="1">
      <c r="A23" s="26" t="s">
        <v>34</v>
      </c>
      <c r="B23" s="28">
        <v>67338.6</v>
      </c>
      <c r="C23" s="28">
        <v>44631.04</v>
      </c>
      <c r="D23" s="28">
        <v>32074.57</v>
      </c>
      <c r="E23" s="28">
        <v>11337.16</v>
      </c>
      <c r="F23" s="28">
        <v>40557.72</v>
      </c>
      <c r="G23" s="28">
        <v>66114.63</v>
      </c>
      <c r="H23" s="28">
        <v>8159.77</v>
      </c>
      <c r="I23" s="28">
        <v>46338.7</v>
      </c>
      <c r="J23" s="28">
        <v>37011.12</v>
      </c>
      <c r="K23" s="28">
        <v>54722.85</v>
      </c>
      <c r="L23" s="28">
        <v>50238.85</v>
      </c>
      <c r="M23" s="28">
        <v>25542.04</v>
      </c>
      <c r="N23" s="28">
        <v>15484.94</v>
      </c>
      <c r="O23" s="28">
        <f t="shared" si="5"/>
        <v>499551.99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1176.14</v>
      </c>
      <c r="C26" s="28">
        <v>866.63</v>
      </c>
      <c r="D26" s="28">
        <v>773.78</v>
      </c>
      <c r="E26" s="28">
        <v>222.29</v>
      </c>
      <c r="F26" s="28">
        <v>815.99</v>
      </c>
      <c r="G26" s="28">
        <v>1156.45</v>
      </c>
      <c r="H26" s="28">
        <v>211.03</v>
      </c>
      <c r="I26" s="28">
        <v>872.26</v>
      </c>
      <c r="J26" s="28">
        <v>728.76</v>
      </c>
      <c r="K26" s="28">
        <v>1007.32</v>
      </c>
      <c r="L26" s="28">
        <v>897.58</v>
      </c>
      <c r="M26" s="28">
        <v>509.29</v>
      </c>
      <c r="N26" s="28">
        <v>272.93</v>
      </c>
      <c r="O26" s="28">
        <f t="shared" si="5"/>
        <v>9510.45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12932.33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415692.76999999996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89679.25</v>
      </c>
      <c r="L30" s="28">
        <v>29735.98</v>
      </c>
      <c r="M30" s="28">
        <v>0</v>
      </c>
      <c r="N30" s="28">
        <v>0</v>
      </c>
      <c r="O30" s="28">
        <f t="shared" si="5"/>
        <v>119415.23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-128963.77999999988</v>
      </c>
      <c r="C33" s="28">
        <f aca="true" t="shared" si="7" ref="C33:O33">+C34+C36+C49+C50+C51+C56-C57</f>
        <v>-106677.33000000002</v>
      </c>
      <c r="D33" s="28">
        <f t="shared" si="7"/>
        <v>-80184.69</v>
      </c>
      <c r="E33" s="28">
        <f t="shared" si="7"/>
        <v>-26612.510000000002</v>
      </c>
      <c r="F33" s="28">
        <f t="shared" si="7"/>
        <v>-82659.37</v>
      </c>
      <c r="G33" s="28">
        <f t="shared" si="7"/>
        <v>-135395.31</v>
      </c>
      <c r="H33" s="28">
        <f t="shared" si="7"/>
        <v>-23404.739999999998</v>
      </c>
      <c r="I33" s="28">
        <f t="shared" si="7"/>
        <v>-114619.77999999998</v>
      </c>
      <c r="J33" s="28">
        <f t="shared" si="7"/>
        <v>-86026.22</v>
      </c>
      <c r="K33" s="28">
        <f t="shared" si="7"/>
        <v>-123348.37000000007</v>
      </c>
      <c r="L33" s="28">
        <f t="shared" si="7"/>
        <v>-82205.35</v>
      </c>
      <c r="M33" s="28">
        <f t="shared" si="7"/>
        <v>-60222.700000000004</v>
      </c>
      <c r="N33" s="28">
        <f t="shared" si="7"/>
        <v>-31380.260000000002</v>
      </c>
      <c r="O33" s="28">
        <f t="shared" si="7"/>
        <v>-1081700.4100000001</v>
      </c>
    </row>
    <row r="34" spans="1:15" ht="18.75" customHeight="1">
      <c r="A34" s="26" t="s">
        <v>38</v>
      </c>
      <c r="B34" s="29">
        <f>+B35</f>
        <v>-38966.4</v>
      </c>
      <c r="C34" s="29">
        <f>+C35</f>
        <v>-38385.6</v>
      </c>
      <c r="D34" s="29">
        <f aca="true" t="shared" si="8" ref="D34:O34">+D35</f>
        <v>-20187.2</v>
      </c>
      <c r="E34" s="29">
        <f t="shared" si="8"/>
        <v>-6613.2</v>
      </c>
      <c r="F34" s="29">
        <f t="shared" si="8"/>
        <v>-22664.4</v>
      </c>
      <c r="G34" s="29">
        <f t="shared" si="8"/>
        <v>-50397.6</v>
      </c>
      <c r="H34" s="29">
        <f t="shared" si="8"/>
        <v>-7414</v>
      </c>
      <c r="I34" s="29">
        <f t="shared" si="8"/>
        <v>-51620.8</v>
      </c>
      <c r="J34" s="29">
        <f t="shared" si="8"/>
        <v>-30030</v>
      </c>
      <c r="K34" s="29">
        <f t="shared" si="8"/>
        <v>-15650.8</v>
      </c>
      <c r="L34" s="29">
        <f t="shared" si="8"/>
        <v>-12205.6</v>
      </c>
      <c r="M34" s="29">
        <f t="shared" si="8"/>
        <v>-22224.4</v>
      </c>
      <c r="N34" s="29">
        <f t="shared" si="8"/>
        <v>-13380.4</v>
      </c>
      <c r="O34" s="29">
        <f t="shared" si="8"/>
        <v>-329740.4</v>
      </c>
    </row>
    <row r="35" spans="1:26" ht="18.75" customHeight="1">
      <c r="A35" s="27" t="s">
        <v>39</v>
      </c>
      <c r="B35" s="16">
        <f>ROUND((-B9)*$G$3,2)</f>
        <v>-38966.4</v>
      </c>
      <c r="C35" s="16">
        <f aca="true" t="shared" si="9" ref="C35:N35">ROUND((-C9)*$G$3,2)</f>
        <v>-38385.6</v>
      </c>
      <c r="D35" s="16">
        <f t="shared" si="9"/>
        <v>-20187.2</v>
      </c>
      <c r="E35" s="16">
        <f t="shared" si="9"/>
        <v>-6613.2</v>
      </c>
      <c r="F35" s="16">
        <f t="shared" si="9"/>
        <v>-22664.4</v>
      </c>
      <c r="G35" s="16">
        <f t="shared" si="9"/>
        <v>-50397.6</v>
      </c>
      <c r="H35" s="16">
        <f t="shared" si="9"/>
        <v>-7414</v>
      </c>
      <c r="I35" s="16">
        <f t="shared" si="9"/>
        <v>-51620.8</v>
      </c>
      <c r="J35" s="16">
        <f t="shared" si="9"/>
        <v>-30030</v>
      </c>
      <c r="K35" s="16">
        <f t="shared" si="9"/>
        <v>-15650.8</v>
      </c>
      <c r="L35" s="16">
        <f t="shared" si="9"/>
        <v>-12205.6</v>
      </c>
      <c r="M35" s="16">
        <f t="shared" si="9"/>
        <v>-22224.4</v>
      </c>
      <c r="N35" s="16">
        <f t="shared" si="9"/>
        <v>-13380.4</v>
      </c>
      <c r="O35" s="30">
        <f aca="true" t="shared" si="10" ref="O35:O57">SUM(B35:N35)</f>
        <v>-329740.4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-89997.37999999989</v>
      </c>
      <c r="C36" s="29">
        <f aca="true" t="shared" si="11" ref="C36:O36">SUM(C37:C47)</f>
        <v>-68291.73000000001</v>
      </c>
      <c r="D36" s="29">
        <f t="shared" si="11"/>
        <v>-59997.49</v>
      </c>
      <c r="E36" s="29">
        <f t="shared" si="11"/>
        <v>-19999.31</v>
      </c>
      <c r="F36" s="29">
        <f t="shared" si="11"/>
        <v>-59994.97</v>
      </c>
      <c r="G36" s="29">
        <f t="shared" si="11"/>
        <v>-84997.71</v>
      </c>
      <c r="H36" s="29">
        <f t="shared" si="11"/>
        <v>-15990.74</v>
      </c>
      <c r="I36" s="29">
        <f t="shared" si="11"/>
        <v>-62998.97999999998</v>
      </c>
      <c r="J36" s="29">
        <f t="shared" si="11"/>
        <v>-55996.22</v>
      </c>
      <c r="K36" s="29">
        <f t="shared" si="11"/>
        <v>-107697.57000000007</v>
      </c>
      <c r="L36" s="29">
        <f t="shared" si="11"/>
        <v>-69999.75</v>
      </c>
      <c r="M36" s="29">
        <f t="shared" si="11"/>
        <v>-37998.3</v>
      </c>
      <c r="N36" s="29">
        <f t="shared" si="11"/>
        <v>-17999.86</v>
      </c>
      <c r="O36" s="29">
        <f t="shared" si="11"/>
        <v>-751960.0100000002</v>
      </c>
    </row>
    <row r="37" spans="1:26" ht="18.75" customHeight="1">
      <c r="A37" s="27" t="s">
        <v>41</v>
      </c>
      <c r="B37" s="31">
        <v>-89997.38</v>
      </c>
      <c r="C37" s="31">
        <v>-64991.73</v>
      </c>
      <c r="D37" s="31">
        <v>-59997.49</v>
      </c>
      <c r="E37" s="31">
        <v>-19999.31</v>
      </c>
      <c r="F37" s="31">
        <v>-59994.97</v>
      </c>
      <c r="G37" s="31">
        <v>-84997.71</v>
      </c>
      <c r="H37" s="31">
        <v>-15990.74</v>
      </c>
      <c r="I37" s="31">
        <v>-62998.98</v>
      </c>
      <c r="J37" s="31">
        <v>-55996.22</v>
      </c>
      <c r="K37" s="31">
        <v>-77997.57</v>
      </c>
      <c r="L37" s="31">
        <v>-69999.75</v>
      </c>
      <c r="M37" s="31">
        <v>-37998.3</v>
      </c>
      <c r="N37" s="31">
        <v>-17999.86</v>
      </c>
      <c r="O37" s="31">
        <f t="shared" si="10"/>
        <v>-718960.0100000001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-3300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-29700</v>
      </c>
      <c r="L39" s="31">
        <v>0</v>
      </c>
      <c r="M39" s="31">
        <v>0</v>
      </c>
      <c r="N39" s="31">
        <v>0</v>
      </c>
      <c r="O39" s="31">
        <f t="shared" si="10"/>
        <v>-33000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1386632.8600000003</v>
      </c>
      <c r="C55" s="34">
        <f aca="true" t="shared" si="13" ref="C55:N55">+C20+C33</f>
        <v>992706.5799999998</v>
      </c>
      <c r="D55" s="34">
        <f t="shared" si="13"/>
        <v>900492.51</v>
      </c>
      <c r="E55" s="34">
        <f t="shared" si="13"/>
        <v>263163.95999999996</v>
      </c>
      <c r="F55" s="34">
        <f t="shared" si="13"/>
        <v>956253.59</v>
      </c>
      <c r="G55" s="34">
        <f t="shared" si="13"/>
        <v>1340317.7899999998</v>
      </c>
      <c r="H55" s="34">
        <f t="shared" si="13"/>
        <v>262641.92</v>
      </c>
      <c r="I55" s="34">
        <f t="shared" si="13"/>
        <v>1021908.01</v>
      </c>
      <c r="J55" s="34">
        <f t="shared" si="13"/>
        <v>844137.48</v>
      </c>
      <c r="K55" s="34">
        <f t="shared" si="13"/>
        <v>1165507.7200000002</v>
      </c>
      <c r="L55" s="34">
        <f t="shared" si="13"/>
        <v>1069160.55</v>
      </c>
      <c r="M55" s="34">
        <f t="shared" si="13"/>
        <v>605429.1200000002</v>
      </c>
      <c r="N55" s="34">
        <f t="shared" si="13"/>
        <v>306184.56999999995</v>
      </c>
      <c r="O55" s="34">
        <f>SUM(B55:N55)</f>
        <v>11114536.660000002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 s="41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1386632.86</v>
      </c>
      <c r="C61" s="42">
        <f t="shared" si="14"/>
        <v>992706.5700000001</v>
      </c>
      <c r="D61" s="42">
        <f t="shared" si="14"/>
        <v>900492.51</v>
      </c>
      <c r="E61" s="42">
        <f t="shared" si="14"/>
        <v>263163.96</v>
      </c>
      <c r="F61" s="42">
        <f t="shared" si="14"/>
        <v>956253.59</v>
      </c>
      <c r="G61" s="42">
        <f t="shared" si="14"/>
        <v>1340317.79</v>
      </c>
      <c r="H61" s="42">
        <f t="shared" si="14"/>
        <v>262641.92</v>
      </c>
      <c r="I61" s="42">
        <f t="shared" si="14"/>
        <v>1021908.01</v>
      </c>
      <c r="J61" s="42">
        <f t="shared" si="14"/>
        <v>844137.48</v>
      </c>
      <c r="K61" s="42">
        <f t="shared" si="14"/>
        <v>1165507.72</v>
      </c>
      <c r="L61" s="42">
        <f t="shared" si="14"/>
        <v>1069160.54</v>
      </c>
      <c r="M61" s="42">
        <f t="shared" si="14"/>
        <v>605429.12</v>
      </c>
      <c r="N61" s="42">
        <f t="shared" si="14"/>
        <v>306184.56</v>
      </c>
      <c r="O61" s="34">
        <f t="shared" si="14"/>
        <v>11114536.629999999</v>
      </c>
      <c r="Q61"/>
    </row>
    <row r="62" spans="1:18" ht="18.75" customHeight="1">
      <c r="A62" s="26" t="s">
        <v>54</v>
      </c>
      <c r="B62" s="42">
        <v>1141124.28</v>
      </c>
      <c r="C62" s="42">
        <v>711712.29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1852836.57</v>
      </c>
      <c r="P62"/>
      <c r="Q62"/>
      <c r="R62" s="41"/>
    </row>
    <row r="63" spans="1:16" ht="18.75" customHeight="1">
      <c r="A63" s="26" t="s">
        <v>55</v>
      </c>
      <c r="B63" s="42">
        <v>245508.58</v>
      </c>
      <c r="C63" s="42">
        <v>280994.28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526502.86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900492.51</v>
      </c>
      <c r="E64" s="43">
        <v>0</v>
      </c>
      <c r="F64" s="43">
        <v>0</v>
      </c>
      <c r="G64" s="43">
        <v>0</v>
      </c>
      <c r="H64" s="42">
        <v>262641.92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1163134.43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263163.96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263163.96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956253.59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956253.59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1340317.79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1340317.79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1021908.01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1021908.01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844137.48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844137.48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1165507.72</v>
      </c>
      <c r="L70" s="29">
        <v>1069160.54</v>
      </c>
      <c r="M70" s="43">
        <v>0</v>
      </c>
      <c r="N70" s="43">
        <v>0</v>
      </c>
      <c r="O70" s="34">
        <f t="shared" si="15"/>
        <v>2234668.26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605429.12</v>
      </c>
      <c r="N71" s="43">
        <v>0</v>
      </c>
      <c r="O71" s="34">
        <f t="shared" si="15"/>
        <v>605429.12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306184.56</v>
      </c>
      <c r="O72" s="46">
        <f t="shared" si="15"/>
        <v>306184.56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2024-06-20T16:28:25Z</dcterms:modified>
  <cp:category/>
  <cp:version/>
  <cp:contentType/>
  <cp:contentStatus/>
</cp:coreProperties>
</file>