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<sst xmlns="http://schemas.openxmlformats.org/spreadsheetml/2006/main" count="91" uniqueCount="88">
  <si>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</si>
  <si>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</si>
  <si>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</si>
  <si>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</si>
  <si>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</si>
  <si>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</si>
  <si>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</si>
  <si>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</si>
  <si>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</si>
  <si>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</si>
  <si>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</si>
  <si>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</si>
  <si>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</si>
  <si>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</si>
  <si>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</si>
  <si>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</si>
  <si>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</si>
  <si>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</si>
  <si>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</si>
  <si>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</si>
  <si>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</si>
  <si>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</si>
  <si>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</si>
  <si>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</si>
  <si>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</si>
  <si>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</si>
  <si>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</si>
  <si>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</si>
  <si>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</si>
  <si>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</si>
  <si>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</si>
  <si>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</si>
  <si>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</si>
  <si>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</si>
  <si>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</si>
  <si>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</si>
  <si>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</si>
  <si>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</si>
  <si>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</si>
  <si>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</si>
  <si>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</si>
  <si>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</si>
  <si>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</si>
  <si>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</si>
  <si>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</si>
  <si>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</si>
  <si>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</si>
  <si>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</si>
  <si>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</si>
  <si>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</si>
  <si>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</si>
  <si>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</si>
  <si>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</si>
  <si>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</si>
  <si>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</si>
  <si>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</si>
  <si>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</si>
  <si>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</si>
  <si>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</si>
  <si>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</si>
  <si>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</si>
  <si>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</si>
  <si>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</si>
  <si>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</si>
  <si>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</si>
  <si>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</si>
  <si>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</si>
  <si>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</si>
  <si>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</si>
  <si>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</si>
  <si>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</si>
  <si>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</si>
  <si>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</si>
  <si>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</si>
  <si>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</si>
  <si>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</si>
  <si>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</si>
  <si>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</si>
  <si>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</si>
  <si>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</si>
  <si>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</si>
  <si>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</si>
  <si>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</si>
  <si>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18/06/24 - VENCIMENTO 25/06/24</t>
  </si>
  <si>
    <t>4.10. Remuneração Veículos Elétricos</t>
  </si>
  <si>
    <t>4.11. Remuneração Aquático</t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</si>
  <si>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</si>
  <si>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remuneração do servço atende, glosas de veículos e horas extras, maio/24.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</si>
</sst>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414462</v>
      </c>
      <c r="C7" s="9">
        <f t="shared" si="0"/>
        <v>273886</v>
      </c>
      <c r="D7" s="9">
        <f t="shared" si="0"/>
        <v>249269</v>
      </c>
      <c r="E7" s="9">
        <f t="shared" si="0"/>
        <v>67522</v>
      </c>
      <c r="F7" s="9">
        <f t="shared" si="0"/>
        <v>236912</v>
      </c>
      <c r="G7" s="9">
        <f t="shared" si="0"/>
        <v>404102</v>
      </c>
      <c r="H7" s="9">
        <f t="shared" si="0"/>
        <v>51124</v>
      </c>
      <c r="I7" s="9">
        <f t="shared" si="0"/>
        <v>299197</v>
      </c>
      <c r="J7" s="9">
        <f t="shared" si="0"/>
        <v>221488</v>
      </c>
      <c r="K7" s="9">
        <f t="shared" si="0"/>
        <v>325857</v>
      </c>
      <c r="L7" s="9">
        <f t="shared" si="0"/>
        <v>257884</v>
      </c>
      <c r="M7" s="9">
        <f t="shared" si="0"/>
        <v>141966</v>
      </c>
      <c r="N7" s="9">
        <f t="shared" si="0"/>
        <v>72878</v>
      </c>
      <c r="O7" s="9">
        <f t="shared" si="0"/>
        <v>3016547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8337</v>
      </c>
      <c r="C8" s="11">
        <f t="shared" si="1"/>
        <v>8043</v>
      </c>
      <c r="D8" s="11">
        <f t="shared" si="1"/>
        <v>4413</v>
      </c>
      <c r="E8" s="11">
        <f t="shared" si="1"/>
        <v>1542</v>
      </c>
      <c r="F8" s="11">
        <f t="shared" si="1"/>
        <v>5409</v>
      </c>
      <c r="G8" s="11">
        <f t="shared" si="1"/>
        <v>10915</v>
      </c>
      <c r="H8" s="11">
        <f t="shared" si="1"/>
        <v>1597</v>
      </c>
      <c r="I8" s="11">
        <f t="shared" si="1"/>
        <v>11721</v>
      </c>
      <c r="J8" s="11">
        <f t="shared" si="1"/>
        <v>6764</v>
      </c>
      <c r="K8" s="11">
        <f t="shared" si="1"/>
        <v>3455</v>
      </c>
      <c r="L8" s="11">
        <f t="shared" si="1"/>
        <v>2493</v>
      </c>
      <c r="M8" s="11">
        <f t="shared" si="1"/>
        <v>4951</v>
      </c>
      <c r="N8" s="11">
        <f t="shared" si="1"/>
        <v>2359</v>
      </c>
      <c r="O8" s="11">
        <f t="shared" si="1"/>
        <v>71999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8337</v>
      </c>
      <c r="C9" s="11">
        <v>8043</v>
      </c>
      <c r="D9" s="11">
        <v>4413</v>
      </c>
      <c r="E9" s="11">
        <v>1542</v>
      </c>
      <c r="F9" s="11">
        <v>5409</v>
      </c>
      <c r="G9" s="11">
        <v>10915</v>
      </c>
      <c r="H9" s="11">
        <v>1597</v>
      </c>
      <c r="I9" s="11">
        <v>11721</v>
      </c>
      <c r="J9" s="11">
        <v>6764</v>
      </c>
      <c r="K9" s="11">
        <v>3455</v>
      </c>
      <c r="L9" s="11">
        <v>2493</v>
      </c>
      <c r="M9" s="11">
        <v>4951</v>
      </c>
      <c r="N9" s="11">
        <v>2328</v>
      </c>
      <c r="O9" s="11">
        <f>SUM(B9:N9)</f>
        <v>71968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31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406125</v>
      </c>
      <c r="C11" s="13">
        <v>265843</v>
      </c>
      <c r="D11" s="13">
        <v>244856</v>
      </c>
      <c r="E11" s="13">
        <v>65980</v>
      </c>
      <c r="F11" s="13">
        <v>231503</v>
      </c>
      <c r="G11" s="13">
        <v>393187</v>
      </c>
      <c r="H11" s="13">
        <v>49527</v>
      </c>
      <c r="I11" s="13">
        <v>287476</v>
      </c>
      <c r="J11" s="13">
        <v>214724</v>
      </c>
      <c r="K11" s="13">
        <v>322402</v>
      </c>
      <c r="L11" s="13">
        <v>255391</v>
      </c>
      <c r="M11" s="13">
        <v>137015</v>
      </c>
      <c r="N11" s="13">
        <v>70519</v>
      </c>
      <c r="O11" s="11">
        <f>SUM(B11:N11)</f>
        <v>2944548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29809</v>
      </c>
      <c r="C12" s="13">
        <v>25088</v>
      </c>
      <c r="D12" s="13">
        <v>18754</v>
      </c>
      <c r="E12" s="13">
        <v>7309</v>
      </c>
      <c r="F12" s="13">
        <v>21280</v>
      </c>
      <c r="G12" s="13">
        <v>38520</v>
      </c>
      <c r="H12" s="13">
        <v>5282</v>
      </c>
      <c r="I12" s="13">
        <v>28234</v>
      </c>
      <c r="J12" s="13">
        <v>19284</v>
      </c>
      <c r="K12" s="13">
        <v>21966</v>
      </c>
      <c r="L12" s="13">
        <v>17881</v>
      </c>
      <c r="M12" s="13">
        <v>7404</v>
      </c>
      <c r="N12" s="13">
        <v>3132</v>
      </c>
      <c r="O12" s="11">
        <f>SUM(B12:N12)</f>
        <v>243943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376316</v>
      </c>
      <c r="C13" s="15">
        <f t="shared" si="2"/>
        <v>240755</v>
      </c>
      <c r="D13" s="15">
        <f t="shared" si="2"/>
        <v>226102</v>
      </c>
      <c r="E13" s="15">
        <f t="shared" si="2"/>
        <v>58671</v>
      </c>
      <c r="F13" s="15">
        <f t="shared" si="2"/>
        <v>210223</v>
      </c>
      <c r="G13" s="15">
        <f t="shared" si="2"/>
        <v>354667</v>
      </c>
      <c r="H13" s="15">
        <f t="shared" si="2"/>
        <v>44245</v>
      </c>
      <c r="I13" s="15">
        <f t="shared" si="2"/>
        <v>259242</v>
      </c>
      <c r="J13" s="15">
        <f t="shared" si="2"/>
        <v>195440</v>
      </c>
      <c r="K13" s="15">
        <f t="shared" si="2"/>
        <v>300436</v>
      </c>
      <c r="L13" s="15">
        <f t="shared" si="2"/>
        <v>237510</v>
      </c>
      <c r="M13" s="15">
        <f t="shared" si="2"/>
        <v>129611</v>
      </c>
      <c r="N13" s="15">
        <f t="shared" si="2"/>
        <v>67387</v>
      </c>
      <c r="O13" s="11">
        <f>SUM(B13:N13)</f>
        <v>2700605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1.134442648628226</v>
      </c>
      <c r="C18" s="19">
        <v>1.240500547697076</v>
      </c>
      <c r="D18" s="19">
        <v>1.395176294720381</v>
      </c>
      <c r="E18" s="19">
        <v>0.848621025807665</v>
      </c>
      <c r="F18" s="19">
        <v>1.334285833429115</v>
      </c>
      <c r="G18" s="19">
        <v>1.327651640010697</v>
      </c>
      <c r="H18" s="19">
        <v>1.454287111908997</v>
      </c>
      <c r="I18" s="19">
        <v>1.141497011857644</v>
      </c>
      <c r="J18" s="19">
        <v>1.281658435483077</v>
      </c>
      <c r="K18" s="19">
        <v>1.165577993364796</v>
      </c>
      <c r="L18" s="19">
        <v>1.227299156644464</v>
      </c>
      <c r="M18" s="19">
        <v>1.12153362014144</v>
      </c>
      <c r="N18" s="19">
        <v>1.210035161358946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1521284.27</v>
      </c>
      <c r="C20" s="24">
        <f aca="true" t="shared" si="3" ref="C20:O20">SUM(C21:C32)</f>
        <v>1110854.4500000002</v>
      </c>
      <c r="D20" s="24">
        <f t="shared" si="3"/>
        <v>986174.6799999999</v>
      </c>
      <c r="E20" s="24">
        <f t="shared" si="3"/>
        <v>288707.83999999997</v>
      </c>
      <c r="F20" s="24">
        <f t="shared" si="3"/>
        <v>1051460.43</v>
      </c>
      <c r="G20" s="24">
        <f t="shared" si="3"/>
        <v>1480550.27</v>
      </c>
      <c r="H20" s="24">
        <f t="shared" si="3"/>
        <v>288808.41000000003</v>
      </c>
      <c r="I20" s="24">
        <f t="shared" si="3"/>
        <v>1141810.1199999999</v>
      </c>
      <c r="J20" s="24">
        <f t="shared" si="3"/>
        <v>929996.6</v>
      </c>
      <c r="K20" s="24">
        <f t="shared" si="3"/>
        <v>1285057.3800000001</v>
      </c>
      <c r="L20" s="24">
        <f t="shared" si="3"/>
        <v>1163119.4100000001</v>
      </c>
      <c r="M20" s="24">
        <f t="shared" si="3"/>
        <v>663468.3300000001</v>
      </c>
      <c r="N20" s="24">
        <f t="shared" si="3"/>
        <v>330556.66</v>
      </c>
      <c r="O20" s="24">
        <f t="shared" si="3"/>
        <v>12241848.849999998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1223491.82</v>
      </c>
      <c r="C21" s="28">
        <f aca="true" t="shared" si="4" ref="C21:N21">ROUND((C15+C16)*C7,2)</f>
        <v>835242.75</v>
      </c>
      <c r="D21" s="28">
        <f t="shared" si="4"/>
        <v>666669.94</v>
      </c>
      <c r="E21" s="28">
        <f t="shared" si="4"/>
        <v>308508.02</v>
      </c>
      <c r="F21" s="28">
        <f t="shared" si="4"/>
        <v>734403.51</v>
      </c>
      <c r="G21" s="28">
        <f t="shared" si="4"/>
        <v>1030702.56</v>
      </c>
      <c r="H21" s="28">
        <f t="shared" si="4"/>
        <v>175079.25</v>
      </c>
      <c r="I21" s="28">
        <f t="shared" si="4"/>
        <v>905998.44</v>
      </c>
      <c r="J21" s="28">
        <f t="shared" si="4"/>
        <v>674586</v>
      </c>
      <c r="K21" s="28">
        <f t="shared" si="4"/>
        <v>938109.72</v>
      </c>
      <c r="L21" s="28">
        <f t="shared" si="4"/>
        <v>845343.75</v>
      </c>
      <c r="M21" s="28">
        <f t="shared" si="4"/>
        <v>536986.4</v>
      </c>
      <c r="N21" s="28">
        <f t="shared" si="4"/>
        <v>249002.26</v>
      </c>
      <c r="O21" s="28">
        <f aca="true" t="shared" si="5" ref="O21:O31">SUM(B21:N21)</f>
        <v>9124124.419999998</v>
      </c>
    </row>
    <row r="22" spans="1:23" ht="18.75" customHeight="1">
      <c r="A22" s="26" t="s">
        <v>33</v>
      </c>
      <c r="B22" s="28">
        <f>IF(B18&lt;&gt;0,ROUND((B18-1)*B21,2),0)</f>
        <v>164489.48</v>
      </c>
      <c r="C22" s="28">
        <f aca="true" t="shared" si="6" ref="C22:N22">IF(C18&lt;&gt;0,ROUND((C18-1)*C21,2),0)</f>
        <v>200876.34</v>
      </c>
      <c r="D22" s="28">
        <f t="shared" si="6"/>
        <v>263452.16</v>
      </c>
      <c r="E22" s="28">
        <f t="shared" si="6"/>
        <v>-46701.63</v>
      </c>
      <c r="F22" s="28">
        <f t="shared" si="6"/>
        <v>245500.69</v>
      </c>
      <c r="G22" s="28">
        <f t="shared" si="6"/>
        <v>337711.38</v>
      </c>
      <c r="H22" s="28">
        <f t="shared" si="6"/>
        <v>79536.25</v>
      </c>
      <c r="I22" s="28">
        <f t="shared" si="6"/>
        <v>128196.07</v>
      </c>
      <c r="J22" s="28">
        <f t="shared" si="6"/>
        <v>190002.84</v>
      </c>
      <c r="K22" s="28">
        <f t="shared" si="6"/>
        <v>155330.32</v>
      </c>
      <c r="L22" s="28">
        <f t="shared" si="6"/>
        <v>192145.92</v>
      </c>
      <c r="M22" s="28">
        <f t="shared" si="6"/>
        <v>65261.9</v>
      </c>
      <c r="N22" s="28">
        <f t="shared" si="6"/>
        <v>52299.23</v>
      </c>
      <c r="O22" s="28">
        <f t="shared" si="5"/>
        <v>2028100.95</v>
      </c>
      <c r="W22" s="51"/>
    </row>
    <row r="23" spans="1:15" ht="18.75" customHeight="1">
      <c r="A23" s="26" t="s">
        <v>34</v>
      </c>
      <c r="B23" s="28">
        <v>67397.25</v>
      </c>
      <c r="C23" s="28">
        <v>45315.64</v>
      </c>
      <c r="D23" s="28">
        <v>32068.17</v>
      </c>
      <c r="E23" s="28">
        <v>11616.19</v>
      </c>
      <c r="F23" s="28">
        <v>40652.07</v>
      </c>
      <c r="G23" s="28">
        <v>66590.49</v>
      </c>
      <c r="H23" s="28">
        <v>7989.8</v>
      </c>
      <c r="I23" s="28">
        <v>45722.9</v>
      </c>
      <c r="J23" s="28">
        <v>36126.92</v>
      </c>
      <c r="K23" s="28">
        <v>53700.89</v>
      </c>
      <c r="L23" s="28">
        <v>51452.37</v>
      </c>
      <c r="M23" s="28">
        <v>25367.19</v>
      </c>
      <c r="N23" s="28">
        <v>15876.13</v>
      </c>
      <c r="O23" s="28">
        <f t="shared" si="5"/>
        <v>499876.01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1176.14</v>
      </c>
      <c r="C26" s="28">
        <v>875.07</v>
      </c>
      <c r="D26" s="28">
        <v>776.59</v>
      </c>
      <c r="E26" s="28">
        <v>222.29</v>
      </c>
      <c r="F26" s="28">
        <v>824.43</v>
      </c>
      <c r="G26" s="28">
        <v>1156.45</v>
      </c>
      <c r="H26" s="28">
        <v>213.84</v>
      </c>
      <c r="I26" s="28">
        <v>872.26</v>
      </c>
      <c r="J26" s="28">
        <v>725.95</v>
      </c>
      <c r="K26" s="28">
        <v>1001.69</v>
      </c>
      <c r="L26" s="28">
        <v>903.21</v>
      </c>
      <c r="M26" s="28">
        <v>506.47</v>
      </c>
      <c r="N26" s="28">
        <v>258.87</v>
      </c>
      <c r="O26" s="28">
        <f t="shared" si="5"/>
        <v>9513.260000000002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415692.76999999996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89286.29</v>
      </c>
      <c r="L30" s="28">
        <v>29933.04</v>
      </c>
      <c r="M30" s="28">
        <v>0</v>
      </c>
      <c r="N30" s="28">
        <v>0</v>
      </c>
      <c r="O30" s="28">
        <f t="shared" si="5"/>
        <v>119219.32999999999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22274.409999999996</v>
      </c>
      <c r="C33" s="28">
        <f aca="true" t="shared" si="7" ref="C33:O33">+C34+C36+C49+C50+C51+C56-C57</f>
        <v>-17015.729999999996</v>
      </c>
      <c r="D33" s="28">
        <f t="shared" si="7"/>
        <v>-17120.97</v>
      </c>
      <c r="E33" s="28">
        <f t="shared" si="7"/>
        <v>-14366.26</v>
      </c>
      <c r="F33" s="28">
        <f t="shared" si="7"/>
        <v>3793.290000000001</v>
      </c>
      <c r="G33" s="28">
        <f t="shared" si="7"/>
        <v>9117.75</v>
      </c>
      <c r="H33" s="28">
        <f t="shared" si="7"/>
        <v>18608.27</v>
      </c>
      <c r="I33" s="28">
        <f t="shared" si="7"/>
        <v>843548.21</v>
      </c>
      <c r="J33" s="28">
        <f t="shared" si="7"/>
        <v>-20995.339999999997</v>
      </c>
      <c r="K33" s="28">
        <f t="shared" si="7"/>
        <v>1152266.09</v>
      </c>
      <c r="L33" s="28">
        <f t="shared" si="7"/>
        <v>1061967.85</v>
      </c>
      <c r="M33" s="28">
        <f t="shared" si="7"/>
        <v>-4721.610000000001</v>
      </c>
      <c r="N33" s="28">
        <f t="shared" si="7"/>
        <v>-6818.330000000001</v>
      </c>
      <c r="O33" s="28">
        <f t="shared" si="7"/>
        <v>3030537.63</v>
      </c>
    </row>
    <row r="34" spans="1:15" ht="18.75" customHeight="1">
      <c r="A34" s="26" t="s">
        <v>38</v>
      </c>
      <c r="B34" s="29">
        <f>+B35</f>
        <v>-36682.8</v>
      </c>
      <c r="C34" s="29">
        <f>+C35</f>
        <v>-35389.2</v>
      </c>
      <c r="D34" s="29">
        <f aca="true" t="shared" si="8" ref="D34:O34">+D35</f>
        <v>-19417.2</v>
      </c>
      <c r="E34" s="29">
        <f t="shared" si="8"/>
        <v>-6784.8</v>
      </c>
      <c r="F34" s="29">
        <f t="shared" si="8"/>
        <v>-23799.6</v>
      </c>
      <c r="G34" s="29">
        <f t="shared" si="8"/>
        <v>-48026</v>
      </c>
      <c r="H34" s="29">
        <f t="shared" si="8"/>
        <v>-7026.8</v>
      </c>
      <c r="I34" s="29">
        <f t="shared" si="8"/>
        <v>-51572.4</v>
      </c>
      <c r="J34" s="29">
        <f t="shared" si="8"/>
        <v>-29761.6</v>
      </c>
      <c r="K34" s="29">
        <f t="shared" si="8"/>
        <v>-15202</v>
      </c>
      <c r="L34" s="29">
        <f t="shared" si="8"/>
        <v>-10969.2</v>
      </c>
      <c r="M34" s="29">
        <f t="shared" si="8"/>
        <v>-21784.4</v>
      </c>
      <c r="N34" s="29">
        <f t="shared" si="8"/>
        <v>-10243.2</v>
      </c>
      <c r="O34" s="29">
        <f t="shared" si="8"/>
        <v>-316659.20000000007</v>
      </c>
    </row>
    <row r="35" spans="1:26" ht="18.75" customHeight="1">
      <c r="A35" s="27" t="s">
        <v>39</v>
      </c>
      <c r="B35" s="16">
        <f>ROUND((-B9)*$G$3,2)</f>
        <v>-36682.8</v>
      </c>
      <c r="C35" s="16">
        <f aca="true" t="shared" si="9" ref="C35:N35">ROUND((-C9)*$G$3,2)</f>
        <v>-35389.2</v>
      </c>
      <c r="D35" s="16">
        <f t="shared" si="9"/>
        <v>-19417.2</v>
      </c>
      <c r="E35" s="16">
        <f t="shared" si="9"/>
        <v>-6784.8</v>
      </c>
      <c r="F35" s="16">
        <f t="shared" si="9"/>
        <v>-23799.6</v>
      </c>
      <c r="G35" s="16">
        <f t="shared" si="9"/>
        <v>-48026</v>
      </c>
      <c r="H35" s="16">
        <f t="shared" si="9"/>
        <v>-7026.8</v>
      </c>
      <c r="I35" s="16">
        <f t="shared" si="9"/>
        <v>-51572.4</v>
      </c>
      <c r="J35" s="16">
        <f t="shared" si="9"/>
        <v>-29761.6</v>
      </c>
      <c r="K35" s="16">
        <f t="shared" si="9"/>
        <v>-15202</v>
      </c>
      <c r="L35" s="16">
        <f t="shared" si="9"/>
        <v>-10969.2</v>
      </c>
      <c r="M35" s="16">
        <f t="shared" si="9"/>
        <v>-21784.4</v>
      </c>
      <c r="N35" s="16">
        <f t="shared" si="9"/>
        <v>-10243.2</v>
      </c>
      <c r="O35" s="30">
        <f aca="true" t="shared" si="10" ref="O35:O57">SUM(B35:N35)</f>
        <v>-316659.20000000007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2997000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7245000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58957.21</v>
      </c>
      <c r="C50" s="33">
        <v>18373.47</v>
      </c>
      <c r="D50" s="33">
        <v>2296.23</v>
      </c>
      <c r="E50" s="33">
        <v>-7581.46</v>
      </c>
      <c r="F50" s="33">
        <v>27592.89</v>
      </c>
      <c r="G50" s="33">
        <v>57143.75</v>
      </c>
      <c r="H50" s="33">
        <v>25635.07</v>
      </c>
      <c r="I50" s="33">
        <v>58120.61</v>
      </c>
      <c r="J50" s="33">
        <v>8766.26</v>
      </c>
      <c r="K50" s="33">
        <v>42468.09</v>
      </c>
      <c r="L50" s="33">
        <v>37937.05</v>
      </c>
      <c r="M50" s="33">
        <v>17062.79</v>
      </c>
      <c r="N50" s="33">
        <v>3424.87</v>
      </c>
      <c r="O50" s="31">
        <f>SUM(B50:N50)</f>
        <v>350196.82999999996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1543558.68</v>
      </c>
      <c r="C55" s="34">
        <f aca="true" t="shared" si="13" ref="C55:N55">+C20+C33</f>
        <v>1093838.7200000002</v>
      </c>
      <c r="D55" s="34">
        <f t="shared" si="13"/>
        <v>969053.71</v>
      </c>
      <c r="E55" s="34">
        <f t="shared" si="13"/>
        <v>274341.57999999996</v>
      </c>
      <c r="F55" s="34">
        <f t="shared" si="13"/>
        <v>1055253.72</v>
      </c>
      <c r="G55" s="34">
        <f t="shared" si="13"/>
        <v>1489668.02</v>
      </c>
      <c r="H55" s="34">
        <f t="shared" si="13"/>
        <v>307416.68000000005</v>
      </c>
      <c r="I55" s="34">
        <f t="shared" si="13"/>
        <v>1985358.3299999998</v>
      </c>
      <c r="J55" s="34">
        <f t="shared" si="13"/>
        <v>909001.26</v>
      </c>
      <c r="K55" s="34">
        <f t="shared" si="13"/>
        <v>2437323.47</v>
      </c>
      <c r="L55" s="34">
        <f t="shared" si="13"/>
        <v>2225087.2600000002</v>
      </c>
      <c r="M55" s="34">
        <f t="shared" si="13"/>
        <v>658746.7200000001</v>
      </c>
      <c r="N55" s="34">
        <f t="shared" si="13"/>
        <v>323738.32999999996</v>
      </c>
      <c r="O55" s="34">
        <f>SUM(B55:N55)</f>
        <v>15272386.48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60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1543558.68</v>
      </c>
      <c r="C61" s="42">
        <f t="shared" si="14"/>
        <v>1093838.72</v>
      </c>
      <c r="D61" s="42">
        <f t="shared" si="14"/>
        <v>969053.71</v>
      </c>
      <c r="E61" s="42">
        <f t="shared" si="14"/>
        <v>274341.58</v>
      </c>
      <c r="F61" s="42">
        <f t="shared" si="14"/>
        <v>1055253.72</v>
      </c>
      <c r="G61" s="42">
        <f t="shared" si="14"/>
        <v>1489668.03</v>
      </c>
      <c r="H61" s="42">
        <f t="shared" si="14"/>
        <v>307416.68</v>
      </c>
      <c r="I61" s="42">
        <f t="shared" si="14"/>
        <v>1985358.32</v>
      </c>
      <c r="J61" s="42">
        <f t="shared" si="14"/>
        <v>909001.26</v>
      </c>
      <c r="K61" s="42">
        <f t="shared" si="14"/>
        <v>2437323.48</v>
      </c>
      <c r="L61" s="42">
        <f t="shared" si="14"/>
        <v>2225087.26</v>
      </c>
      <c r="M61" s="42">
        <f t="shared" si="14"/>
        <v>658746.72</v>
      </c>
      <c r="N61" s="42">
        <f t="shared" si="14"/>
        <v>323738.33</v>
      </c>
      <c r="O61" s="34">
        <f t="shared" si="14"/>
        <v>15272386.49</v>
      </c>
      <c r="Q61"/>
    </row>
    <row r="62" spans="1:18" ht="18.75" customHeight="1">
      <c r="A62" s="26" t="s">
        <v>53</v>
      </c>
      <c r="B62" s="42">
        <v>1279925.9</v>
      </c>
      <c r="C62" s="42">
        <v>788844.42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2068770.3199999998</v>
      </c>
      <c r="P62"/>
      <c r="Q62"/>
      <c r="R62" s="41"/>
    </row>
    <row r="63" spans="1:16" ht="18.75" customHeight="1">
      <c r="A63" s="26" t="s">
        <v>54</v>
      </c>
      <c r="B63" s="42">
        <v>263632.78</v>
      </c>
      <c r="C63" s="42">
        <v>304994.3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568627.0800000001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969053.71</v>
      </c>
      <c r="E64" s="43">
        <v>0</v>
      </c>
      <c r="F64" s="43">
        <v>0</v>
      </c>
      <c r="G64" s="43">
        <v>0</v>
      </c>
      <c r="H64" s="42">
        <v>307416.68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1276470.39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274341.58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274341.58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1055253.72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1055253.72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1489668.03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1489668.03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1985358.32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1985358.32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909001.26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909001.26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2437323.48</v>
      </c>
      <c r="L70" s="29">
        <v>2225087.26</v>
      </c>
      <c r="M70" s="43">
        <v>0</v>
      </c>
      <c r="N70" s="43">
        <v>0</v>
      </c>
      <c r="O70" s="34">
        <f t="shared" si="15"/>
        <v>4662410.74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658746.72</v>
      </c>
      <c r="N71" s="43">
        <v>0</v>
      </c>
      <c r="O71" s="34">
        <f t="shared" si="15"/>
        <v>658746.72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323738.33</v>
      </c>
      <c r="O72" s="46">
        <f t="shared" si="15"/>
        <v>323738.33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73"/>
      <c r="C75" s="7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 s="73"/>
      <c r="F76"/>
      <c r="G76"/>
      <c r="H76"/>
      <c r="I76"/>
      <c r="J76"/>
      <c r="K76"/>
      <c r="L76"/>
      <c r="N76" s="53"/>
    </row>
    <row r="77" spans="2:14" ht="13.5">
      <c r="B77" s="49"/>
      <c r="N77" s="53"/>
    </row>
    <row r="78" spans="2:14" ht="13.5">
      <c r="B78" s="73"/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2024-06-24T14:16:01Z</dcterms:modified>
  <cp:category/>
  <cp:version/>
  <cp:contentType/>
  <cp:contentStatus/>
</cp:coreProperties>
</file>