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<sst xmlns="http://schemas.openxmlformats.org/spreadsheetml/2006/main" count="91" uniqueCount="88">
  <si>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</si>
  <si>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</si>
  <si>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</si>
  <si>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</si>
  <si>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</si>
  <si>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</si>
  <si>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</si>
  <si>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</si>
  <si>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</si>
  <si>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</si>
  <si>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</si>
  <si>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</si>
  <si>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</si>
  <si>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</si>
  <si>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</si>
  <si>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</si>
  <si>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</si>
  <si>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</si>
  <si>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</si>
  <si>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</si>
  <si>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</si>
  <si>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</si>
  <si>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</si>
  <si>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</si>
  <si>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</si>
  <si>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</si>
  <si>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</si>
  <si>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</si>
  <si>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</si>
  <si>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</si>
  <si>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</si>
  <si>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</si>
  <si>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</si>
  <si>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</si>
  <si>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</si>
  <si>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</si>
  <si>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</si>
  <si>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</si>
  <si>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</si>
  <si>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</si>
  <si>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</si>
  <si>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</si>
  <si>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</si>
  <si>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</si>
  <si>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</si>
  <si>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</si>
  <si>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</si>
  <si>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</si>
  <si>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</si>
  <si>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</si>
  <si>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</si>
  <si>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</si>
  <si>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</si>
  <si>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</si>
  <si>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</si>
  <si>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</si>
  <si>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</si>
  <si>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</si>
  <si>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</si>
  <si>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</si>
  <si>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</si>
  <si>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</si>
  <si>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</si>
  <si>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</si>
  <si>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</si>
  <si>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</si>
  <si>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</si>
  <si>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</si>
  <si>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</si>
  <si>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</si>
  <si>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</si>
  <si>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</si>
  <si>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</si>
  <si>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</si>
  <si>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</si>
  <si>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</si>
  <si>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</si>
  <si>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</si>
  <si>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</si>
  <si>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</si>
  <si>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</si>
  <si>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</si>
  <si>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</si>
  <si>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20/06/24 - VENCIMENTO 27/06/24</t>
  </si>
  <si>
    <t>4.10. Remuneração Veículos Elétricos</t>
  </si>
  <si>
    <t>4.11. Remuneração Aquático</t>
  </si>
  <si>
    <r>
      <t>5.3. Revisão de Remuneração pelo Transporte Coletivo</t>
    </r>
    <r>
      <rPr>
        <vertAlign val="superscript"/>
        <sz val="10"/>
        <color indexed="8"/>
        <rFont val="Calibri"/>
        <family val="2"/>
      </rPr>
      <t>1</t>
    </r>
  </si>
  <si>
    <r>
      <t xml:space="preserve">            </t>
    </r>
    <r>
      <rPr>
        <vertAlign val="superscript"/>
        <sz val="10"/>
        <color indexed="8"/>
        <rFont val="Calibri"/>
        <family val="2"/>
      </rPr>
      <t>1</t>
    </r>
    <r>
      <rPr>
        <sz val="12"/>
        <color indexed="8"/>
        <rFont val="Calibri"/>
        <family val="2"/>
      </rPr>
      <t xml:space="preserve"> Revisões de passageiros transportados, de fator de transição, de ar condicionado e de remuneração dos veículos elétricos, maio/24. Total de 1.373.047 passageiros revisão.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</si>
</sst>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164" fontId="0" fillId="0" borderId="0" xfId="53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3.50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1">
      <c r="A2" s="70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1" t="s">
        <v>1</v>
      </c>
      <c r="B4" s="71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 t="s">
        <v>3</v>
      </c>
    </row>
    <row r="5" spans="1:15" ht="42" customHeight="1">
      <c r="A5" s="71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1"/>
    </row>
    <row r="6" spans="1:15" ht="20.25" customHeight="1">
      <c r="A6" s="71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1"/>
    </row>
    <row r="7" spans="1:26" ht="18.75" customHeight="1">
      <c r="A7" s="8" t="s">
        <v>27</v>
      </c>
      <c r="B7" s="9">
        <f aca="true" t="shared" si="0" ref="B7:O7">B8+B11</f>
        <v>415630</v>
      </c>
      <c r="C7" s="9">
        <f t="shared" si="0"/>
        <v>271048</v>
      </c>
      <c r="D7" s="9">
        <f t="shared" si="0"/>
        <v>251523</v>
      </c>
      <c r="E7" s="9">
        <f t="shared" si="0"/>
        <v>67401</v>
      </c>
      <c r="F7" s="9">
        <f t="shared" si="0"/>
        <v>235633</v>
      </c>
      <c r="G7" s="9">
        <f t="shared" si="0"/>
        <v>402051</v>
      </c>
      <c r="H7" s="9">
        <f t="shared" si="0"/>
        <v>50037</v>
      </c>
      <c r="I7" s="9">
        <f t="shared" si="0"/>
        <v>281170</v>
      </c>
      <c r="J7" s="9">
        <f t="shared" si="0"/>
        <v>222872</v>
      </c>
      <c r="K7" s="9">
        <f t="shared" si="0"/>
        <v>327586</v>
      </c>
      <c r="L7" s="9">
        <f t="shared" si="0"/>
        <v>258156</v>
      </c>
      <c r="M7" s="9">
        <f t="shared" si="0"/>
        <v>141154</v>
      </c>
      <c r="N7" s="9">
        <f t="shared" si="0"/>
        <v>90601</v>
      </c>
      <c r="O7" s="9">
        <f t="shared" si="0"/>
        <v>3014862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8558</v>
      </c>
      <c r="C8" s="11">
        <f t="shared" si="1"/>
        <v>8435</v>
      </c>
      <c r="D8" s="11">
        <f t="shared" si="1"/>
        <v>4517</v>
      </c>
      <c r="E8" s="11">
        <f t="shared" si="1"/>
        <v>1455</v>
      </c>
      <c r="F8" s="11">
        <f t="shared" si="1"/>
        <v>5387</v>
      </c>
      <c r="G8" s="11">
        <f t="shared" si="1"/>
        <v>11087</v>
      </c>
      <c r="H8" s="11">
        <f t="shared" si="1"/>
        <v>1641</v>
      </c>
      <c r="I8" s="11">
        <f t="shared" si="1"/>
        <v>11098</v>
      </c>
      <c r="J8" s="11">
        <f t="shared" si="1"/>
        <v>6889</v>
      </c>
      <c r="K8" s="11">
        <f t="shared" si="1"/>
        <v>3530</v>
      </c>
      <c r="L8" s="11">
        <f t="shared" si="1"/>
        <v>2582</v>
      </c>
      <c r="M8" s="11">
        <f t="shared" si="1"/>
        <v>4952</v>
      </c>
      <c r="N8" s="11">
        <f t="shared" si="1"/>
        <v>3128</v>
      </c>
      <c r="O8" s="11">
        <f t="shared" si="1"/>
        <v>73259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8558</v>
      </c>
      <c r="C9" s="11">
        <v>8435</v>
      </c>
      <c r="D9" s="11">
        <v>4517</v>
      </c>
      <c r="E9" s="11">
        <v>1455</v>
      </c>
      <c r="F9" s="11">
        <v>5387</v>
      </c>
      <c r="G9" s="11">
        <v>11087</v>
      </c>
      <c r="H9" s="11">
        <v>1641</v>
      </c>
      <c r="I9" s="11">
        <v>11098</v>
      </c>
      <c r="J9" s="11">
        <v>6889</v>
      </c>
      <c r="K9" s="11">
        <v>3530</v>
      </c>
      <c r="L9" s="11">
        <v>2579</v>
      </c>
      <c r="M9" s="11">
        <v>4952</v>
      </c>
      <c r="N9" s="11">
        <v>3082</v>
      </c>
      <c r="O9" s="11">
        <f>SUM(B9:N9)</f>
        <v>73210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46</v>
      </c>
      <c r="O10" s="11">
        <f>SUM(B10:N10)</f>
        <v>49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407072</v>
      </c>
      <c r="C11" s="13">
        <v>262613</v>
      </c>
      <c r="D11" s="13">
        <v>247006</v>
      </c>
      <c r="E11" s="13">
        <v>65946</v>
      </c>
      <c r="F11" s="13">
        <v>230246</v>
      </c>
      <c r="G11" s="13">
        <v>390964</v>
      </c>
      <c r="H11" s="13">
        <v>48396</v>
      </c>
      <c r="I11" s="13">
        <v>270072</v>
      </c>
      <c r="J11" s="13">
        <v>215983</v>
      </c>
      <c r="K11" s="13">
        <v>324056</v>
      </c>
      <c r="L11" s="13">
        <v>255574</v>
      </c>
      <c r="M11" s="13">
        <v>136202</v>
      </c>
      <c r="N11" s="13">
        <v>87473</v>
      </c>
      <c r="O11" s="11">
        <f>SUM(B11:N11)</f>
        <v>2941603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28858</v>
      </c>
      <c r="C12" s="13">
        <v>24411</v>
      </c>
      <c r="D12" s="13">
        <v>18517</v>
      </c>
      <c r="E12" s="13">
        <v>7214</v>
      </c>
      <c r="F12" s="13">
        <v>20560</v>
      </c>
      <c r="G12" s="13">
        <v>37240</v>
      </c>
      <c r="H12" s="13">
        <v>5193</v>
      </c>
      <c r="I12" s="13">
        <v>25854</v>
      </c>
      <c r="J12" s="13">
        <v>19170</v>
      </c>
      <c r="K12" s="13">
        <v>21627</v>
      </c>
      <c r="L12" s="13">
        <v>17680</v>
      </c>
      <c r="M12" s="13">
        <v>7385</v>
      </c>
      <c r="N12" s="13">
        <v>3900</v>
      </c>
      <c r="O12" s="11">
        <f>SUM(B12:N12)</f>
        <v>237609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378214</v>
      </c>
      <c r="C13" s="15">
        <f t="shared" si="2"/>
        <v>238202</v>
      </c>
      <c r="D13" s="15">
        <f t="shared" si="2"/>
        <v>228489</v>
      </c>
      <c r="E13" s="15">
        <f t="shared" si="2"/>
        <v>58732</v>
      </c>
      <c r="F13" s="15">
        <f t="shared" si="2"/>
        <v>209686</v>
      </c>
      <c r="G13" s="15">
        <f t="shared" si="2"/>
        <v>353724</v>
      </c>
      <c r="H13" s="15">
        <f t="shared" si="2"/>
        <v>43203</v>
      </c>
      <c r="I13" s="15">
        <f t="shared" si="2"/>
        <v>244218</v>
      </c>
      <c r="J13" s="15">
        <f t="shared" si="2"/>
        <v>196813</v>
      </c>
      <c r="K13" s="15">
        <f t="shared" si="2"/>
        <v>302429</v>
      </c>
      <c r="L13" s="15">
        <f t="shared" si="2"/>
        <v>237894</v>
      </c>
      <c r="M13" s="15">
        <f t="shared" si="2"/>
        <v>128817</v>
      </c>
      <c r="N13" s="15">
        <f t="shared" si="2"/>
        <v>83573</v>
      </c>
      <c r="O13" s="11">
        <f>SUM(B13:N13)</f>
        <v>2703994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1.132744089900308</v>
      </c>
      <c r="C18" s="19">
        <v>1.24800171129196</v>
      </c>
      <c r="D18" s="19">
        <v>1.400957143436371</v>
      </c>
      <c r="E18" s="19">
        <v>0.846331079265612</v>
      </c>
      <c r="F18" s="19">
        <v>1.344719065825664</v>
      </c>
      <c r="G18" s="19">
        <v>1.333161810180139</v>
      </c>
      <c r="H18" s="19">
        <v>1.488209065331064</v>
      </c>
      <c r="I18" s="19">
        <v>1.198396936735682</v>
      </c>
      <c r="J18" s="19">
        <v>1.278945158214786</v>
      </c>
      <c r="K18" s="19">
        <v>1.161970178165448</v>
      </c>
      <c r="L18" s="19">
        <v>1.229097244048736</v>
      </c>
      <c r="M18" s="19">
        <v>1.125043407732589</v>
      </c>
      <c r="N18" s="19">
        <v>1.015484542777727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SUM(B21:B32)</f>
        <v>1523268.69</v>
      </c>
      <c r="C20" s="24">
        <f aca="true" t="shared" si="3" ref="C20:O20">SUM(C21:C32)</f>
        <v>1105587.4300000002</v>
      </c>
      <c r="D20" s="24">
        <f t="shared" si="3"/>
        <v>999219.63</v>
      </c>
      <c r="E20" s="24">
        <f t="shared" si="3"/>
        <v>286892.9599999999</v>
      </c>
      <c r="F20" s="24">
        <f t="shared" si="3"/>
        <v>1054034.77</v>
      </c>
      <c r="G20" s="24">
        <f t="shared" si="3"/>
        <v>1478760.09</v>
      </c>
      <c r="H20" s="24">
        <f t="shared" si="3"/>
        <v>289316.52</v>
      </c>
      <c r="I20" s="24">
        <f t="shared" si="3"/>
        <v>1128147.3099999998</v>
      </c>
      <c r="J20" s="24">
        <f t="shared" si="3"/>
        <v>934302.38</v>
      </c>
      <c r="K20" s="24">
        <f t="shared" si="3"/>
        <v>1287565.86</v>
      </c>
      <c r="L20" s="24">
        <f t="shared" si="3"/>
        <v>1166292.7900000003</v>
      </c>
      <c r="M20" s="24">
        <f t="shared" si="3"/>
        <v>661763.3900000001</v>
      </c>
      <c r="N20" s="24">
        <f t="shared" si="3"/>
        <v>343773.65</v>
      </c>
      <c r="O20" s="24">
        <f t="shared" si="3"/>
        <v>12258925.469999999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1226939.76</v>
      </c>
      <c r="C21" s="28">
        <f aca="true" t="shared" si="4" ref="C21:N21">ROUND((C15+C16)*C7,2)</f>
        <v>826587.98</v>
      </c>
      <c r="D21" s="28">
        <f t="shared" si="4"/>
        <v>672698.26</v>
      </c>
      <c r="E21" s="28">
        <f t="shared" si="4"/>
        <v>307955.17</v>
      </c>
      <c r="F21" s="28">
        <f t="shared" si="4"/>
        <v>730438.74</v>
      </c>
      <c r="G21" s="28">
        <f t="shared" si="4"/>
        <v>1025471.28</v>
      </c>
      <c r="H21" s="28">
        <f t="shared" si="4"/>
        <v>171356.71</v>
      </c>
      <c r="I21" s="28">
        <f t="shared" si="4"/>
        <v>851410.88</v>
      </c>
      <c r="J21" s="28">
        <f t="shared" si="4"/>
        <v>678801.25</v>
      </c>
      <c r="K21" s="28">
        <f t="shared" si="4"/>
        <v>943087.34</v>
      </c>
      <c r="L21" s="28">
        <f t="shared" si="4"/>
        <v>846235.37</v>
      </c>
      <c r="M21" s="28">
        <f t="shared" si="4"/>
        <v>533915.01</v>
      </c>
      <c r="N21" s="28">
        <f t="shared" si="4"/>
        <v>309556.44</v>
      </c>
      <c r="O21" s="28">
        <f aca="true" t="shared" si="5" ref="O21:O31">SUM(B21:N21)</f>
        <v>9124454.19</v>
      </c>
    </row>
    <row r="22" spans="1:23" ht="18.75" customHeight="1">
      <c r="A22" s="26" t="s">
        <v>33</v>
      </c>
      <c r="B22" s="28">
        <f>IF(B18&lt;&gt;0,ROUND((B18-1)*B21,2),0)</f>
        <v>162869</v>
      </c>
      <c r="C22" s="28">
        <f aca="true" t="shared" si="6" ref="C22:N22">IF(C18&lt;&gt;0,ROUND((C18-1)*C21,2),0)</f>
        <v>204995.23</v>
      </c>
      <c r="D22" s="28">
        <f t="shared" si="6"/>
        <v>269723.17</v>
      </c>
      <c r="E22" s="28">
        <f t="shared" si="6"/>
        <v>-47323.14</v>
      </c>
      <c r="F22" s="28">
        <f t="shared" si="6"/>
        <v>251796.16</v>
      </c>
      <c r="G22" s="28">
        <f t="shared" si="6"/>
        <v>341647.87</v>
      </c>
      <c r="H22" s="28">
        <f t="shared" si="6"/>
        <v>83657.9</v>
      </c>
      <c r="I22" s="28">
        <f t="shared" si="6"/>
        <v>168917.31</v>
      </c>
      <c r="J22" s="28">
        <f t="shared" si="6"/>
        <v>189348.32</v>
      </c>
      <c r="K22" s="28">
        <f t="shared" si="6"/>
        <v>152752.02</v>
      </c>
      <c r="L22" s="28">
        <f t="shared" si="6"/>
        <v>193870.19</v>
      </c>
      <c r="M22" s="28">
        <f t="shared" si="6"/>
        <v>66762.55</v>
      </c>
      <c r="N22" s="28">
        <f t="shared" si="6"/>
        <v>4793.34</v>
      </c>
      <c r="O22" s="28">
        <f t="shared" si="5"/>
        <v>2043809.9200000002</v>
      </c>
      <c r="W22" s="51"/>
    </row>
    <row r="23" spans="1:15" ht="18.75" customHeight="1">
      <c r="A23" s="26" t="s">
        <v>34</v>
      </c>
      <c r="B23" s="28">
        <v>67554.21</v>
      </c>
      <c r="C23" s="28">
        <v>44590.12</v>
      </c>
      <c r="D23" s="28">
        <v>32802.53</v>
      </c>
      <c r="E23" s="28">
        <v>10978.49</v>
      </c>
      <c r="F23" s="28">
        <v>40892.9</v>
      </c>
      <c r="G23" s="28">
        <v>66095.1</v>
      </c>
      <c r="H23" s="28">
        <v>8098.8</v>
      </c>
      <c r="I23" s="28">
        <v>45937.66</v>
      </c>
      <c r="J23" s="28">
        <v>36866.35</v>
      </c>
      <c r="K23" s="28">
        <v>53676.6</v>
      </c>
      <c r="L23" s="28">
        <v>51928.22</v>
      </c>
      <c r="M23" s="28">
        <v>25232.99</v>
      </c>
      <c r="N23" s="28">
        <v>16036.4</v>
      </c>
      <c r="O23" s="28">
        <f t="shared" si="5"/>
        <v>500690.3699999999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1176.14</v>
      </c>
      <c r="C26" s="28">
        <v>869.45</v>
      </c>
      <c r="D26" s="28">
        <v>787.85</v>
      </c>
      <c r="E26" s="28">
        <v>219.47</v>
      </c>
      <c r="F26" s="28">
        <v>827.24</v>
      </c>
      <c r="G26" s="28">
        <v>1156.45</v>
      </c>
      <c r="H26" s="28">
        <v>213.84</v>
      </c>
      <c r="I26" s="28">
        <v>861.01</v>
      </c>
      <c r="J26" s="28">
        <v>731.57</v>
      </c>
      <c r="K26" s="28">
        <v>1004.51</v>
      </c>
      <c r="L26" s="28">
        <v>906.03</v>
      </c>
      <c r="M26" s="28">
        <v>506.47</v>
      </c>
      <c r="N26" s="28">
        <v>267.3</v>
      </c>
      <c r="O26" s="28">
        <f t="shared" si="5"/>
        <v>9527.329999999998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1031.12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921.3</v>
      </c>
      <c r="H27" s="28">
        <v>169.03</v>
      </c>
      <c r="I27" s="28">
        <v>714.18</v>
      </c>
      <c r="J27" s="28">
        <v>673.34</v>
      </c>
      <c r="K27" s="28">
        <v>894.46</v>
      </c>
      <c r="L27" s="28">
        <v>778.98</v>
      </c>
      <c r="M27" s="28">
        <v>439.5</v>
      </c>
      <c r="N27" s="28">
        <v>231.02</v>
      </c>
      <c r="O27" s="28">
        <f t="shared" si="5"/>
        <v>8177.230000000001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429.68</v>
      </c>
      <c r="H28" s="28">
        <v>78.84</v>
      </c>
      <c r="I28" s="28">
        <v>331.13</v>
      </c>
      <c r="J28" s="28">
        <v>318.65</v>
      </c>
      <c r="K28" s="28">
        <v>411.28</v>
      </c>
      <c r="L28" s="28">
        <v>363.32</v>
      </c>
      <c r="M28" s="28">
        <v>205.64</v>
      </c>
      <c r="N28" s="28">
        <v>107.75</v>
      </c>
      <c r="O28" s="28">
        <f t="shared" si="5"/>
        <v>3811.2700000000004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59559.44</v>
      </c>
      <c r="C29" s="28">
        <v>23760.77</v>
      </c>
      <c r="D29" s="28">
        <v>20391.38</v>
      </c>
      <c r="E29" s="28">
        <v>12932.33</v>
      </c>
      <c r="F29" s="28">
        <v>27257.08</v>
      </c>
      <c r="G29" s="28">
        <v>41209.36</v>
      </c>
      <c r="H29" s="28">
        <v>23912.35</v>
      </c>
      <c r="I29" s="28">
        <v>56317.04</v>
      </c>
      <c r="J29" s="28">
        <v>25733.85</v>
      </c>
      <c r="K29" s="28">
        <v>40424.87</v>
      </c>
      <c r="L29" s="28">
        <v>40369.77</v>
      </c>
      <c r="M29" s="28">
        <v>32872.18</v>
      </c>
      <c r="N29" s="28">
        <v>10952.35</v>
      </c>
      <c r="O29" s="28">
        <f t="shared" si="5"/>
        <v>415692.76999999996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89416.92</v>
      </c>
      <c r="L30" s="28">
        <v>30011.86</v>
      </c>
      <c r="M30" s="28">
        <v>0</v>
      </c>
      <c r="N30" s="28">
        <v>0</v>
      </c>
      <c r="O30" s="28">
        <f t="shared" si="5"/>
        <v>119428.78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85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 t="shared" si="5"/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9491.760000000002</v>
      </c>
      <c r="C33" s="28">
        <f aca="true" t="shared" si="7" ref="C33:O33">+C34+C36+C49+C50+C51+C56-C57</f>
        <v>21433.589999999997</v>
      </c>
      <c r="D33" s="28">
        <f t="shared" si="7"/>
        <v>49318.770000000004</v>
      </c>
      <c r="E33" s="28">
        <f t="shared" si="7"/>
        <v>11542.119999999999</v>
      </c>
      <c r="F33" s="28">
        <f t="shared" si="7"/>
        <v>78075.09999999999</v>
      </c>
      <c r="G33" s="28">
        <f t="shared" si="7"/>
        <v>-20799.280000000002</v>
      </c>
      <c r="H33" s="28">
        <f t="shared" si="7"/>
        <v>48703.369999999995</v>
      </c>
      <c r="I33" s="28">
        <f t="shared" si="7"/>
        <v>3656.6300000000047</v>
      </c>
      <c r="J33" s="28">
        <f t="shared" si="7"/>
        <v>48427.909999999996</v>
      </c>
      <c r="K33" s="28">
        <f t="shared" si="7"/>
        <v>31624.410000000003</v>
      </c>
      <c r="L33" s="28">
        <f t="shared" si="7"/>
        <v>22192.520000000004</v>
      </c>
      <c r="M33" s="28">
        <f t="shared" si="7"/>
        <v>-5631.24</v>
      </c>
      <c r="N33" s="28">
        <f t="shared" si="7"/>
        <v>-25995.69</v>
      </c>
      <c r="O33" s="28">
        <f t="shared" si="7"/>
        <v>272039.9700000001</v>
      </c>
    </row>
    <row r="34" spans="1:15" ht="18.75" customHeight="1">
      <c r="A34" s="26" t="s">
        <v>38</v>
      </c>
      <c r="B34" s="29">
        <f>+B35</f>
        <v>-37655.2</v>
      </c>
      <c r="C34" s="29">
        <f>+C35</f>
        <v>-37114</v>
      </c>
      <c r="D34" s="29">
        <f aca="true" t="shared" si="8" ref="D34:O34">+D35</f>
        <v>-19874.8</v>
      </c>
      <c r="E34" s="29">
        <f t="shared" si="8"/>
        <v>-6402</v>
      </c>
      <c r="F34" s="29">
        <f t="shared" si="8"/>
        <v>-23702.8</v>
      </c>
      <c r="G34" s="29">
        <f t="shared" si="8"/>
        <v>-48782.8</v>
      </c>
      <c r="H34" s="29">
        <f t="shared" si="8"/>
        <v>-7220.4</v>
      </c>
      <c r="I34" s="29">
        <f t="shared" si="8"/>
        <v>-48831.2</v>
      </c>
      <c r="J34" s="29">
        <f t="shared" si="8"/>
        <v>-30311.6</v>
      </c>
      <c r="K34" s="29">
        <f t="shared" si="8"/>
        <v>-15532</v>
      </c>
      <c r="L34" s="29">
        <f t="shared" si="8"/>
        <v>-11347.6</v>
      </c>
      <c r="M34" s="29">
        <f t="shared" si="8"/>
        <v>-21788.8</v>
      </c>
      <c r="N34" s="29">
        <f t="shared" si="8"/>
        <v>-13560.8</v>
      </c>
      <c r="O34" s="29">
        <f t="shared" si="8"/>
        <v>-322124</v>
      </c>
    </row>
    <row r="35" spans="1:26" ht="18.75" customHeight="1">
      <c r="A35" s="27" t="s">
        <v>39</v>
      </c>
      <c r="B35" s="16">
        <f>ROUND((-B9)*$G$3,2)</f>
        <v>-37655.2</v>
      </c>
      <c r="C35" s="16">
        <f aca="true" t="shared" si="9" ref="C35:N35">ROUND((-C9)*$G$3,2)</f>
        <v>-37114</v>
      </c>
      <c r="D35" s="16">
        <f t="shared" si="9"/>
        <v>-19874.8</v>
      </c>
      <c r="E35" s="16">
        <f t="shared" si="9"/>
        <v>-6402</v>
      </c>
      <c r="F35" s="16">
        <f t="shared" si="9"/>
        <v>-23702.8</v>
      </c>
      <c r="G35" s="16">
        <f t="shared" si="9"/>
        <v>-48782.8</v>
      </c>
      <c r="H35" s="16">
        <f t="shared" si="9"/>
        <v>-7220.4</v>
      </c>
      <c r="I35" s="16">
        <f t="shared" si="9"/>
        <v>-48831.2</v>
      </c>
      <c r="J35" s="16">
        <f t="shared" si="9"/>
        <v>-30311.6</v>
      </c>
      <c r="K35" s="16">
        <f t="shared" si="9"/>
        <v>-15532</v>
      </c>
      <c r="L35" s="16">
        <f t="shared" si="9"/>
        <v>-11347.6</v>
      </c>
      <c r="M35" s="16">
        <f t="shared" si="9"/>
        <v>-21788.8</v>
      </c>
      <c r="N35" s="16">
        <f t="shared" si="9"/>
        <v>-13560.8</v>
      </c>
      <c r="O35" s="30">
        <f aca="true" t="shared" si="10" ref="O35:O57">SUM(B35:N35)</f>
        <v>-322124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80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909000</v>
      </c>
      <c r="J42" s="31">
        <v>0</v>
      </c>
      <c r="K42" s="31">
        <v>1089000</v>
      </c>
      <c r="L42" s="31">
        <v>990000</v>
      </c>
      <c r="M42" s="31">
        <v>0</v>
      </c>
      <c r="N42" s="31">
        <v>0</v>
      </c>
      <c r="O42" s="31">
        <f t="shared" si="10"/>
        <v>2988000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81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-909000</v>
      </c>
      <c r="J43" s="31">
        <v>0</v>
      </c>
      <c r="K43" s="31">
        <v>-1089000</v>
      </c>
      <c r="L43" s="31">
        <v>-990000</v>
      </c>
      <c r="M43" s="31">
        <v>0</v>
      </c>
      <c r="N43" s="31">
        <v>0</v>
      </c>
      <c r="O43" s="31">
        <f t="shared" si="10"/>
        <v>-2988000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72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86</v>
      </c>
      <c r="B49" s="33">
        <v>47146.96</v>
      </c>
      <c r="C49" s="33">
        <v>58547.59</v>
      </c>
      <c r="D49" s="33">
        <v>69193.57</v>
      </c>
      <c r="E49" s="33">
        <v>17944.12</v>
      </c>
      <c r="F49" s="33">
        <v>101777.9</v>
      </c>
      <c r="G49" s="33">
        <v>27983.52</v>
      </c>
      <c r="H49" s="33">
        <v>55923.77</v>
      </c>
      <c r="I49" s="33">
        <v>52487.83</v>
      </c>
      <c r="J49" s="33">
        <v>78739.51</v>
      </c>
      <c r="K49" s="33">
        <v>47156.41</v>
      </c>
      <c r="L49" s="33">
        <v>33540.12</v>
      </c>
      <c r="M49" s="33">
        <v>16157.56</v>
      </c>
      <c r="N49" s="33">
        <v>-12434.89</v>
      </c>
      <c r="O49" s="31">
        <f t="shared" si="10"/>
        <v>594163.9700000001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74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49</v>
      </c>
      <c r="B55" s="34">
        <f>+B20+B33</f>
        <v>1532760.45</v>
      </c>
      <c r="C55" s="34">
        <f aca="true" t="shared" si="13" ref="C55:N55">+C20+C33</f>
        <v>1127021.0200000003</v>
      </c>
      <c r="D55" s="34">
        <f t="shared" si="13"/>
        <v>1048538.4</v>
      </c>
      <c r="E55" s="34">
        <f t="shared" si="13"/>
        <v>298435.0799999999</v>
      </c>
      <c r="F55" s="34">
        <f t="shared" si="13"/>
        <v>1132109.87</v>
      </c>
      <c r="G55" s="34">
        <f t="shared" si="13"/>
        <v>1457960.81</v>
      </c>
      <c r="H55" s="34">
        <f t="shared" si="13"/>
        <v>338019.89</v>
      </c>
      <c r="I55" s="34">
        <f t="shared" si="13"/>
        <v>1131803.94</v>
      </c>
      <c r="J55" s="34">
        <f t="shared" si="13"/>
        <v>982730.29</v>
      </c>
      <c r="K55" s="34">
        <f t="shared" si="13"/>
        <v>1319190.27</v>
      </c>
      <c r="L55" s="34">
        <f t="shared" si="13"/>
        <v>1188485.3100000003</v>
      </c>
      <c r="M55" s="34">
        <f t="shared" si="13"/>
        <v>656132.1500000001</v>
      </c>
      <c r="N55" s="34">
        <f t="shared" si="13"/>
        <v>317777.96</v>
      </c>
      <c r="O55" s="34">
        <f>SUM(B55:N55)</f>
        <v>12530965.440000001</v>
      </c>
      <c r="P55" s="74"/>
      <c r="Q55" s="68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50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 s="68"/>
      <c r="R56"/>
      <c r="S56"/>
      <c r="U56" s="40"/>
    </row>
    <row r="57" spans="1:19" ht="18.75" customHeight="1">
      <c r="A57" s="35" t="s">
        <v>51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52</v>
      </c>
      <c r="B61" s="42">
        <f aca="true" t="shared" si="14" ref="B61:O61">SUM(B62:B72)</f>
        <v>1532760.45</v>
      </c>
      <c r="C61" s="42">
        <f t="shared" si="14"/>
        <v>1127021.03</v>
      </c>
      <c r="D61" s="42">
        <f t="shared" si="14"/>
        <v>1048538.41</v>
      </c>
      <c r="E61" s="42">
        <f t="shared" si="14"/>
        <v>298435.08</v>
      </c>
      <c r="F61" s="42">
        <f t="shared" si="14"/>
        <v>1132109.87</v>
      </c>
      <c r="G61" s="42">
        <f t="shared" si="14"/>
        <v>1457960.81</v>
      </c>
      <c r="H61" s="42">
        <f t="shared" si="14"/>
        <v>338019.89</v>
      </c>
      <c r="I61" s="42">
        <f t="shared" si="14"/>
        <v>1131803.93</v>
      </c>
      <c r="J61" s="42">
        <f t="shared" si="14"/>
        <v>982730.29</v>
      </c>
      <c r="K61" s="42">
        <f t="shared" si="14"/>
        <v>1319190.27</v>
      </c>
      <c r="L61" s="42">
        <f t="shared" si="14"/>
        <v>1188485.31</v>
      </c>
      <c r="M61" s="42">
        <f t="shared" si="14"/>
        <v>656132.15</v>
      </c>
      <c r="N61" s="42">
        <f t="shared" si="14"/>
        <v>317777.96</v>
      </c>
      <c r="O61" s="34">
        <f t="shared" si="14"/>
        <v>12530965.450000003</v>
      </c>
      <c r="Q61"/>
    </row>
    <row r="62" spans="1:18" ht="18.75" customHeight="1">
      <c r="A62" s="26" t="s">
        <v>53</v>
      </c>
      <c r="B62" s="42">
        <v>1260218.26</v>
      </c>
      <c r="C62" s="42">
        <v>807075.56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2067293.82</v>
      </c>
      <c r="P62"/>
      <c r="Q62"/>
      <c r="R62" s="41"/>
    </row>
    <row r="63" spans="1:16" ht="18.75" customHeight="1">
      <c r="A63" s="26" t="s">
        <v>54</v>
      </c>
      <c r="B63" s="42">
        <v>272542.19</v>
      </c>
      <c r="C63" s="42">
        <v>319945.47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592487.6599999999</v>
      </c>
      <c r="P63"/>
    </row>
    <row r="64" spans="1:17" ht="18.75" customHeight="1">
      <c r="A64" s="26" t="s">
        <v>55</v>
      </c>
      <c r="B64" s="43">
        <v>0</v>
      </c>
      <c r="C64" s="43">
        <v>0</v>
      </c>
      <c r="D64" s="29">
        <v>1048538.41</v>
      </c>
      <c r="E64" s="43">
        <v>0</v>
      </c>
      <c r="F64" s="43">
        <v>0</v>
      </c>
      <c r="G64" s="43">
        <v>0</v>
      </c>
      <c r="H64" s="42">
        <v>338019.89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1386558.3</v>
      </c>
      <c r="P64" s="52"/>
      <c r="Q64"/>
    </row>
    <row r="65" spans="1:18" ht="18.75" customHeight="1">
      <c r="A65" s="26" t="s">
        <v>56</v>
      </c>
      <c r="B65" s="43">
        <v>0</v>
      </c>
      <c r="C65" s="43">
        <v>0</v>
      </c>
      <c r="D65" s="43">
        <v>0</v>
      </c>
      <c r="E65" s="29">
        <v>298435.08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298435.08</v>
      </c>
      <c r="R65"/>
    </row>
    <row r="66" spans="1:19" ht="18.75" customHeight="1">
      <c r="A66" s="26" t="s">
        <v>57</v>
      </c>
      <c r="B66" s="43">
        <v>0</v>
      </c>
      <c r="C66" s="43">
        <v>0</v>
      </c>
      <c r="D66" s="43">
        <v>0</v>
      </c>
      <c r="E66" s="43">
        <v>0</v>
      </c>
      <c r="F66" s="29">
        <v>1132109.87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1132109.87</v>
      </c>
      <c r="S66"/>
    </row>
    <row r="67" spans="1:20" ht="18.75" customHeight="1">
      <c r="A67" s="26" t="s">
        <v>58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1457960.81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1457960.81</v>
      </c>
      <c r="T67"/>
    </row>
    <row r="68" spans="1:21" ht="18.75" customHeight="1">
      <c r="A68" s="26" t="s">
        <v>59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1131803.93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1131803.93</v>
      </c>
      <c r="U68"/>
    </row>
    <row r="69" spans="1:22" ht="18.75" customHeight="1">
      <c r="A69" s="26" t="s">
        <v>60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982730.29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982730.29</v>
      </c>
      <c r="V69"/>
    </row>
    <row r="70" spans="1:23" ht="18.75" customHeight="1">
      <c r="A70" s="26" t="s">
        <v>61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1319190.27</v>
      </c>
      <c r="L70" s="29">
        <v>1188485.31</v>
      </c>
      <c r="M70" s="43">
        <v>0</v>
      </c>
      <c r="N70" s="43">
        <v>0</v>
      </c>
      <c r="O70" s="34">
        <f t="shared" si="15"/>
        <v>2507675.58</v>
      </c>
      <c r="P70"/>
      <c r="W70"/>
    </row>
    <row r="71" spans="1:25" ht="18.75" customHeight="1">
      <c r="A71" s="26" t="s">
        <v>62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656132.15</v>
      </c>
      <c r="N71" s="43">
        <v>0</v>
      </c>
      <c r="O71" s="34">
        <f t="shared" si="15"/>
        <v>656132.15</v>
      </c>
      <c r="R71"/>
      <c r="Y71"/>
    </row>
    <row r="72" spans="1:26" ht="18.75" customHeight="1">
      <c r="A72" s="36" t="s">
        <v>63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317777.96</v>
      </c>
      <c r="O72" s="46">
        <f t="shared" si="15"/>
        <v>317777.96</v>
      </c>
      <c r="P72"/>
      <c r="S72"/>
      <c r="Z72"/>
    </row>
    <row r="73" spans="1:12" ht="21" customHeight="1">
      <c r="A73" s="47" t="s">
        <v>79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3" t="s">
        <v>87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2024-06-26T17:56:59Z</dcterms:modified>
  <cp:category/>
  <cp:version/>
  <cp:contentType/>
  <cp:contentStatus/>
</cp:coreProperties>
</file>