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<sst xmlns="http://schemas.openxmlformats.org/spreadsheetml/2006/main" count="90" uniqueCount="87">
  <si>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</si>
  <si>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</si>
  <si>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</si>
  <si>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</si>
  <si>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</si>
  <si>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</si>
  <si>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</si>
  <si>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</si>
  <si>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</si>
  <si>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</si>
  <si>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</si>
  <si>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</si>
  <si>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</si>
  <si>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</si>
  <si>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</si>
  <si>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</si>
  <si>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</si>
  <si>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</si>
  <si>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</si>
  <si>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</si>
  <si>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</si>
  <si>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</si>
  <si>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</si>
  <si>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</si>
  <si>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</si>
  <si>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</si>
  <si>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</si>
  <si>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</si>
  <si>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</si>
  <si>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</si>
  <si>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</si>
  <si>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</si>
  <si>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</si>
  <si>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</si>
  <si>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</si>
  <si>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</si>
  <si>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</si>
  <si>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</si>
  <si>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</si>
  <si>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</si>
  <si>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</si>
  <si>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</si>
  <si>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</si>
  <si>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</si>
  <si>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</si>
  <si>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</si>
  <si>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</si>
  <si>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</si>
  <si>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</si>
  <si>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</si>
  <si>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</si>
  <si>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</si>
  <si>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</si>
  <si>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</si>
  <si>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</si>
  <si>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</si>
  <si>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</si>
  <si>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</si>
  <si>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</si>
  <si>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</si>
  <si>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</si>
  <si>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</si>
  <si>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</si>
  <si>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</si>
  <si>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</si>
  <si>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</si>
  <si>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</si>
  <si>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</si>
  <si>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</si>
  <si>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</si>
  <si>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</si>
  <si>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</si>
  <si>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</si>
  <si>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</si>
  <si>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</si>
  <si>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</si>
  <si>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</si>
  <si>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</si>
  <si>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</si>
  <si>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</si>
  <si>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</si>
  <si>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</si>
  <si>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</si>
  <si>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</si>
  <si>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28/06/24 - VENCIMENTO 05/07/24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</si>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</sst>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402802</v>
      </c>
      <c r="C7" s="9">
        <f t="shared" si="0"/>
        <v>265728</v>
      </c>
      <c r="D7" s="9">
        <f t="shared" si="0"/>
        <v>244194</v>
      </c>
      <c r="E7" s="9">
        <f t="shared" si="0"/>
        <v>65966</v>
      </c>
      <c r="F7" s="9">
        <f t="shared" si="0"/>
        <v>225836</v>
      </c>
      <c r="G7" s="9">
        <f t="shared" si="0"/>
        <v>390422</v>
      </c>
      <c r="H7" s="9">
        <f t="shared" si="0"/>
        <v>48147</v>
      </c>
      <c r="I7" s="9">
        <f t="shared" si="0"/>
        <v>293612</v>
      </c>
      <c r="J7" s="9">
        <f t="shared" si="0"/>
        <v>216015</v>
      </c>
      <c r="K7" s="9">
        <f t="shared" si="0"/>
        <v>313022</v>
      </c>
      <c r="L7" s="9">
        <f t="shared" si="0"/>
        <v>248328</v>
      </c>
      <c r="M7" s="9">
        <f t="shared" si="0"/>
        <v>135587</v>
      </c>
      <c r="N7" s="9">
        <f t="shared" si="0"/>
        <v>85129</v>
      </c>
      <c r="O7" s="9">
        <f t="shared" si="0"/>
        <v>2934788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9515</v>
      </c>
      <c r="C8" s="11">
        <f t="shared" si="1"/>
        <v>9000</v>
      </c>
      <c r="D8" s="11">
        <f t="shared" si="1"/>
        <v>4811</v>
      </c>
      <c r="E8" s="11">
        <f t="shared" si="1"/>
        <v>1682</v>
      </c>
      <c r="F8" s="11">
        <f t="shared" si="1"/>
        <v>6030</v>
      </c>
      <c r="G8" s="11">
        <f t="shared" si="1"/>
        <v>12381</v>
      </c>
      <c r="H8" s="11">
        <f t="shared" si="1"/>
        <v>1617</v>
      </c>
      <c r="I8" s="11">
        <f t="shared" si="1"/>
        <v>13040</v>
      </c>
      <c r="J8" s="11">
        <f t="shared" si="1"/>
        <v>7302</v>
      </c>
      <c r="K8" s="11">
        <f t="shared" si="1"/>
        <v>4111</v>
      </c>
      <c r="L8" s="11">
        <f t="shared" si="1"/>
        <v>2704</v>
      </c>
      <c r="M8" s="11">
        <f t="shared" si="1"/>
        <v>5275</v>
      </c>
      <c r="N8" s="11">
        <f t="shared" si="1"/>
        <v>3169</v>
      </c>
      <c r="O8" s="11">
        <f t="shared" si="1"/>
        <v>80637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9515</v>
      </c>
      <c r="C9" s="11">
        <v>9000</v>
      </c>
      <c r="D9" s="11">
        <v>4811</v>
      </c>
      <c r="E9" s="11">
        <v>1682</v>
      </c>
      <c r="F9" s="11">
        <v>6030</v>
      </c>
      <c r="G9" s="11">
        <v>12381</v>
      </c>
      <c r="H9" s="11">
        <v>1617</v>
      </c>
      <c r="I9" s="11">
        <v>13040</v>
      </c>
      <c r="J9" s="11">
        <v>7302</v>
      </c>
      <c r="K9" s="11">
        <v>4111</v>
      </c>
      <c r="L9" s="11">
        <v>2702</v>
      </c>
      <c r="M9" s="11">
        <v>5275</v>
      </c>
      <c r="N9" s="11">
        <v>3115</v>
      </c>
      <c r="O9" s="11">
        <f>SUM(B9:N9)</f>
        <v>80581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54</v>
      </c>
      <c r="O10" s="11">
        <f>SUM(B10:N10)</f>
        <v>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393287</v>
      </c>
      <c r="C11" s="13">
        <v>256728</v>
      </c>
      <c r="D11" s="13">
        <v>239383</v>
      </c>
      <c r="E11" s="13">
        <v>64284</v>
      </c>
      <c r="F11" s="13">
        <v>219806</v>
      </c>
      <c r="G11" s="13">
        <v>378041</v>
      </c>
      <c r="H11" s="13">
        <v>46530</v>
      </c>
      <c r="I11" s="13">
        <v>280572</v>
      </c>
      <c r="J11" s="13">
        <v>208713</v>
      </c>
      <c r="K11" s="13">
        <v>308911</v>
      </c>
      <c r="L11" s="13">
        <v>245624</v>
      </c>
      <c r="M11" s="13">
        <v>130312</v>
      </c>
      <c r="N11" s="13">
        <v>81960</v>
      </c>
      <c r="O11" s="11">
        <f>SUM(B11:N11)</f>
        <v>2854151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30237</v>
      </c>
      <c r="C12" s="13">
        <v>25536</v>
      </c>
      <c r="D12" s="13">
        <v>19064</v>
      </c>
      <c r="E12" s="13">
        <v>7551</v>
      </c>
      <c r="F12" s="13">
        <v>21765</v>
      </c>
      <c r="G12" s="13">
        <v>38107</v>
      </c>
      <c r="H12" s="13">
        <v>4942</v>
      </c>
      <c r="I12" s="13">
        <v>28583</v>
      </c>
      <c r="J12" s="13">
        <v>19722</v>
      </c>
      <c r="K12" s="13">
        <v>21946</v>
      </c>
      <c r="L12" s="13">
        <v>17565</v>
      </c>
      <c r="M12" s="13">
        <v>7258</v>
      </c>
      <c r="N12" s="13">
        <v>3975</v>
      </c>
      <c r="O12" s="11">
        <f>SUM(B12:N12)</f>
        <v>246251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363050</v>
      </c>
      <c r="C13" s="15">
        <f t="shared" si="2"/>
        <v>231192</v>
      </c>
      <c r="D13" s="15">
        <f t="shared" si="2"/>
        <v>220319</v>
      </c>
      <c r="E13" s="15">
        <f t="shared" si="2"/>
        <v>56733</v>
      </c>
      <c r="F13" s="15">
        <f t="shared" si="2"/>
        <v>198041</v>
      </c>
      <c r="G13" s="15">
        <f t="shared" si="2"/>
        <v>339934</v>
      </c>
      <c r="H13" s="15">
        <f t="shared" si="2"/>
        <v>41588</v>
      </c>
      <c r="I13" s="15">
        <f t="shared" si="2"/>
        <v>251989</v>
      </c>
      <c r="J13" s="15">
        <f t="shared" si="2"/>
        <v>188991</v>
      </c>
      <c r="K13" s="15">
        <f t="shared" si="2"/>
        <v>286965</v>
      </c>
      <c r="L13" s="15">
        <f t="shared" si="2"/>
        <v>228059</v>
      </c>
      <c r="M13" s="15">
        <f t="shared" si="2"/>
        <v>123054</v>
      </c>
      <c r="N13" s="15">
        <f t="shared" si="2"/>
        <v>77985</v>
      </c>
      <c r="O13" s="11">
        <f>SUM(B13:N13)</f>
        <v>2607900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1.17292178647266</v>
      </c>
      <c r="C18" s="19">
        <v>1.278110410378449</v>
      </c>
      <c r="D18" s="19">
        <v>1.441092461995513</v>
      </c>
      <c r="E18" s="19">
        <v>0.860112040237728</v>
      </c>
      <c r="F18" s="19">
        <v>1.391699674847778</v>
      </c>
      <c r="G18" s="19">
        <v>1.382022143082622</v>
      </c>
      <c r="H18" s="19">
        <v>1.534434509373499</v>
      </c>
      <c r="I18" s="19">
        <v>1.166701489504054</v>
      </c>
      <c r="J18" s="19">
        <v>1.32156670628116</v>
      </c>
      <c r="K18" s="19">
        <v>1.211126702576352</v>
      </c>
      <c r="L18" s="19">
        <v>1.278334404329516</v>
      </c>
      <c r="M18" s="19">
        <v>1.166517594599081</v>
      </c>
      <c r="N18" s="19">
        <v>1.080278420662213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1527935.9200000002</v>
      </c>
      <c r="C20" s="24">
        <f aca="true" t="shared" si="3" ref="C20:O20">SUM(C21:C32)</f>
        <v>1110393.4000000001</v>
      </c>
      <c r="D20" s="24">
        <f t="shared" si="3"/>
        <v>998016.38</v>
      </c>
      <c r="E20" s="24">
        <f t="shared" si="3"/>
        <v>287696.42999999993</v>
      </c>
      <c r="F20" s="24">
        <f t="shared" si="3"/>
        <v>1045327.2600000001</v>
      </c>
      <c r="G20" s="24">
        <f t="shared" si="3"/>
        <v>1487799.6</v>
      </c>
      <c r="H20" s="24">
        <f t="shared" si="3"/>
        <v>292745.8900000001</v>
      </c>
      <c r="I20" s="24">
        <f t="shared" si="3"/>
        <v>1145897.96</v>
      </c>
      <c r="J20" s="24">
        <f t="shared" si="3"/>
        <v>935922.68</v>
      </c>
      <c r="K20" s="24">
        <f t="shared" si="3"/>
        <v>1281920.73</v>
      </c>
      <c r="L20" s="24">
        <f t="shared" si="3"/>
        <v>1166803.8300000003</v>
      </c>
      <c r="M20" s="24">
        <f t="shared" si="3"/>
        <v>658951.0800000002</v>
      </c>
      <c r="N20" s="24">
        <f t="shared" si="3"/>
        <v>344322.74</v>
      </c>
      <c r="O20" s="24">
        <f t="shared" si="3"/>
        <v>12283733.899999999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1189071.5</v>
      </c>
      <c r="C21" s="28">
        <f aca="true" t="shared" si="4" ref="C21:N21">ROUND((C15+C16)*C7,2)</f>
        <v>810364.11</v>
      </c>
      <c r="D21" s="28">
        <f t="shared" si="4"/>
        <v>653096.85</v>
      </c>
      <c r="E21" s="28">
        <f t="shared" si="4"/>
        <v>301398.65</v>
      </c>
      <c r="F21" s="28">
        <f t="shared" si="4"/>
        <v>700069.02</v>
      </c>
      <c r="G21" s="28">
        <f t="shared" si="4"/>
        <v>995810.35</v>
      </c>
      <c r="H21" s="28">
        <f t="shared" si="4"/>
        <v>164884.22</v>
      </c>
      <c r="I21" s="28">
        <f t="shared" si="4"/>
        <v>889086.5</v>
      </c>
      <c r="J21" s="28">
        <f t="shared" si="4"/>
        <v>657916.89</v>
      </c>
      <c r="K21" s="28">
        <f t="shared" si="4"/>
        <v>901159.04</v>
      </c>
      <c r="L21" s="28">
        <f t="shared" si="4"/>
        <v>814019.18</v>
      </c>
      <c r="M21" s="28">
        <f t="shared" si="4"/>
        <v>512857.83</v>
      </c>
      <c r="N21" s="28">
        <f t="shared" si="4"/>
        <v>290860.25</v>
      </c>
      <c r="O21" s="28">
        <f aca="true" t="shared" si="5" ref="O21:O31">SUM(B21:N21)</f>
        <v>8880594.389999999</v>
      </c>
    </row>
    <row r="22" spans="1:23" ht="18.75" customHeight="1">
      <c r="A22" s="26" t="s">
        <v>33</v>
      </c>
      <c r="B22" s="28">
        <f>IF(B18&lt;&gt;0,ROUND((B18-1)*B21,2),0)</f>
        <v>205616.37</v>
      </c>
      <c r="C22" s="28">
        <f aca="true" t="shared" si="6" ref="C22:N22">IF(C18&lt;&gt;0,ROUND((C18-1)*C21,2),0)</f>
        <v>225370.7</v>
      </c>
      <c r="D22" s="28">
        <f t="shared" si="6"/>
        <v>288076.1</v>
      </c>
      <c r="E22" s="28">
        <f t="shared" si="6"/>
        <v>-42162.04</v>
      </c>
      <c r="F22" s="28">
        <f t="shared" si="6"/>
        <v>274216.81</v>
      </c>
      <c r="G22" s="28">
        <f t="shared" si="6"/>
        <v>380421.6</v>
      </c>
      <c r="H22" s="28">
        <f t="shared" si="6"/>
        <v>88119.82</v>
      </c>
      <c r="I22" s="28">
        <f t="shared" si="6"/>
        <v>148212.04</v>
      </c>
      <c r="J22" s="28">
        <f t="shared" si="6"/>
        <v>211564.17</v>
      </c>
      <c r="K22" s="28">
        <f t="shared" si="6"/>
        <v>190258.74</v>
      </c>
      <c r="L22" s="28">
        <f t="shared" si="6"/>
        <v>226569.54</v>
      </c>
      <c r="M22" s="28">
        <f t="shared" si="6"/>
        <v>85399.85</v>
      </c>
      <c r="N22" s="28">
        <f t="shared" si="6"/>
        <v>23349.8</v>
      </c>
      <c r="O22" s="28">
        <f t="shared" si="5"/>
        <v>2305013.5</v>
      </c>
      <c r="W22" s="51"/>
    </row>
    <row r="23" spans="1:15" ht="18.75" customHeight="1">
      <c r="A23" s="26" t="s">
        <v>34</v>
      </c>
      <c r="B23" s="28">
        <v>67339.51</v>
      </c>
      <c r="C23" s="28">
        <v>45241.68</v>
      </c>
      <c r="D23" s="28">
        <v>32850.58</v>
      </c>
      <c r="E23" s="28">
        <v>11484.42</v>
      </c>
      <c r="F23" s="28">
        <v>40142.9</v>
      </c>
      <c r="G23" s="28">
        <v>66016.18</v>
      </c>
      <c r="H23" s="28">
        <v>8316.8</v>
      </c>
      <c r="I23" s="28">
        <v>46703.9</v>
      </c>
      <c r="J23" s="28">
        <v>37155.16</v>
      </c>
      <c r="K23" s="28">
        <v>53033.43</v>
      </c>
      <c r="L23" s="28">
        <v>52005.36</v>
      </c>
      <c r="M23" s="28">
        <v>24843.37</v>
      </c>
      <c r="N23" s="28">
        <v>15872.9</v>
      </c>
      <c r="O23" s="28">
        <f t="shared" si="5"/>
        <v>501006.19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872.26</v>
      </c>
      <c r="D26" s="28">
        <v>785.03</v>
      </c>
      <c r="E26" s="28">
        <v>219.47</v>
      </c>
      <c r="F26" s="28">
        <v>818.8</v>
      </c>
      <c r="G26" s="28">
        <v>1162.08</v>
      </c>
      <c r="H26" s="28">
        <v>211.03</v>
      </c>
      <c r="I26" s="28">
        <v>875.07</v>
      </c>
      <c r="J26" s="28">
        <v>731.57</v>
      </c>
      <c r="K26" s="28">
        <v>998.88</v>
      </c>
      <c r="L26" s="28">
        <v>906.03</v>
      </c>
      <c r="M26" s="28">
        <v>503.66</v>
      </c>
      <c r="N26" s="28">
        <v>272.92</v>
      </c>
      <c r="O26" s="28">
        <f t="shared" si="5"/>
        <v>9535.759999999998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14625.29</v>
      </c>
      <c r="F29" s="28">
        <v>27257.08</v>
      </c>
      <c r="G29" s="28">
        <v>41209.36</v>
      </c>
      <c r="H29" s="28">
        <v>29137.1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423457.18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88842.17</v>
      </c>
      <c r="L30" s="28">
        <v>29962.6</v>
      </c>
      <c r="M30" s="28">
        <v>0</v>
      </c>
      <c r="N30" s="28">
        <v>0</v>
      </c>
      <c r="O30" s="28">
        <f t="shared" si="5"/>
        <v>118804.76999999999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-56549.76000000001</v>
      </c>
      <c r="C33" s="28">
        <f aca="true" t="shared" si="7" ref="C33:O33">+C34+C36+C49+C50+C51+C56-C57</f>
        <v>-50466.33</v>
      </c>
      <c r="D33" s="28">
        <f t="shared" si="7"/>
        <v>-30944.65</v>
      </c>
      <c r="E33" s="28">
        <f t="shared" si="7"/>
        <v>-10131.51</v>
      </c>
      <c r="F33" s="28">
        <f t="shared" si="7"/>
        <v>-36712.7</v>
      </c>
      <c r="G33" s="28">
        <f t="shared" si="7"/>
        <v>-68942.3</v>
      </c>
      <c r="H33" s="28">
        <f t="shared" si="7"/>
        <v>-9750.89</v>
      </c>
      <c r="I33" s="28">
        <f t="shared" si="7"/>
        <v>-68271.81000000006</v>
      </c>
      <c r="J33" s="28">
        <f t="shared" si="7"/>
        <v>-41230.69</v>
      </c>
      <c r="K33" s="28">
        <f t="shared" si="7"/>
        <v>-30107.359999999964</v>
      </c>
      <c r="L33" s="28">
        <f t="shared" si="7"/>
        <v>-62753.13999999997</v>
      </c>
      <c r="M33" s="28">
        <f t="shared" si="7"/>
        <v>-29470.79</v>
      </c>
      <c r="N33" s="28">
        <f t="shared" si="7"/>
        <v>-17031.239999999998</v>
      </c>
      <c r="O33" s="28">
        <f t="shared" si="7"/>
        <v>-512363.17000000004</v>
      </c>
    </row>
    <row r="34" spans="1:15" ht="18.75" customHeight="1">
      <c r="A34" s="26" t="s">
        <v>38</v>
      </c>
      <c r="B34" s="29">
        <f>+B35</f>
        <v>-41866</v>
      </c>
      <c r="C34" s="29">
        <f>+C35</f>
        <v>-39600</v>
      </c>
      <c r="D34" s="29">
        <f aca="true" t="shared" si="8" ref="D34:O34">+D35</f>
        <v>-21168.4</v>
      </c>
      <c r="E34" s="29">
        <f t="shared" si="8"/>
        <v>-7400.8</v>
      </c>
      <c r="F34" s="29">
        <f t="shared" si="8"/>
        <v>-26532</v>
      </c>
      <c r="G34" s="29">
        <f t="shared" si="8"/>
        <v>-54476.4</v>
      </c>
      <c r="H34" s="29">
        <f t="shared" si="8"/>
        <v>-7114.8</v>
      </c>
      <c r="I34" s="29">
        <f t="shared" si="8"/>
        <v>-57376</v>
      </c>
      <c r="J34" s="29">
        <f t="shared" si="8"/>
        <v>-32128.8</v>
      </c>
      <c r="K34" s="29">
        <f t="shared" si="8"/>
        <v>-18088.4</v>
      </c>
      <c r="L34" s="29">
        <f t="shared" si="8"/>
        <v>-11888.8</v>
      </c>
      <c r="M34" s="29">
        <f t="shared" si="8"/>
        <v>-23210</v>
      </c>
      <c r="N34" s="29">
        <f t="shared" si="8"/>
        <v>-13706</v>
      </c>
      <c r="O34" s="29">
        <f t="shared" si="8"/>
        <v>-354556.4</v>
      </c>
    </row>
    <row r="35" spans="1:26" ht="18.75" customHeight="1">
      <c r="A35" s="27" t="s">
        <v>39</v>
      </c>
      <c r="B35" s="16">
        <f>ROUND((-B9)*$G$3,2)</f>
        <v>-41866</v>
      </c>
      <c r="C35" s="16">
        <f aca="true" t="shared" si="9" ref="C35:N35">ROUND((-C9)*$G$3,2)</f>
        <v>-39600</v>
      </c>
      <c r="D35" s="16">
        <f t="shared" si="9"/>
        <v>-21168.4</v>
      </c>
      <c r="E35" s="16">
        <f t="shared" si="9"/>
        <v>-7400.8</v>
      </c>
      <c r="F35" s="16">
        <f t="shared" si="9"/>
        <v>-26532</v>
      </c>
      <c r="G35" s="16">
        <f t="shared" si="9"/>
        <v>-54476.4</v>
      </c>
      <c r="H35" s="16">
        <f t="shared" si="9"/>
        <v>-7114.8</v>
      </c>
      <c r="I35" s="16">
        <f t="shared" si="9"/>
        <v>-57376</v>
      </c>
      <c r="J35" s="16">
        <f t="shared" si="9"/>
        <v>-32128.8</v>
      </c>
      <c r="K35" s="16">
        <f t="shared" si="9"/>
        <v>-18088.4</v>
      </c>
      <c r="L35" s="16">
        <f t="shared" si="9"/>
        <v>-11888.8</v>
      </c>
      <c r="M35" s="16">
        <f t="shared" si="9"/>
        <v>-23210</v>
      </c>
      <c r="N35" s="16">
        <f t="shared" si="9"/>
        <v>-13706</v>
      </c>
      <c r="O35" s="30">
        <f aca="true" t="shared" si="10" ref="O35:O57">SUM(B35:N35)</f>
        <v>-354556.4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-14683.76000000001</v>
      </c>
      <c r="C36" s="29">
        <f aca="true" t="shared" si="11" ref="C36:O36">SUM(C37:C47)</f>
        <v>-10866.33</v>
      </c>
      <c r="D36" s="29">
        <f t="shared" si="11"/>
        <v>-9776.25</v>
      </c>
      <c r="E36" s="29">
        <f t="shared" si="11"/>
        <v>-2730.71</v>
      </c>
      <c r="F36" s="29">
        <f t="shared" si="11"/>
        <v>-10180.7</v>
      </c>
      <c r="G36" s="29">
        <f t="shared" si="11"/>
        <v>-14465.9</v>
      </c>
      <c r="H36" s="29">
        <f t="shared" si="11"/>
        <v>-2636.09</v>
      </c>
      <c r="I36" s="29">
        <f t="shared" si="11"/>
        <v>-10895.810000000056</v>
      </c>
      <c r="J36" s="29">
        <f t="shared" si="11"/>
        <v>-9101.89</v>
      </c>
      <c r="K36" s="29">
        <f t="shared" si="11"/>
        <v>-12018.959999999963</v>
      </c>
      <c r="L36" s="29">
        <f t="shared" si="11"/>
        <v>-50864.33999999997</v>
      </c>
      <c r="M36" s="29">
        <f t="shared" si="11"/>
        <v>-6260.79</v>
      </c>
      <c r="N36" s="29">
        <f t="shared" si="11"/>
        <v>-3325.24</v>
      </c>
      <c r="O36" s="29">
        <f t="shared" si="11"/>
        <v>-157806.77000000002</v>
      </c>
    </row>
    <row r="37" spans="1:26" ht="18.75" customHeight="1">
      <c r="A37" s="27" t="s">
        <v>41</v>
      </c>
      <c r="B37" s="31">
        <v>-14683.76</v>
      </c>
      <c r="C37" s="31">
        <v>-10866.33</v>
      </c>
      <c r="D37" s="31">
        <v>-9776.25</v>
      </c>
      <c r="E37" s="31">
        <v>-2730.71</v>
      </c>
      <c r="F37" s="31">
        <v>-10180.7</v>
      </c>
      <c r="G37" s="31">
        <v>-14465.9</v>
      </c>
      <c r="H37" s="31">
        <v>-2636.09</v>
      </c>
      <c r="I37" s="31">
        <v>-10895.81</v>
      </c>
      <c r="J37" s="31">
        <v>-9101.89</v>
      </c>
      <c r="K37" s="31">
        <v>-12018.96</v>
      </c>
      <c r="L37" s="31">
        <v>-11264.34</v>
      </c>
      <c r="M37" s="31">
        <v>-6260.79</v>
      </c>
      <c r="N37" s="31">
        <v>-3325.24</v>
      </c>
      <c r="O37" s="31">
        <f t="shared" si="10"/>
        <v>-118206.76999999999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-39600</v>
      </c>
      <c r="M39" s="31">
        <v>0</v>
      </c>
      <c r="N39" s="31">
        <v>0</v>
      </c>
      <c r="O39" s="31">
        <f t="shared" si="10"/>
        <v>-39600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1471386.1600000001</v>
      </c>
      <c r="C55" s="34">
        <f aca="true" t="shared" si="13" ref="C55:N55">+C20+C33</f>
        <v>1059927.07</v>
      </c>
      <c r="D55" s="34">
        <f t="shared" si="13"/>
        <v>967071.73</v>
      </c>
      <c r="E55" s="34">
        <f t="shared" si="13"/>
        <v>277564.9199999999</v>
      </c>
      <c r="F55" s="34">
        <f t="shared" si="13"/>
        <v>1008614.5600000002</v>
      </c>
      <c r="G55" s="34">
        <f t="shared" si="13"/>
        <v>1418857.3</v>
      </c>
      <c r="H55" s="34">
        <f t="shared" si="13"/>
        <v>282995.00000000006</v>
      </c>
      <c r="I55" s="34">
        <f t="shared" si="13"/>
        <v>1077626.15</v>
      </c>
      <c r="J55" s="34">
        <f t="shared" si="13"/>
        <v>894691.99</v>
      </c>
      <c r="K55" s="34">
        <f t="shared" si="13"/>
        <v>1251813.37</v>
      </c>
      <c r="L55" s="34">
        <f t="shared" si="13"/>
        <v>1104050.6900000004</v>
      </c>
      <c r="M55" s="34">
        <f t="shared" si="13"/>
        <v>629480.2900000002</v>
      </c>
      <c r="N55" s="34">
        <f t="shared" si="13"/>
        <v>327291.5</v>
      </c>
      <c r="O55" s="34">
        <f>SUM(B55:N55)</f>
        <v>11771370.730000002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 s="41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1471386.16</v>
      </c>
      <c r="C61" s="42">
        <f t="shared" si="14"/>
        <v>1059927.0699999998</v>
      </c>
      <c r="D61" s="42">
        <f t="shared" si="14"/>
        <v>967071.73</v>
      </c>
      <c r="E61" s="42">
        <f t="shared" si="14"/>
        <v>277564.92</v>
      </c>
      <c r="F61" s="42">
        <f t="shared" si="14"/>
        <v>1008614.55</v>
      </c>
      <c r="G61" s="42">
        <f t="shared" si="14"/>
        <v>1418857.31</v>
      </c>
      <c r="H61" s="42">
        <f t="shared" si="14"/>
        <v>282994.99</v>
      </c>
      <c r="I61" s="42">
        <f t="shared" si="14"/>
        <v>1077626.15</v>
      </c>
      <c r="J61" s="42">
        <f t="shared" si="14"/>
        <v>894691.98</v>
      </c>
      <c r="K61" s="42">
        <f t="shared" si="14"/>
        <v>1251813.36</v>
      </c>
      <c r="L61" s="42">
        <f t="shared" si="14"/>
        <v>1104050.7</v>
      </c>
      <c r="M61" s="42">
        <f t="shared" si="14"/>
        <v>629480.29</v>
      </c>
      <c r="N61" s="42">
        <f t="shared" si="14"/>
        <v>327291.51</v>
      </c>
      <c r="O61" s="34">
        <f t="shared" si="14"/>
        <v>11771370.72</v>
      </c>
      <c r="Q61"/>
    </row>
    <row r="62" spans="1:18" ht="18.75" customHeight="1">
      <c r="A62" s="26" t="s">
        <v>54</v>
      </c>
      <c r="B62" s="42">
        <v>1210198.22</v>
      </c>
      <c r="C62" s="42">
        <v>759438.84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1969637.06</v>
      </c>
      <c r="P62"/>
      <c r="Q62"/>
      <c r="R62" s="41"/>
    </row>
    <row r="63" spans="1:16" ht="18.75" customHeight="1">
      <c r="A63" s="26" t="s">
        <v>55</v>
      </c>
      <c r="B63" s="42">
        <v>261187.94</v>
      </c>
      <c r="C63" s="42">
        <v>300488.23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561676.1699999999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967071.73</v>
      </c>
      <c r="E64" s="43">
        <v>0</v>
      </c>
      <c r="F64" s="43">
        <v>0</v>
      </c>
      <c r="G64" s="43">
        <v>0</v>
      </c>
      <c r="H64" s="42">
        <v>282994.99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1250066.72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277564.92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277564.92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1008614.55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1008614.55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1418857.31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1418857.31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1077626.15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1077626.15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894691.98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894691.98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1251813.36</v>
      </c>
      <c r="L70" s="29">
        <v>1104050.7</v>
      </c>
      <c r="M70" s="43">
        <v>0</v>
      </c>
      <c r="N70" s="43">
        <v>0</v>
      </c>
      <c r="O70" s="34">
        <f t="shared" si="15"/>
        <v>2355864.06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629480.29</v>
      </c>
      <c r="N71" s="43">
        <v>0</v>
      </c>
      <c r="O71" s="34">
        <f t="shared" si="15"/>
        <v>629480.29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327291.51</v>
      </c>
      <c r="O72" s="46">
        <f t="shared" si="15"/>
        <v>327291.51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2024-07-04T18:49:40Z</dcterms:modified>
  <cp:category/>
  <cp:version/>
  <cp:contentType/>
  <cp:contentStatus/>
</cp:coreProperties>
</file>