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<sst xmlns="http://schemas.openxmlformats.org/spreadsheetml/2006/main" count="91" uniqueCount="88">
  <si>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</si>
  <si>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</si>
  <si>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</si>
  <si>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</si>
  <si>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</si>
  <si>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</si>
  <si>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</si>
  <si>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</si>
  <si>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</si>
  <si>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</si>
  <si>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</si>
  <si>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</si>
  <si>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</si>
  <si>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</si>
  <si>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</si>
  <si>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</si>
  <si>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</si>
  <si>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</si>
  <si>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</si>
  <si>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</si>
  <si>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</si>
  <si>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</si>
  <si>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</si>
  <si>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</si>
  <si>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</si>
  <si>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</si>
  <si>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</si>
  <si>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</si>
  <si>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</si>
  <si>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</si>
  <si>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</si>
  <si>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</si>
  <si>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</si>
  <si>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</si>
  <si>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</si>
  <si>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</si>
  <si>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</si>
  <si>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</si>
  <si>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</si>
  <si>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</si>
  <si>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</si>
  <si>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</si>
  <si>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</si>
  <si>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</si>
  <si>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</si>
  <si>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</si>
  <si>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</si>
  <si>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</si>
  <si>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</si>
  <si>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</si>
  <si>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</si>
  <si>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</si>
  <si>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</si>
  <si>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</si>
  <si>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</si>
  <si>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</si>
  <si>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</si>
  <si>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</si>
  <si>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</si>
  <si>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</si>
  <si>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</si>
  <si>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</si>
  <si>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</si>
  <si>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</si>
  <si>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</si>
  <si>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</si>
  <si>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</si>
  <si>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</si>
  <si>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</si>
  <si>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</si>
  <si>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</si>
  <si>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</si>
  <si>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</si>
  <si>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</si>
  <si>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</si>
  <si>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</si>
  <si>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</si>
  <si>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</si>
  <si>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</si>
  <si>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</si>
  <si>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</si>
  <si>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</si>
  <si>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</si>
  <si>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</si>
  <si>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30/06/24 - VENCIMENTO 05/07/24</t>
  </si>
  <si>
    <t>4.11. Remuneração Aquático</t>
  </si>
  <si>
    <t>4.10. Remuneração Veículos Elétricos</t>
  </si>
  <si>
    <t>Tarifa Zero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</si>
</sst>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8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2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3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left" vertical="center" indent="1"/>
    </xf>
    <xf numFmtId="165" fontId="34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165" fontId="34" fillId="0" borderId="4" xfId="0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6" fontId="34" fillId="0" borderId="4" xfId="46" applyNumberFormat="1" applyFont="1" applyFill="1" applyBorder="1" applyAlignment="1">
      <alignment horizontal="center" vertical="center"/>
    </xf>
    <xf numFmtId="164" fontId="45" fillId="0" borderId="4" xfId="46" applyNumberFormat="1" applyFont="1" applyFill="1" applyBorder="1" applyAlignment="1">
      <alignment vertical="center"/>
    </xf>
    <xf numFmtId="167" fontId="34" fillId="0" borderId="4" xfId="53" applyNumberFormat="1" applyFont="1" applyFill="1" applyBorder="1" applyAlignment="1">
      <alignment horizontal="center" vertical="center"/>
    </xf>
    <xf numFmtId="0" fontId="34" fillId="34" borderId="4" xfId="0" applyFont="1" applyFill="1" applyBorder="1" applyAlignment="1">
      <alignment horizontal="left" vertical="center" indent="2"/>
    </xf>
    <xf numFmtId="0" fontId="34" fillId="34" borderId="4" xfId="0" applyFont="1" applyFill="1" applyBorder="1" applyAlignment="1">
      <alignment vertical="center"/>
    </xf>
    <xf numFmtId="164" fontId="34" fillId="34" borderId="4" xfId="53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1"/>
    </xf>
    <xf numFmtId="44" fontId="34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2"/>
    </xf>
    <xf numFmtId="0" fontId="34" fillId="0" borderId="4" xfId="0" applyFont="1" applyFill="1" applyBorder="1" applyAlignment="1">
      <alignment horizontal="left" vertical="center" indent="3"/>
    </xf>
    <xf numFmtId="168" fontId="34" fillId="0" borderId="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164" fontId="34" fillId="0" borderId="4" xfId="46" applyNumberFormat="1" applyFont="1" applyFill="1" applyBorder="1" applyAlignment="1">
      <alignment horizontal="center" vertical="center"/>
    </xf>
    <xf numFmtId="164" fontId="34" fillId="0" borderId="4" xfId="53" applyFont="1" applyFill="1" applyBorder="1" applyAlignment="1">
      <alignment horizontal="left" vertical="center" indent="2"/>
    </xf>
    <xf numFmtId="44" fontId="34" fillId="0" borderId="4" xfId="46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0" fontId="34" fillId="0" borderId="14" xfId="0" applyFont="1" applyFill="1" applyBorder="1" applyAlignment="1">
      <alignment horizontal="left" vertical="center" indent="2"/>
    </xf>
    <xf numFmtId="44" fontId="34" fillId="0" borderId="14" xfId="0" applyNumberFormat="1" applyFont="1" applyFill="1" applyBorder="1" applyAlignment="1">
      <alignment vertical="center"/>
    </xf>
    <xf numFmtId="0" fontId="34" fillId="0" borderId="14" xfId="0" applyFont="1" applyFill="1" applyBorder="1" applyAlignment="1">
      <alignment vertical="center"/>
    </xf>
    <xf numFmtId="164" fontId="34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4" fillId="0" borderId="4" xfId="46" applyFont="1" applyBorder="1" applyAlignment="1">
      <alignment vertical="center"/>
    </xf>
    <xf numFmtId="164" fontId="34" fillId="0" borderId="4" xfId="46" applyNumberFormat="1" applyFont="1" applyBorder="1" applyAlignment="1">
      <alignment vertical="center"/>
    </xf>
    <xf numFmtId="164" fontId="34" fillId="0" borderId="14" xfId="46" applyNumberFormat="1" applyFont="1" applyBorder="1" applyAlignment="1">
      <alignment vertical="center"/>
    </xf>
    <xf numFmtId="168" fontId="34" fillId="0" borderId="14" xfId="46" applyNumberFormat="1" applyFont="1" applyFill="1" applyBorder="1" applyAlignment="1">
      <alignment vertical="center"/>
    </xf>
    <xf numFmtId="44" fontId="34" fillId="0" borderId="14" xfId="46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4" fillId="0" borderId="4" xfId="0" applyFont="1" applyFill="1" applyBorder="1" applyAlignment="1">
      <alignment vertical="center"/>
    </xf>
    <xf numFmtId="44" fontId="34" fillId="0" borderId="4" xfId="46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6" fillId="0" borderId="0" xfId="0" applyNumberFormat="1" applyFont="1" applyFill="1" applyAlignment="1">
      <alignment/>
    </xf>
    <xf numFmtId="0" fontId="34" fillId="0" borderId="15" xfId="0" applyFont="1" applyFill="1" applyBorder="1" applyAlignment="1">
      <alignment horizontal="left" vertical="center" indent="2"/>
    </xf>
    <xf numFmtId="44" fontId="34" fillId="0" borderId="15" xfId="0" applyNumberFormat="1" applyFont="1" applyFill="1" applyBorder="1" applyAlignment="1">
      <alignment vertical="center"/>
    </xf>
    <xf numFmtId="0" fontId="34" fillId="0" borderId="15" xfId="0" applyFont="1" applyFill="1" applyBorder="1" applyAlignment="1">
      <alignment vertical="center"/>
    </xf>
    <xf numFmtId="164" fontId="34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 vertical="center" wrapText="1"/>
    </xf>
    <xf numFmtId="1" fontId="26" fillId="36" borderId="11" xfId="49" applyFont="1" applyFill="1" applyBorder="1" applyAlignment="1">
      <alignment horizont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78</xdr:row>
      <xdr:rowOff>0</xdr:rowOff>
    </xdr:from>
    <xdr:to>
      <xdr:col>2</xdr:col>
      <xdr:colOff>600075</xdr:colOff>
      <xdr:row>78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52612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/>
      <c r="H3" s="73" t="s">
        <v>87</v>
      </c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153133</v>
      </c>
      <c r="C7" s="9">
        <f t="shared" si="0"/>
        <v>96781</v>
      </c>
      <c r="D7" s="9">
        <f t="shared" si="0"/>
        <v>96466</v>
      </c>
      <c r="E7" s="9">
        <f t="shared" si="0"/>
        <v>26573</v>
      </c>
      <c r="F7" s="9">
        <f t="shared" si="0"/>
        <v>85068</v>
      </c>
      <c r="G7" s="9">
        <f t="shared" si="0"/>
        <v>140230</v>
      </c>
      <c r="H7" s="9">
        <f t="shared" si="0"/>
        <v>18215</v>
      </c>
      <c r="I7" s="9">
        <f t="shared" si="0"/>
        <v>97207</v>
      </c>
      <c r="J7" s="9">
        <f t="shared" si="0"/>
        <v>92542</v>
      </c>
      <c r="K7" s="9">
        <f t="shared" si="0"/>
        <v>126192</v>
      </c>
      <c r="L7" s="9">
        <f t="shared" si="0"/>
        <v>96108</v>
      </c>
      <c r="M7" s="9">
        <f t="shared" si="0"/>
        <v>48640</v>
      </c>
      <c r="N7" s="9">
        <f t="shared" si="0"/>
        <v>26446</v>
      </c>
      <c r="O7" s="9">
        <f t="shared" si="0"/>
        <v>1103601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0</v>
      </c>
      <c r="C8" s="11">
        <f t="shared" si="1"/>
        <v>0</v>
      </c>
      <c r="D8" s="11">
        <f t="shared" si="1"/>
        <v>0</v>
      </c>
      <c r="E8" s="11">
        <f t="shared" si="1"/>
        <v>0</v>
      </c>
      <c r="F8" s="11">
        <f t="shared" si="1"/>
        <v>0</v>
      </c>
      <c r="G8" s="11">
        <f t="shared" si="1"/>
        <v>0</v>
      </c>
      <c r="H8" s="11">
        <f t="shared" si="1"/>
        <v>0</v>
      </c>
      <c r="I8" s="11">
        <f t="shared" si="1"/>
        <v>0</v>
      </c>
      <c r="J8" s="11">
        <f t="shared" si="1"/>
        <v>0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1">
        <f t="shared" si="1"/>
        <v>0</v>
      </c>
      <c r="O8" s="11">
        <f t="shared" si="1"/>
        <v>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f>SUM(B9:N9)</f>
        <v>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1">
        <f>SUM(B10:N10)</f>
        <v>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153133</v>
      </c>
      <c r="C11" s="13">
        <v>96781</v>
      </c>
      <c r="D11" s="13">
        <v>96466</v>
      </c>
      <c r="E11" s="13">
        <v>26573</v>
      </c>
      <c r="F11" s="13">
        <v>85068</v>
      </c>
      <c r="G11" s="13">
        <v>140230</v>
      </c>
      <c r="H11" s="13">
        <v>18215</v>
      </c>
      <c r="I11" s="13">
        <v>97207</v>
      </c>
      <c r="J11" s="13">
        <v>92542</v>
      </c>
      <c r="K11" s="13">
        <v>126192</v>
      </c>
      <c r="L11" s="13">
        <v>96108</v>
      </c>
      <c r="M11" s="13">
        <v>48640</v>
      </c>
      <c r="N11" s="13">
        <v>26446</v>
      </c>
      <c r="O11" s="11">
        <f>SUM(B11:N11)</f>
        <v>1103601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9835</v>
      </c>
      <c r="C12" s="13">
        <v>7399</v>
      </c>
      <c r="D12" s="13">
        <v>6054</v>
      </c>
      <c r="E12" s="13">
        <v>2258</v>
      </c>
      <c r="F12" s="13">
        <v>6204</v>
      </c>
      <c r="G12" s="13">
        <v>11218</v>
      </c>
      <c r="H12" s="13">
        <v>1601</v>
      </c>
      <c r="I12" s="13">
        <v>7265</v>
      </c>
      <c r="J12" s="13">
        <v>6585</v>
      </c>
      <c r="K12" s="13">
        <v>7141</v>
      </c>
      <c r="L12" s="13">
        <v>5838</v>
      </c>
      <c r="M12" s="13">
        <v>2230</v>
      </c>
      <c r="N12" s="13">
        <v>926</v>
      </c>
      <c r="O12" s="11">
        <f>SUM(B12:N12)</f>
        <v>74554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143298</v>
      </c>
      <c r="C13" s="15">
        <f t="shared" si="2"/>
        <v>89382</v>
      </c>
      <c r="D13" s="15">
        <f t="shared" si="2"/>
        <v>90412</v>
      </c>
      <c r="E13" s="15">
        <f t="shared" si="2"/>
        <v>24315</v>
      </c>
      <c r="F13" s="15">
        <f t="shared" si="2"/>
        <v>78864</v>
      </c>
      <c r="G13" s="15">
        <f t="shared" si="2"/>
        <v>129012</v>
      </c>
      <c r="H13" s="15">
        <f t="shared" si="2"/>
        <v>16614</v>
      </c>
      <c r="I13" s="15">
        <f t="shared" si="2"/>
        <v>89942</v>
      </c>
      <c r="J13" s="15">
        <f t="shared" si="2"/>
        <v>85957</v>
      </c>
      <c r="K13" s="15">
        <f t="shared" si="2"/>
        <v>119051</v>
      </c>
      <c r="L13" s="15">
        <f t="shared" si="2"/>
        <v>90270</v>
      </c>
      <c r="M13" s="15">
        <f t="shared" si="2"/>
        <v>46410</v>
      </c>
      <c r="N13" s="15">
        <f t="shared" si="2"/>
        <v>25520</v>
      </c>
      <c r="O13" s="11">
        <f>SUM(B13:N13)</f>
        <v>1029047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1.17918255550211</v>
      </c>
      <c r="C18" s="19">
        <v>1.302551665912208</v>
      </c>
      <c r="D18" s="19">
        <v>1.430101221161265</v>
      </c>
      <c r="E18" s="19">
        <v>0.895895627813751</v>
      </c>
      <c r="F18" s="19">
        <v>1.404652768284801</v>
      </c>
      <c r="G18" s="19">
        <v>1.382460021562714</v>
      </c>
      <c r="H18" s="19">
        <v>1.53715131234446</v>
      </c>
      <c r="I18" s="19">
        <v>1.170809660413244</v>
      </c>
      <c r="J18" s="19">
        <v>1.443615533376765</v>
      </c>
      <c r="K18" s="19">
        <v>1.26427668745471</v>
      </c>
      <c r="L18" s="19">
        <v>1.307188002956681</v>
      </c>
      <c r="M18" s="19">
        <v>1.197248476172561</v>
      </c>
      <c r="N18" s="19">
        <v>1.074005631106545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SUM(B21:B32)</f>
        <v>625770.5799999998</v>
      </c>
      <c r="C20" s="24">
        <f aca="true" t="shared" si="3" ref="C20:O20">SUM(C21:C32)</f>
        <v>433163.80000000005</v>
      </c>
      <c r="D20" s="24">
        <f t="shared" si="3"/>
        <v>409786.13</v>
      </c>
      <c r="E20" s="24">
        <f t="shared" si="3"/>
        <v>131498.09999999998</v>
      </c>
      <c r="F20" s="24">
        <f t="shared" si="3"/>
        <v>419827.77999999997</v>
      </c>
      <c r="G20" s="24">
        <f t="shared" si="3"/>
        <v>567573.27</v>
      </c>
      <c r="H20" s="24">
        <f t="shared" si="3"/>
        <v>131785.84</v>
      </c>
      <c r="I20" s="24">
        <f t="shared" si="3"/>
        <v>426652.48999999993</v>
      </c>
      <c r="J20" s="24">
        <f t="shared" si="3"/>
        <v>454036.76</v>
      </c>
      <c r="K20" s="24">
        <f t="shared" si="3"/>
        <v>628021.56</v>
      </c>
      <c r="L20" s="24">
        <f t="shared" si="3"/>
        <v>509382.15</v>
      </c>
      <c r="M20" s="24">
        <f t="shared" si="3"/>
        <v>269943.23</v>
      </c>
      <c r="N20" s="24">
        <f t="shared" si="3"/>
        <v>118052.38</v>
      </c>
      <c r="O20" s="24">
        <f t="shared" si="3"/>
        <v>5125494.069999999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452048.62</v>
      </c>
      <c r="C21" s="28">
        <f aca="true" t="shared" si="4" ref="C21:N21">ROUND((C15+C16)*C7,2)</f>
        <v>295143.34</v>
      </c>
      <c r="D21" s="28">
        <f t="shared" si="4"/>
        <v>257998.32</v>
      </c>
      <c r="E21" s="28">
        <f t="shared" si="4"/>
        <v>121412.04</v>
      </c>
      <c r="F21" s="28">
        <f t="shared" si="4"/>
        <v>263702.29</v>
      </c>
      <c r="G21" s="28">
        <f t="shared" si="4"/>
        <v>357670.64</v>
      </c>
      <c r="H21" s="28">
        <f t="shared" si="4"/>
        <v>62379.09</v>
      </c>
      <c r="I21" s="28">
        <f t="shared" si="4"/>
        <v>294352.52</v>
      </c>
      <c r="J21" s="28">
        <f t="shared" si="4"/>
        <v>281855.17</v>
      </c>
      <c r="K21" s="28">
        <f t="shared" si="4"/>
        <v>363294.15</v>
      </c>
      <c r="L21" s="28">
        <f t="shared" si="4"/>
        <v>315042.02</v>
      </c>
      <c r="M21" s="28">
        <f t="shared" si="4"/>
        <v>183980.8</v>
      </c>
      <c r="N21" s="28">
        <f t="shared" si="4"/>
        <v>90358.05</v>
      </c>
      <c r="O21" s="28">
        <f aca="true" t="shared" si="5" ref="O21:O31">SUM(B21:N21)</f>
        <v>3339237.05</v>
      </c>
    </row>
    <row r="22" spans="1:23" ht="18.75" customHeight="1">
      <c r="A22" s="26" t="s">
        <v>33</v>
      </c>
      <c r="B22" s="28">
        <f>IF(B18&lt;&gt;0,ROUND((B18-1)*B21,2),0)</f>
        <v>80999.23</v>
      </c>
      <c r="C22" s="28">
        <f aca="true" t="shared" si="6" ref="C22:N22">IF(C18&lt;&gt;0,ROUND((C18-1)*C21,2),0)</f>
        <v>89296.11</v>
      </c>
      <c r="D22" s="28">
        <f t="shared" si="6"/>
        <v>110965.39</v>
      </c>
      <c r="E22" s="28">
        <f t="shared" si="6"/>
        <v>-12639.52</v>
      </c>
      <c r="F22" s="28">
        <f t="shared" si="6"/>
        <v>106707.86</v>
      </c>
      <c r="G22" s="28">
        <f t="shared" si="6"/>
        <v>136794.72</v>
      </c>
      <c r="H22" s="28">
        <f t="shared" si="6"/>
        <v>33507.01</v>
      </c>
      <c r="I22" s="28">
        <f t="shared" si="6"/>
        <v>50278.25</v>
      </c>
      <c r="J22" s="28">
        <f t="shared" si="6"/>
        <v>125035.33</v>
      </c>
      <c r="K22" s="28">
        <f t="shared" si="6"/>
        <v>96010.17</v>
      </c>
      <c r="L22" s="28">
        <f t="shared" si="6"/>
        <v>96777.13</v>
      </c>
      <c r="M22" s="28">
        <f t="shared" si="6"/>
        <v>36289.93</v>
      </c>
      <c r="N22" s="28">
        <f t="shared" si="6"/>
        <v>6687</v>
      </c>
      <c r="O22" s="28">
        <f t="shared" si="5"/>
        <v>956708.61</v>
      </c>
      <c r="W22" s="51"/>
    </row>
    <row r="23" spans="1:15" ht="18.75" customHeight="1">
      <c r="A23" s="26" t="s">
        <v>34</v>
      </c>
      <c r="B23" s="28">
        <v>26802.82</v>
      </c>
      <c r="C23" s="28">
        <v>19318.57</v>
      </c>
      <c r="D23" s="28">
        <v>16795.74</v>
      </c>
      <c r="E23" s="28">
        <v>5724.79</v>
      </c>
      <c r="F23" s="28">
        <v>18510.6</v>
      </c>
      <c r="G23" s="28">
        <v>27609.85</v>
      </c>
      <c r="H23" s="28">
        <v>4469</v>
      </c>
      <c r="I23" s="28">
        <v>20221.74</v>
      </c>
      <c r="J23" s="28">
        <v>17690.91</v>
      </c>
      <c r="K23" s="28">
        <v>27271.63</v>
      </c>
      <c r="L23" s="28">
        <v>22645.69</v>
      </c>
      <c r="M23" s="28">
        <v>13828.04</v>
      </c>
      <c r="N23" s="28">
        <v>6812.5</v>
      </c>
      <c r="O23" s="28">
        <f t="shared" si="5"/>
        <v>227701.88</v>
      </c>
    </row>
    <row r="24" spans="1:15" ht="18.75" customHeight="1">
      <c r="A24" s="26" t="s">
        <v>35</v>
      </c>
      <c r="B24" s="28">
        <v>3658.22</v>
      </c>
      <c r="C24" s="28">
        <v>3658.22</v>
      </c>
      <c r="D24" s="28">
        <v>1829.11</v>
      </c>
      <c r="E24" s="28">
        <v>1829.11</v>
      </c>
      <c r="F24" s="28">
        <v>1829.11</v>
      </c>
      <c r="G24" s="28">
        <v>1829.11</v>
      </c>
      <c r="H24" s="28">
        <v>1829.11</v>
      </c>
      <c r="I24" s="28">
        <v>3658.22</v>
      </c>
      <c r="J24" s="28">
        <v>1829.11</v>
      </c>
      <c r="K24" s="28">
        <v>1829.11</v>
      </c>
      <c r="L24" s="28">
        <v>1829.11</v>
      </c>
      <c r="M24" s="28">
        <v>1829.11</v>
      </c>
      <c r="N24" s="28">
        <v>1829.11</v>
      </c>
      <c r="O24" s="28">
        <f t="shared" si="5"/>
        <v>29265.760000000006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1190.21</v>
      </c>
      <c r="C26" s="28">
        <v>861.01</v>
      </c>
      <c r="D26" s="28">
        <v>818.8</v>
      </c>
      <c r="E26" s="28">
        <v>244.8</v>
      </c>
      <c r="F26" s="28">
        <v>827.24</v>
      </c>
      <c r="G26" s="28">
        <v>1108.61</v>
      </c>
      <c r="H26" s="28">
        <v>216.66</v>
      </c>
      <c r="I26" s="28">
        <v>779.41</v>
      </c>
      <c r="J26" s="28">
        <v>900.4</v>
      </c>
      <c r="K26" s="28">
        <v>1235.23</v>
      </c>
      <c r="L26" s="28">
        <v>987.62</v>
      </c>
      <c r="M26" s="28">
        <v>498.03</v>
      </c>
      <c r="N26" s="28">
        <v>227.9</v>
      </c>
      <c r="O26" s="28">
        <f t="shared" si="5"/>
        <v>9895.92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1031.12</v>
      </c>
      <c r="C27" s="28">
        <v>767.71</v>
      </c>
      <c r="D27" s="28">
        <v>673.34</v>
      </c>
      <c r="E27" s="28">
        <v>205.67</v>
      </c>
      <c r="F27" s="28">
        <v>677.58</v>
      </c>
      <c r="G27" s="28">
        <v>921.3</v>
      </c>
      <c r="H27" s="28">
        <v>169.03</v>
      </c>
      <c r="I27" s="28">
        <v>714.18</v>
      </c>
      <c r="J27" s="28">
        <v>673.34</v>
      </c>
      <c r="K27" s="28">
        <v>894.46</v>
      </c>
      <c r="L27" s="28">
        <v>778.98</v>
      </c>
      <c r="M27" s="28">
        <v>439.5</v>
      </c>
      <c r="N27" s="28">
        <v>231.02</v>
      </c>
      <c r="O27" s="28">
        <f t="shared" si="5"/>
        <v>8177.230000000001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480.92</v>
      </c>
      <c r="C28" s="28">
        <v>358.07</v>
      </c>
      <c r="D28" s="28">
        <v>314.05</v>
      </c>
      <c r="E28" s="28">
        <v>95.92</v>
      </c>
      <c r="F28" s="28">
        <v>316.02</v>
      </c>
      <c r="G28" s="28">
        <v>429.68</v>
      </c>
      <c r="H28" s="28">
        <v>78.84</v>
      </c>
      <c r="I28" s="28">
        <v>331.13</v>
      </c>
      <c r="J28" s="28">
        <v>318.65</v>
      </c>
      <c r="K28" s="28">
        <v>411.28</v>
      </c>
      <c r="L28" s="28">
        <v>363.32</v>
      </c>
      <c r="M28" s="28">
        <v>205.64</v>
      </c>
      <c r="N28" s="28">
        <v>107.75</v>
      </c>
      <c r="O28" s="28">
        <f t="shared" si="5"/>
        <v>3811.2700000000004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59559.44</v>
      </c>
      <c r="C29" s="28">
        <v>23760.77</v>
      </c>
      <c r="D29" s="28">
        <v>20391.38</v>
      </c>
      <c r="E29" s="28">
        <v>14625.29</v>
      </c>
      <c r="F29" s="28">
        <v>27257.08</v>
      </c>
      <c r="G29" s="28">
        <v>41209.36</v>
      </c>
      <c r="H29" s="28">
        <v>29137.1</v>
      </c>
      <c r="I29" s="28">
        <v>56317.04</v>
      </c>
      <c r="J29" s="28">
        <v>25733.85</v>
      </c>
      <c r="K29" s="28">
        <v>40424.87</v>
      </c>
      <c r="L29" s="28">
        <v>40369.77</v>
      </c>
      <c r="M29" s="28">
        <v>32872.18</v>
      </c>
      <c r="N29" s="28">
        <v>11799.05</v>
      </c>
      <c r="O29" s="28">
        <f t="shared" si="5"/>
        <v>423457.18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86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92581.85</v>
      </c>
      <c r="L30" s="28">
        <v>30588.51</v>
      </c>
      <c r="M30" s="28">
        <v>0</v>
      </c>
      <c r="N30" s="28">
        <v>0</v>
      </c>
      <c r="O30" s="28">
        <f t="shared" si="5"/>
        <v>123170.36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6" t="s">
        <v>85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4068.81</v>
      </c>
      <c r="L31" s="28">
        <v>0</v>
      </c>
      <c r="M31" s="28">
        <v>0</v>
      </c>
      <c r="N31" s="28">
        <v>0</v>
      </c>
      <c r="O31" s="28">
        <f t="shared" si="5"/>
        <v>4068.81</v>
      </c>
      <c r="P31"/>
      <c r="Q31"/>
      <c r="R31"/>
      <c r="S31"/>
      <c r="T31"/>
      <c r="U31"/>
      <c r="V31"/>
      <c r="W31"/>
      <c r="X31"/>
      <c r="Y31"/>
      <c r="Z31"/>
    </row>
    <row r="32" spans="1:16" ht="15" customHeight="1">
      <c r="A32" s="27"/>
      <c r="B32" s="16"/>
      <c r="C32" s="16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52"/>
    </row>
    <row r="33" spans="1:15" ht="18.75" customHeight="1">
      <c r="A33" s="14" t="s">
        <v>37</v>
      </c>
      <c r="B33" s="28">
        <f>+B34+B36+B49+B50+B51+B56-B57</f>
        <v>-446662.11</v>
      </c>
      <c r="C33" s="28">
        <f aca="true" t="shared" si="7" ref="C33:O33">+C34+C36+C49+C50+C51+C56-C57</f>
        <v>-4094.03</v>
      </c>
      <c r="D33" s="28">
        <f t="shared" si="7"/>
        <v>-3893.95</v>
      </c>
      <c r="E33" s="28">
        <f t="shared" si="7"/>
        <v>-1168.73</v>
      </c>
      <c r="F33" s="28">
        <f t="shared" si="7"/>
        <v>-3925.71</v>
      </c>
      <c r="G33" s="28">
        <f t="shared" si="7"/>
        <v>-5263.64</v>
      </c>
      <c r="H33" s="28">
        <f t="shared" si="7"/>
        <v>-1026.49</v>
      </c>
      <c r="I33" s="28">
        <f t="shared" si="7"/>
        <v>-273703.35</v>
      </c>
      <c r="J33" s="28">
        <f t="shared" si="7"/>
        <v>-4283.03</v>
      </c>
      <c r="K33" s="28">
        <f t="shared" si="7"/>
        <v>-410875.97</v>
      </c>
      <c r="L33" s="28">
        <f t="shared" si="7"/>
        <v>-373690.12</v>
      </c>
      <c r="M33" s="28">
        <f t="shared" si="7"/>
        <v>-2370.71</v>
      </c>
      <c r="N33" s="28">
        <f t="shared" si="7"/>
        <v>-1062.53</v>
      </c>
      <c r="O33" s="28">
        <f t="shared" si="7"/>
        <v>-1532020.37</v>
      </c>
    </row>
    <row r="34" spans="1:15" ht="18.75" customHeight="1">
      <c r="A34" s="26" t="s">
        <v>38</v>
      </c>
      <c r="B34" s="29">
        <f>+B35</f>
        <v>0</v>
      </c>
      <c r="C34" s="29">
        <f>+C35</f>
        <v>0</v>
      </c>
      <c r="D34" s="29">
        <f aca="true" t="shared" si="8" ref="D34:O34">+D35</f>
        <v>0</v>
      </c>
      <c r="E34" s="29">
        <f t="shared" si="8"/>
        <v>0</v>
      </c>
      <c r="F34" s="29">
        <f t="shared" si="8"/>
        <v>0</v>
      </c>
      <c r="G34" s="29">
        <f t="shared" si="8"/>
        <v>0</v>
      </c>
      <c r="H34" s="29">
        <f t="shared" si="8"/>
        <v>0</v>
      </c>
      <c r="I34" s="29">
        <f t="shared" si="8"/>
        <v>0</v>
      </c>
      <c r="J34" s="29">
        <f t="shared" si="8"/>
        <v>0</v>
      </c>
      <c r="K34" s="29">
        <f t="shared" si="8"/>
        <v>0</v>
      </c>
      <c r="L34" s="29">
        <f t="shared" si="8"/>
        <v>0</v>
      </c>
      <c r="M34" s="29">
        <f t="shared" si="8"/>
        <v>0</v>
      </c>
      <c r="N34" s="29">
        <f t="shared" si="8"/>
        <v>0</v>
      </c>
      <c r="O34" s="29">
        <f t="shared" si="8"/>
        <v>0</v>
      </c>
    </row>
    <row r="35" spans="1:26" ht="18.75" customHeight="1">
      <c r="A35" s="27" t="s">
        <v>39</v>
      </c>
      <c r="B35" s="16">
        <f>ROUND((-B9)*$G$3,2)</f>
        <v>0</v>
      </c>
      <c r="C35" s="16">
        <f aca="true" t="shared" si="9" ref="C35:N35">ROUND((-C9)*$G$3,2)</f>
        <v>0</v>
      </c>
      <c r="D35" s="16">
        <f t="shared" si="9"/>
        <v>0</v>
      </c>
      <c r="E35" s="16">
        <f t="shared" si="9"/>
        <v>0</v>
      </c>
      <c r="F35" s="16">
        <f t="shared" si="9"/>
        <v>0</v>
      </c>
      <c r="G35" s="16">
        <f t="shared" si="9"/>
        <v>0</v>
      </c>
      <c r="H35" s="16">
        <f t="shared" si="9"/>
        <v>0</v>
      </c>
      <c r="I35" s="16">
        <f t="shared" si="9"/>
        <v>0</v>
      </c>
      <c r="J35" s="16">
        <f t="shared" si="9"/>
        <v>0</v>
      </c>
      <c r="K35" s="16">
        <f t="shared" si="9"/>
        <v>0</v>
      </c>
      <c r="L35" s="16">
        <f t="shared" si="9"/>
        <v>0</v>
      </c>
      <c r="M35" s="16">
        <f t="shared" si="9"/>
        <v>0</v>
      </c>
      <c r="N35" s="16">
        <f t="shared" si="9"/>
        <v>0</v>
      </c>
      <c r="O35" s="30">
        <f aca="true" t="shared" si="10" ref="O35:O57">SUM(B35:N35)</f>
        <v>0</v>
      </c>
      <c r="P35"/>
      <c r="Q35"/>
      <c r="R35"/>
      <c r="S35"/>
      <c r="T35"/>
      <c r="U35"/>
      <c r="V35"/>
      <c r="W35"/>
      <c r="X35"/>
      <c r="Y35"/>
      <c r="Z35"/>
    </row>
    <row r="36" spans="1:15" ht="18.75" customHeight="1">
      <c r="A36" s="26" t="s">
        <v>40</v>
      </c>
      <c r="B36" s="29">
        <f>SUM(B37:B47)</f>
        <v>-446662.11</v>
      </c>
      <c r="C36" s="29">
        <f aca="true" t="shared" si="11" ref="C36:O36">SUM(C37:C47)</f>
        <v>-4094.03</v>
      </c>
      <c r="D36" s="29">
        <f t="shared" si="11"/>
        <v>-3893.95</v>
      </c>
      <c r="E36" s="29">
        <f t="shared" si="11"/>
        <v>-1168.73</v>
      </c>
      <c r="F36" s="29">
        <f t="shared" si="11"/>
        <v>-3925.71</v>
      </c>
      <c r="G36" s="29">
        <f t="shared" si="11"/>
        <v>-5263.64</v>
      </c>
      <c r="H36" s="29">
        <f t="shared" si="11"/>
        <v>-1026.49</v>
      </c>
      <c r="I36" s="29">
        <f t="shared" si="11"/>
        <v>-273703.35</v>
      </c>
      <c r="J36" s="29">
        <f t="shared" si="11"/>
        <v>-4283.03</v>
      </c>
      <c r="K36" s="29">
        <f t="shared" si="11"/>
        <v>-410875.97</v>
      </c>
      <c r="L36" s="29">
        <f t="shared" si="11"/>
        <v>-373690.12</v>
      </c>
      <c r="M36" s="29">
        <f t="shared" si="11"/>
        <v>-2370.71</v>
      </c>
      <c r="N36" s="29">
        <f t="shared" si="11"/>
        <v>-1062.53</v>
      </c>
      <c r="O36" s="29">
        <f t="shared" si="11"/>
        <v>-1532020.37</v>
      </c>
    </row>
    <row r="37" spans="1:26" ht="18.75" customHeight="1">
      <c r="A37" s="27" t="s">
        <v>41</v>
      </c>
      <c r="B37" s="31">
        <v>-5662.11</v>
      </c>
      <c r="C37" s="31">
        <v>-4094.03</v>
      </c>
      <c r="D37" s="31">
        <v>-3893.95</v>
      </c>
      <c r="E37" s="31">
        <v>-1168.73</v>
      </c>
      <c r="F37" s="31">
        <v>-3925.71</v>
      </c>
      <c r="G37" s="31">
        <v>-5263.64</v>
      </c>
      <c r="H37" s="31">
        <v>-1026.49</v>
      </c>
      <c r="I37" s="31">
        <v>-3703.35</v>
      </c>
      <c r="J37" s="31">
        <v>-4283.03</v>
      </c>
      <c r="K37" s="31">
        <v>-5875.97</v>
      </c>
      <c r="L37" s="31">
        <v>-4690.12</v>
      </c>
      <c r="M37" s="31">
        <v>-2370.71</v>
      </c>
      <c r="N37" s="31">
        <v>-1062.53</v>
      </c>
      <c r="O37" s="31">
        <f t="shared" si="10"/>
        <v>-47020.37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42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43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44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2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7" t="s">
        <v>45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81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7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82</v>
      </c>
      <c r="B43" s="31">
        <v>-441000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-270000</v>
      </c>
      <c r="J43" s="31">
        <v>0</v>
      </c>
      <c r="K43" s="31">
        <v>-405000</v>
      </c>
      <c r="L43" s="31">
        <v>-369000</v>
      </c>
      <c r="M43" s="31">
        <v>0</v>
      </c>
      <c r="N43" s="31">
        <v>0</v>
      </c>
      <c r="O43" s="31">
        <f t="shared" si="10"/>
        <v>-1485000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46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 t="shared" si="10"/>
        <v>0</v>
      </c>
      <c r="P44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47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f>SUM(B45:N45)</f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73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 t="s">
        <v>74</v>
      </c>
      <c r="B47" s="59">
        <v>0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31">
        <f t="shared" si="10"/>
        <v>0</v>
      </c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12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ht="18.75" customHeight="1">
      <c r="A49" s="26" t="s">
        <v>48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 t="shared" si="10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49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>SUM(B50:N50)</f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26" t="s">
        <v>75</v>
      </c>
      <c r="B51" s="33">
        <f>B52+B53</f>
        <v>0</v>
      </c>
      <c r="C51" s="33">
        <f aca="true" t="shared" si="12" ref="C51:O51">C52+C53</f>
        <v>0</v>
      </c>
      <c r="D51" s="33">
        <f t="shared" si="12"/>
        <v>0</v>
      </c>
      <c r="E51" s="33">
        <f t="shared" si="12"/>
        <v>0</v>
      </c>
      <c r="F51" s="33">
        <f t="shared" si="12"/>
        <v>0</v>
      </c>
      <c r="G51" s="33">
        <f t="shared" si="12"/>
        <v>0</v>
      </c>
      <c r="H51" s="33">
        <f t="shared" si="12"/>
        <v>0</v>
      </c>
      <c r="I51" s="33">
        <f t="shared" si="12"/>
        <v>0</v>
      </c>
      <c r="J51" s="33">
        <f t="shared" si="12"/>
        <v>0</v>
      </c>
      <c r="K51" s="33">
        <f t="shared" si="12"/>
        <v>0</v>
      </c>
      <c r="L51" s="33">
        <f t="shared" si="12"/>
        <v>0</v>
      </c>
      <c r="M51" s="33">
        <f t="shared" si="12"/>
        <v>0</v>
      </c>
      <c r="N51" s="33">
        <f t="shared" si="12"/>
        <v>0</v>
      </c>
      <c r="O51" s="33">
        <f t="shared" si="12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2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1">
        <f t="shared" si="10"/>
        <v>0</v>
      </c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ht="18.75" customHeight="1">
      <c r="A54" s="1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58"/>
      <c r="Q54" s="58"/>
      <c r="R54" s="58"/>
      <c r="S54" s="58"/>
      <c r="T54" s="58"/>
      <c r="U54" s="60"/>
      <c r="V54" s="61"/>
      <c r="W54" s="58"/>
      <c r="X54" s="58"/>
      <c r="Y54" s="58"/>
      <c r="Z54" s="58"/>
    </row>
    <row r="55" spans="1:26" ht="18.75" customHeight="1">
      <c r="A55" s="14" t="s">
        <v>50</v>
      </c>
      <c r="B55" s="34">
        <f>+B20+B33</f>
        <v>179108.46999999986</v>
      </c>
      <c r="C55" s="34">
        <f aca="true" t="shared" si="13" ref="C55:N55">+C20+C33</f>
        <v>429069.77</v>
      </c>
      <c r="D55" s="34">
        <f t="shared" si="13"/>
        <v>405892.18</v>
      </c>
      <c r="E55" s="34">
        <f t="shared" si="13"/>
        <v>130329.36999999998</v>
      </c>
      <c r="F55" s="34">
        <f t="shared" si="13"/>
        <v>415902.06999999995</v>
      </c>
      <c r="G55" s="34">
        <f t="shared" si="13"/>
        <v>562309.63</v>
      </c>
      <c r="H55" s="34">
        <f t="shared" si="13"/>
        <v>130759.34999999999</v>
      </c>
      <c r="I55" s="34">
        <f t="shared" si="13"/>
        <v>152949.13999999996</v>
      </c>
      <c r="J55" s="34">
        <f t="shared" si="13"/>
        <v>449753.73</v>
      </c>
      <c r="K55" s="34">
        <f t="shared" si="13"/>
        <v>217145.59000000008</v>
      </c>
      <c r="L55" s="34">
        <f t="shared" si="13"/>
        <v>135692.03000000003</v>
      </c>
      <c r="M55" s="34">
        <f t="shared" si="13"/>
        <v>267572.51999999996</v>
      </c>
      <c r="N55" s="34">
        <f t="shared" si="13"/>
        <v>116989.85</v>
      </c>
      <c r="O55" s="34">
        <f>SUM(B55:N55)</f>
        <v>3593473.7</v>
      </c>
      <c r="P55"/>
      <c r="Q55" s="41"/>
      <c r="R55"/>
      <c r="S55"/>
      <c r="T55"/>
      <c r="U55" s="41"/>
      <c r="V55"/>
      <c r="W55"/>
      <c r="X55"/>
      <c r="Y55"/>
      <c r="Z55"/>
    </row>
    <row r="56" spans="1:21" ht="18.75" customHeight="1">
      <c r="A56" s="35" t="s">
        <v>51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  <c r="U56" s="40"/>
    </row>
    <row r="57" spans="1:19" ht="18.75" customHeight="1">
      <c r="A57" s="35" t="s">
        <v>52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16">
        <f t="shared" si="10"/>
        <v>0</v>
      </c>
      <c r="P57"/>
      <c r="Q57"/>
      <c r="R57"/>
      <c r="S57"/>
    </row>
    <row r="58" spans="1:19" ht="15.75">
      <c r="A58" s="36"/>
      <c r="B58" s="37"/>
      <c r="C58" s="37"/>
      <c r="D58" s="38"/>
      <c r="E58" s="38"/>
      <c r="F58" s="38"/>
      <c r="G58" s="38"/>
      <c r="H58" s="38"/>
      <c r="I58" s="37"/>
      <c r="J58" s="38"/>
      <c r="K58" s="38"/>
      <c r="L58" s="38"/>
      <c r="M58" s="38"/>
      <c r="N58" s="38"/>
      <c r="O58" s="39"/>
      <c r="P58" s="40"/>
      <c r="Q58"/>
      <c r="R58" s="41"/>
      <c r="S58"/>
    </row>
    <row r="59" spans="1:19" ht="12.75" customHeight="1">
      <c r="A59" s="62"/>
      <c r="B59" s="63"/>
      <c r="C59" s="63"/>
      <c r="D59" s="64"/>
      <c r="E59" s="64"/>
      <c r="F59" s="64"/>
      <c r="G59" s="64"/>
      <c r="H59" s="64"/>
      <c r="I59" s="63"/>
      <c r="J59" s="64"/>
      <c r="K59" s="64"/>
      <c r="L59" s="64"/>
      <c r="M59" s="64"/>
      <c r="N59" s="64"/>
      <c r="O59" s="65"/>
      <c r="P59" s="58"/>
      <c r="Q59" s="58"/>
      <c r="R59" s="60"/>
      <c r="S59" s="58"/>
    </row>
    <row r="60" spans="1:17" ht="15" customHeight="1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58"/>
      <c r="Q60" s="58"/>
    </row>
    <row r="61" spans="1:17" ht="18.75" customHeight="1">
      <c r="A61" s="14" t="s">
        <v>53</v>
      </c>
      <c r="B61" s="42">
        <f aca="true" t="shared" si="14" ref="B61:O61">SUM(B62:B72)</f>
        <v>179108.46000000002</v>
      </c>
      <c r="C61" s="42">
        <f t="shared" si="14"/>
        <v>429069.76999999996</v>
      </c>
      <c r="D61" s="42">
        <f t="shared" si="14"/>
        <v>405892.18</v>
      </c>
      <c r="E61" s="42">
        <f t="shared" si="14"/>
        <v>130329.36</v>
      </c>
      <c r="F61" s="42">
        <f t="shared" si="14"/>
        <v>415902.08</v>
      </c>
      <c r="G61" s="42">
        <f t="shared" si="14"/>
        <v>562309.63</v>
      </c>
      <c r="H61" s="42">
        <f t="shared" si="14"/>
        <v>130759.35</v>
      </c>
      <c r="I61" s="42">
        <f t="shared" si="14"/>
        <v>152949.14</v>
      </c>
      <c r="J61" s="42">
        <f t="shared" si="14"/>
        <v>449753.73</v>
      </c>
      <c r="K61" s="42">
        <f t="shared" si="14"/>
        <v>217145.59</v>
      </c>
      <c r="L61" s="42">
        <f t="shared" si="14"/>
        <v>135692.03</v>
      </c>
      <c r="M61" s="42">
        <f t="shared" si="14"/>
        <v>267572.52</v>
      </c>
      <c r="N61" s="42">
        <f t="shared" si="14"/>
        <v>116989.85</v>
      </c>
      <c r="O61" s="34">
        <f t="shared" si="14"/>
        <v>3593473.6900000004</v>
      </c>
      <c r="Q61"/>
    </row>
    <row r="62" spans="1:18" ht="18.75" customHeight="1">
      <c r="A62" s="26" t="s">
        <v>54</v>
      </c>
      <c r="B62" s="42">
        <v>156991.89</v>
      </c>
      <c r="C62" s="42">
        <v>311530.16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>SUM(B62:N62)</f>
        <v>468522.05</v>
      </c>
      <c r="P62"/>
      <c r="Q62"/>
      <c r="R62" s="41"/>
    </row>
    <row r="63" spans="1:16" ht="18.75" customHeight="1">
      <c r="A63" s="26" t="s">
        <v>55</v>
      </c>
      <c r="B63" s="42">
        <v>22116.57</v>
      </c>
      <c r="C63" s="42">
        <v>117539.61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aca="true" t="shared" si="15" ref="O63:O72">SUM(B63:N63)</f>
        <v>139656.18</v>
      </c>
      <c r="P63"/>
    </row>
    <row r="64" spans="1:17" ht="18.75" customHeight="1">
      <c r="A64" s="26" t="s">
        <v>56</v>
      </c>
      <c r="B64" s="43">
        <v>0</v>
      </c>
      <c r="C64" s="43">
        <v>0</v>
      </c>
      <c r="D64" s="29">
        <v>405892.18</v>
      </c>
      <c r="E64" s="43">
        <v>0</v>
      </c>
      <c r="F64" s="43">
        <v>0</v>
      </c>
      <c r="G64" s="43">
        <v>0</v>
      </c>
      <c r="H64" s="42">
        <v>130759.35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536651.53</v>
      </c>
      <c r="P64" s="52"/>
      <c r="Q64"/>
    </row>
    <row r="65" spans="1:18" ht="18.75" customHeight="1">
      <c r="A65" s="26" t="s">
        <v>57</v>
      </c>
      <c r="B65" s="43">
        <v>0</v>
      </c>
      <c r="C65" s="43">
        <v>0</v>
      </c>
      <c r="D65" s="43">
        <v>0</v>
      </c>
      <c r="E65" s="29">
        <v>130329.36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130329.36</v>
      </c>
      <c r="R65"/>
    </row>
    <row r="66" spans="1:19" ht="18.75" customHeight="1">
      <c r="A66" s="26" t="s">
        <v>58</v>
      </c>
      <c r="B66" s="43">
        <v>0</v>
      </c>
      <c r="C66" s="43">
        <v>0</v>
      </c>
      <c r="D66" s="43">
        <v>0</v>
      </c>
      <c r="E66" s="43">
        <v>0</v>
      </c>
      <c r="F66" s="29">
        <v>415902.08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29">
        <f t="shared" si="15"/>
        <v>415902.08</v>
      </c>
      <c r="S66"/>
    </row>
    <row r="67" spans="1:20" ht="18.75" customHeight="1">
      <c r="A67" s="26" t="s">
        <v>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2">
        <v>562309.63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562309.63</v>
      </c>
      <c r="T67"/>
    </row>
    <row r="68" spans="1:21" ht="18.75" customHeight="1">
      <c r="A68" s="26" t="s">
        <v>60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2">
        <v>152949.14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152949.14</v>
      </c>
      <c r="U68"/>
    </row>
    <row r="69" spans="1:22" ht="18.75" customHeight="1">
      <c r="A69" s="26" t="s">
        <v>61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29">
        <v>449753.73</v>
      </c>
      <c r="K69" s="43">
        <v>0</v>
      </c>
      <c r="L69" s="43">
        <v>0</v>
      </c>
      <c r="M69" s="43">
        <v>0</v>
      </c>
      <c r="N69" s="43">
        <v>0</v>
      </c>
      <c r="O69" s="34">
        <f t="shared" si="15"/>
        <v>449753.73</v>
      </c>
      <c r="V69"/>
    </row>
    <row r="70" spans="1:23" ht="18.75" customHeight="1">
      <c r="A70" s="26" t="s">
        <v>62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29">
        <v>217145.59</v>
      </c>
      <c r="L70" s="29">
        <v>135692.03</v>
      </c>
      <c r="M70" s="43">
        <v>0</v>
      </c>
      <c r="N70" s="43">
        <v>0</v>
      </c>
      <c r="O70" s="34">
        <f t="shared" si="15"/>
        <v>352837.62</v>
      </c>
      <c r="P70"/>
      <c r="W70"/>
    </row>
    <row r="71" spans="1:25" ht="18.75" customHeight="1">
      <c r="A71" s="26" t="s">
        <v>63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29">
        <v>267572.52</v>
      </c>
      <c r="N71" s="43">
        <v>0</v>
      </c>
      <c r="O71" s="34">
        <f t="shared" si="15"/>
        <v>267572.52</v>
      </c>
      <c r="R71"/>
      <c r="Y71"/>
    </row>
    <row r="72" spans="1:26" ht="18.75" customHeight="1">
      <c r="A72" s="36" t="s">
        <v>64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5">
        <v>116989.85</v>
      </c>
      <c r="O72" s="46">
        <f t="shared" si="15"/>
        <v>116989.85</v>
      </c>
      <c r="P72"/>
      <c r="S72"/>
      <c r="Z72"/>
    </row>
    <row r="73" spans="1:12" ht="21" customHeight="1">
      <c r="A73" s="47" t="s">
        <v>80</v>
      </c>
      <c r="B73" s="48"/>
      <c r="C73" s="48"/>
      <c r="D73"/>
      <c r="E73"/>
      <c r="F73"/>
      <c r="G73"/>
      <c r="H73" s="49"/>
      <c r="I73" s="49"/>
      <c r="J73"/>
      <c r="K73"/>
      <c r="L73"/>
    </row>
    <row r="74" spans="1:14" ht="15.7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2:14" ht="13.5">
      <c r="B75" s="53"/>
      <c r="C75" s="53"/>
      <c r="D75" s="54"/>
      <c r="E75" s="54"/>
      <c r="F75" s="54"/>
      <c r="G75" s="54"/>
      <c r="H75" s="53"/>
      <c r="I75" s="53"/>
      <c r="K75" s="54"/>
      <c r="M75" s="53"/>
      <c r="N75" s="53"/>
    </row>
    <row r="76" spans="2:14" ht="13.5">
      <c r="B76" s="48"/>
      <c r="C76" s="48"/>
      <c r="D76"/>
      <c r="E76"/>
      <c r="F76"/>
      <c r="G76"/>
      <c r="H76"/>
      <c r="I76"/>
      <c r="J76"/>
      <c r="K76"/>
      <c r="L76"/>
      <c r="N76" s="53"/>
    </row>
    <row r="77" ht="13.5">
      <c r="N77" s="53"/>
    </row>
    <row r="78" ht="13.5">
      <c r="N78" s="53"/>
    </row>
    <row r="79" ht="14.2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ht="13.5">
      <c r="N97" s="53"/>
    </row>
    <row r="98" spans="3:14" ht="13.5">
      <c r="C98" s="52"/>
      <c r="D98" s="52"/>
      <c r="E98" s="52"/>
      <c r="N98" s="53"/>
    </row>
    <row r="99" spans="3:14" ht="13.5">
      <c r="C99" s="52"/>
      <c r="E99" s="52"/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  <row r="111" ht="13.5">
      <c r="N111" s="53"/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2024-07-04T19:06:31Z</dcterms:modified>
  <cp:category/>
  <cp:version/>
  <cp:contentType/>
  <cp:contentStatus/>
</cp:coreProperties>
</file>