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" yWindow="42" windowWidth="22447" windowHeight="8456" activeTab="0"/>
  </bookViews>
  <sheets>
    <sheet name="detalhado" sheetId="1" r:id="rId1"/>
  </sheets>
  <definedNames/>
  <calcPr fullCalcOnLoad="1"/>
</workbook>
</file>

<file path=xl/sharedStrings.xml><?xml version="1.0" encoding="utf-8"?>
<sst xmlns="http://schemas.openxmlformats.org/spreadsheetml/2006/main" count="97" uniqueCount="94">
  <si>
    <t>DEMONSTRATIVO DE REMUNERAÇÃO DOS CONCESSIONÁRIOS - Grupo Local de Distribuição</t>
  </si>
  <si>
    <t>OPERAÇÃO DE 01 A 30/06/24 - VENCIMENTO DE 07/06 A 05/07/24</t>
  </si>
  <si>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</si>
  <si>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</si>
  <si>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</si>
  <si>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</si>
  <si>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</si>
  <si>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</si>
  <si>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</si>
  <si>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</si>
  <si>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</si>
  <si>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</si>
  <si>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</si>
  <si>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</si>
  <si>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</si>
  <si>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</si>
  <si>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</si>
  <si>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</si>
  <si>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</si>
  <si>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</si>
  <si>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</si>
  <si>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</si>
  <si>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</si>
  <si>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</si>
  <si>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</si>
  <si>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</si>
  <si>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</si>
  <si>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</si>
  <si>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</si>
  <si>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</si>
  <si>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Pagantes sem Bilhete Único (1.1.1. + 1.1.2.)</t>
  </si>
  <si>
    <t>1.1.1. Em dinheiro</t>
  </si>
  <si>
    <t>1.1.2. Outros Meios de Pagamento</t>
  </si>
  <si>
    <t>1.2. Créditos Eletrônicos (Bilhete Único) (1.2.1 + 1.2.2)</t>
  </si>
  <si>
    <t>1.2.1. Idosos</t>
  </si>
  <si>
    <t>1.2.2. Demais Créditos Eletrônicos</t>
  </si>
  <si>
    <t>2. Tarifa de Remuneração por Passageiro Transportado</t>
  </si>
  <si>
    <t>2.1 Tarifa de Remuneração por Passageiro Transportado - Combustível</t>
  </si>
  <si>
    <t>3. Fator de Transição na Remuneração (Cálculo diário - VER NOTA **)</t>
  </si>
  <si>
    <t>4. Remuneração Bruta do Operador (4.1 + 4.2 +....+ 4.9)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</si>
  <si>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</si>
  <si>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</si>
  <si>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</si>
  <si>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</si>
  <si>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</si>
  <si>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</si>
  <si>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</si>
  <si>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</si>
  <si>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</si>
  <si>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4.10. Remuneração Veículos Elétricos</t>
  </si>
  <si>
    <t>4.11. Remuneração Aquático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</si>
  <si>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</si>
  <si>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</si>
  <si>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</si>
  <si>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</si>
  <si>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</si>
  <si>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</si>
  <si>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</si>
  <si>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</si>
  <si>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</si>
  <si>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Ajuste de Cronograma (+)</t>
  </si>
  <si>
    <t>5.2.7. Ajuste de Cronograma (-)</t>
  </si>
  <si>
    <t>5.2.8. Banco Luso Brasileiro</t>
  </si>
  <si>
    <t xml:space="preserve">5.2.9. Compromisso de Investimento </t>
  </si>
  <si>
    <t>5.2.10. Remuneração da Manutenção de Validadores</t>
  </si>
  <si>
    <t>5.2.11. Remuneração da Implantação de Validadores</t>
  </si>
  <si>
    <r>
      <t>5.3. Revisão de Remuneração pelo Transporte Coletivo</t>
    </r>
    <r>
      <rPr>
        <vertAlign val="superscript"/>
        <sz val="10"/>
        <color indexed="8"/>
        <rFont val="Calibri"/>
        <family val="2"/>
      </rPr>
      <t>1</t>
    </r>
  </si>
  <si>
    <r>
      <t>5.4. Revisão de Remuneração pelo Serviço Atende</t>
    </r>
    <r>
      <rPr>
        <vertAlign val="superscript"/>
        <sz val="10"/>
        <color indexed="8"/>
        <rFont val="Calibri"/>
        <family val="2"/>
      </rPr>
      <t>2</t>
    </r>
  </si>
  <si>
    <t>5.5. Auxílio ao Custeio das Pessoas Idosas (*)</t>
  </si>
  <si>
    <t>5.5.1. Ajuste - Redução do Uso de Recursos Municipais (-)</t>
  </si>
  <si>
    <t>5.5.2. Ajuste - Utilização de Recursos Federais (+)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</si>
  <si>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</si>
  <si>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</si>
  <si>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</si>
  <si>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</si>
  <si>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</si>
  <si>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</si>
  <si>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</si>
  <si>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</si>
  <si>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</si>
  <si>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</si>
  <si>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</si>
  <si>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</si>
  <si>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</si>
  <si>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</si>
  <si>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</si>
  <si>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Nota: (*) Portaria Interministerial MDR/MMFDH nº 9, de 26/08/22</t>
  </si>
  <si>
    <t xml:space="preserve">          (**)  Conforme previsto contratualmente, o cálculo do fator de transição é realizado diariamente, considerando as informações de passageiros e frota operacional em cada dia, não havendo cálculo mensal consolidado para o fator de transição. Os dados diários estão disponíveis nas planilhas respectivas para cada dia de operação.</t>
  </si>
  <si>
    <r>
      <t xml:space="preserve">           </t>
    </r>
    <r>
      <rPr>
        <vertAlign val="superscript"/>
        <sz val="10"/>
        <color indexed="8"/>
        <rFont val="Calibri"/>
        <family val="2"/>
      </rPr>
      <t>1</t>
    </r>
    <r>
      <rPr>
        <sz val="12"/>
        <color indexed="8"/>
        <rFont val="Calibri"/>
        <family val="2"/>
      </rPr>
      <t>Revisões:</t>
    </r>
  </si>
  <si>
    <r>
      <t xml:space="preserve">          -</t>
    </r>
    <r>
      <rPr>
        <sz val="12"/>
        <color indexed="8"/>
        <rFont val="Calibri"/>
        <family val="2"/>
      </rPr>
      <t xml:space="preserve"> equipamentos embarcados jul/23 a abr/24, lote D1;</t>
    </r>
  </si>
  <si>
    <r>
      <t xml:space="preserve">       </t>
    </r>
    <r>
      <rPr>
        <vertAlign val="superscript"/>
        <sz val="10"/>
        <color indexed="8"/>
        <rFont val="Calibri"/>
        <family val="2"/>
      </rPr>
      <t xml:space="preserve">          </t>
    </r>
    <r>
      <rPr>
        <sz val="10"/>
        <color indexed="8"/>
        <rFont val="Calibri"/>
        <family val="2"/>
      </rPr>
      <t>- p</t>
    </r>
    <r>
      <rPr>
        <sz val="12"/>
        <color indexed="8"/>
        <rFont val="Calibri"/>
        <family val="2"/>
      </rPr>
      <t>assageiros transportados, de fator de transição, de ar condicionado e de remuneração dos veículos elétricos, ARLA, rede da madrugada e equipamentos embarcados, maio/24. Total de 1.373.047 passageiros revisão.</t>
    </r>
  </si>
  <si>
    <r>
      <t xml:space="preserve">           </t>
    </r>
    <r>
      <rPr>
        <vertAlign val="superscript"/>
        <sz val="10"/>
        <color indexed="8"/>
        <rFont val="Calibri"/>
        <family val="2"/>
      </rPr>
      <t>2</t>
    </r>
    <r>
      <rPr>
        <sz val="12"/>
        <color indexed="8"/>
        <rFont val="Calibri"/>
        <family val="2"/>
      </rPr>
      <t>Revisões:</t>
    </r>
  </si>
  <si>
    <r>
      <t xml:space="preserve">           </t>
    </r>
    <r>
      <rPr>
        <sz val="12"/>
        <color indexed="8"/>
        <rFont val="Calibri"/>
        <family val="2"/>
      </rPr>
      <t xml:space="preserve">- </t>
    </r>
    <r>
      <rPr>
        <sz val="12"/>
        <color indexed="8"/>
        <rFont val="Calibri"/>
        <family val="2"/>
      </rPr>
      <t>remuneração do serviço atende, glosas de veículos, horas extras e equipamentos embarcados, maio/24;</t>
    </r>
  </si>
  <si>
    <r>
      <t xml:space="preserve">           - </t>
    </r>
    <r>
      <rPr>
        <sz val="12"/>
        <color indexed="8"/>
        <rFont val="Calibri"/>
        <family val="2"/>
      </rPr>
      <t>remuneração atende de 21 a 23/06/24, lote D7.</t>
    </r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</si>
</sst>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_([$R$ -416]* #,##0.0000_);_([$R$ -416]* \(#,##0.0000\);_([$R$ -416]* &quot;-&quot;??_);_(@_)"/>
  </numFmts>
  <fonts count="51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vertAlign val="superscript"/>
      <sz val="10"/>
      <color indexed="8"/>
      <name val="Calibri"/>
      <family val="2"/>
    </font>
    <font>
      <b/>
      <sz val="8"/>
      <color indexed="23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6"/>
      <color theme="1"/>
      <name val="Calibri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170" fontId="36" fillId="0" borderId="4" applyAlignment="0">
      <protection/>
    </xf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1" fontId="22" fillId="0" borderId="0" applyBorder="0">
      <alignment/>
      <protection/>
    </xf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39" fillId="21" borderId="6" applyNumberFormat="0" applyAlignment="0" applyProtection="0"/>
    <xf numFmtId="164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</cellStyleXfs>
  <cellXfs count="71">
    <xf numFmtId="0" fontId="0" fillId="0" borderId="0" xfId="0" applyAlignment="1">
      <alignment/>
    </xf>
    <xf numFmtId="0" fontId="4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44" fontId="21" fillId="33" borderId="11" xfId="46" applyFont="1" applyFill="1" applyBorder="1" applyAlignment="1">
      <alignment vertical="center"/>
    </xf>
    <xf numFmtId="1" fontId="21" fillId="33" borderId="11" xfId="49" applyFont="1" applyFill="1" applyBorder="1" applyAlignment="1">
      <alignment vertical="center"/>
      <protection/>
    </xf>
    <xf numFmtId="0" fontId="36" fillId="0" borderId="12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left" vertical="center" indent="1"/>
    </xf>
    <xf numFmtId="165" fontId="36" fillId="0" borderId="1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2"/>
    </xf>
    <xf numFmtId="165" fontId="36" fillId="0" borderId="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165" fontId="36" fillId="0" borderId="4" xfId="53" applyNumberFormat="1" applyFont="1" applyFill="1" applyBorder="1" applyAlignment="1">
      <alignment vertical="center"/>
    </xf>
    <xf numFmtId="165" fontId="36" fillId="0" borderId="4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6" fillId="0" borderId="4" xfId="0" applyFont="1" applyFill="1" applyBorder="1" applyAlignment="1">
      <alignment horizontal="left" vertical="center" indent="1"/>
    </xf>
    <xf numFmtId="166" fontId="36" fillId="0" borderId="4" xfId="46" applyNumberFormat="1" applyFont="1" applyFill="1" applyBorder="1" applyAlignment="1">
      <alignment horizontal="center" vertical="center"/>
    </xf>
    <xf numFmtId="164" fontId="48" fillId="0" borderId="4" xfId="46" applyNumberFormat="1" applyFont="1" applyFill="1" applyBorder="1" applyAlignment="1">
      <alignment vertical="center"/>
    </xf>
    <xf numFmtId="167" fontId="36" fillId="0" borderId="4" xfId="53" applyNumberFormat="1" applyFont="1" applyFill="1" applyBorder="1" applyAlignment="1">
      <alignment horizontal="center" vertical="center"/>
    </xf>
    <xf numFmtId="0" fontId="36" fillId="34" borderId="4" xfId="0" applyFont="1" applyFill="1" applyBorder="1" applyAlignment="1">
      <alignment horizontal="left" vertical="center" indent="2"/>
    </xf>
    <xf numFmtId="0" fontId="36" fillId="34" borderId="4" xfId="0" applyFont="1" applyFill="1" applyBorder="1" applyAlignment="1">
      <alignment vertical="center"/>
    </xf>
    <xf numFmtId="164" fontId="36" fillId="34" borderId="4" xfId="53" applyFont="1" applyFill="1" applyBorder="1" applyAlignment="1">
      <alignment vertical="center"/>
    </xf>
    <xf numFmtId="0" fontId="36" fillId="35" borderId="4" xfId="0" applyFont="1" applyFill="1" applyBorder="1" applyAlignment="1">
      <alignment horizontal="left" vertical="center" indent="1"/>
    </xf>
    <xf numFmtId="44" fontId="36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6" fillId="0" borderId="4" xfId="0" applyFont="1" applyFill="1" applyBorder="1" applyAlignment="1">
      <alignment horizontal="left" vertical="center" indent="2"/>
    </xf>
    <xf numFmtId="168" fontId="36" fillId="0" borderId="4" xfId="46" applyNumberFormat="1" applyFont="1" applyFill="1" applyBorder="1" applyAlignment="1">
      <alignment horizontal="center" vertical="center"/>
    </xf>
    <xf numFmtId="43" fontId="0" fillId="0" borderId="0" xfId="0" applyNumberFormat="1" applyFont="1" applyFill="1" applyAlignment="1">
      <alignment vertical="center"/>
    </xf>
    <xf numFmtId="0" fontId="36" fillId="0" borderId="4" xfId="0" applyFont="1" applyFill="1" applyBorder="1" applyAlignment="1">
      <alignment horizontal="left" vertical="center" indent="3"/>
    </xf>
    <xf numFmtId="164" fontId="36" fillId="0" borderId="4" xfId="53" applyFont="1" applyFill="1" applyBorder="1" applyAlignment="1">
      <alignment vertical="center"/>
    </xf>
    <xf numFmtId="0" fontId="36" fillId="0" borderId="4" xfId="0" applyFont="1" applyFill="1" applyBorder="1" applyAlignment="1">
      <alignment vertical="center"/>
    </xf>
    <xf numFmtId="44" fontId="36" fillId="0" borderId="4" xfId="46" applyFont="1" applyFill="1" applyBorder="1" applyAlignment="1">
      <alignment horizontal="center" vertical="center"/>
    </xf>
    <xf numFmtId="168" fontId="36" fillId="0" borderId="4" xfId="46" applyNumberFormat="1" applyFont="1" applyFill="1" applyBorder="1" applyAlignment="1">
      <alignment vertical="center"/>
    </xf>
    <xf numFmtId="164" fontId="36" fillId="0" borderId="4" xfId="53" applyFont="1" applyFill="1" applyBorder="1" applyAlignment="1">
      <alignment horizontal="center" vertical="center"/>
    </xf>
    <xf numFmtId="164" fontId="36" fillId="0" borderId="4" xfId="46" applyNumberFormat="1" applyFont="1" applyFill="1" applyBorder="1" applyAlignment="1">
      <alignment vertical="center"/>
    </xf>
    <xf numFmtId="164" fontId="36" fillId="0" borderId="4" xfId="46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0" fillId="0" borderId="0" xfId="0" applyFill="1" applyAlignment="1">
      <alignment/>
    </xf>
    <xf numFmtId="164" fontId="23" fillId="0" borderId="4" xfId="46" applyNumberFormat="1" applyFont="1" applyFill="1" applyBorder="1" applyAlignment="1">
      <alignment vertical="center"/>
    </xf>
    <xf numFmtId="164" fontId="36" fillId="0" borderId="4" xfId="53" applyFont="1" applyFill="1" applyBorder="1" applyAlignment="1">
      <alignment horizontal="left" vertical="center" indent="2"/>
    </xf>
    <xf numFmtId="44" fontId="0" fillId="0" borderId="0" xfId="0" applyNumberFormat="1" applyFill="1" applyAlignment="1">
      <alignment/>
    </xf>
    <xf numFmtId="4" fontId="49" fillId="0" borderId="0" xfId="0" applyNumberFormat="1" applyFont="1" applyFill="1" applyAlignment="1">
      <alignment/>
    </xf>
    <xf numFmtId="44" fontId="36" fillId="0" borderId="4" xfId="46" applyFont="1" applyFill="1" applyBorder="1" applyAlignment="1">
      <alignment vertical="center"/>
    </xf>
    <xf numFmtId="44" fontId="0" fillId="0" borderId="0" xfId="0" applyNumberFormat="1" applyAlignment="1">
      <alignment/>
    </xf>
    <xf numFmtId="0" fontId="36" fillId="34" borderId="4" xfId="0" applyFont="1" applyFill="1" applyBorder="1" applyAlignment="1">
      <alignment horizontal="left" vertical="center" indent="1"/>
    </xf>
    <xf numFmtId="44" fontId="0" fillId="0" borderId="0" xfId="0" applyNumberFormat="1" applyFont="1" applyFill="1" applyAlignment="1">
      <alignment vertical="center"/>
    </xf>
    <xf numFmtId="0" fontId="36" fillId="0" borderId="13" xfId="0" applyFont="1" applyFill="1" applyBorder="1" applyAlignment="1">
      <alignment horizontal="left" vertical="center" indent="2"/>
    </xf>
    <xf numFmtId="44" fontId="36" fillId="0" borderId="13" xfId="0" applyNumberFormat="1" applyFont="1" applyFill="1" applyBorder="1" applyAlignment="1">
      <alignment vertical="center"/>
    </xf>
    <xf numFmtId="0" fontId="36" fillId="0" borderId="13" xfId="0" applyFont="1" applyFill="1" applyBorder="1" applyAlignment="1">
      <alignment vertical="center"/>
    </xf>
    <xf numFmtId="164" fontId="36" fillId="0" borderId="13" xfId="53" applyFont="1" applyFill="1" applyBorder="1" applyAlignment="1">
      <alignment vertical="center"/>
    </xf>
    <xf numFmtId="0" fontId="36" fillId="0" borderId="16" xfId="0" applyFont="1" applyFill="1" applyBorder="1" applyAlignment="1">
      <alignment horizontal="left" vertical="center" indent="2"/>
    </xf>
    <xf numFmtId="44" fontId="36" fillId="0" borderId="16" xfId="0" applyNumberFormat="1" applyFont="1" applyFill="1" applyBorder="1" applyAlignment="1">
      <alignment vertical="center"/>
    </xf>
    <xf numFmtId="0" fontId="36" fillId="0" borderId="16" xfId="0" applyFont="1" applyFill="1" applyBorder="1" applyAlignment="1">
      <alignment vertical="center"/>
    </xf>
    <xf numFmtId="164" fontId="36" fillId="0" borderId="16" xfId="53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 indent="2"/>
    </xf>
    <xf numFmtId="164" fontId="0" fillId="0" borderId="14" xfId="46" applyNumberFormat="1" applyFont="1" applyFill="1" applyBorder="1" applyAlignment="1">
      <alignment vertical="center"/>
    </xf>
    <xf numFmtId="44" fontId="36" fillId="0" borderId="4" xfId="46" applyFont="1" applyBorder="1" applyAlignment="1">
      <alignment vertical="center"/>
    </xf>
    <xf numFmtId="164" fontId="36" fillId="0" borderId="4" xfId="46" applyNumberFormat="1" applyFont="1" applyBorder="1" applyAlignment="1">
      <alignment vertical="center"/>
    </xf>
    <xf numFmtId="164" fontId="36" fillId="0" borderId="13" xfId="46" applyNumberFormat="1" applyFont="1" applyBorder="1" applyAlignment="1">
      <alignment vertical="center"/>
    </xf>
    <xf numFmtId="168" fontId="36" fillId="0" borderId="13" xfId="46" applyNumberFormat="1" applyFont="1" applyFill="1" applyBorder="1" applyAlignment="1">
      <alignment vertical="center"/>
    </xf>
    <xf numFmtId="44" fontId="36" fillId="0" borderId="13" xfId="46" applyFont="1" applyFill="1" applyBorder="1" applyAlignment="1">
      <alignment vertical="center"/>
    </xf>
    <xf numFmtId="0" fontId="36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50" fillId="0" borderId="0" xfId="0" applyFont="1" applyFill="1" applyAlignment="1">
      <alignment horizontal="left" vertical="center" wrapText="1"/>
    </xf>
    <xf numFmtId="0" fontId="36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79</xdr:row>
      <xdr:rowOff>0</xdr:rowOff>
    </xdr:from>
    <xdr:to>
      <xdr:col>2</xdr:col>
      <xdr:colOff>600075</xdr:colOff>
      <xdr:row>79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9071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33">
    <pageSetUpPr fitToPage="1"/>
  </sheetPr>
  <dimension ref="A1:Z108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2" customWidth="1"/>
    <col min="2" max="3" width="18.375" style="2" customWidth="1"/>
    <col min="4" max="4" width="17.125" style="2" customWidth="1"/>
    <col min="5" max="5" width="16.25390625" style="2" customWidth="1"/>
    <col min="6" max="6" width="16.625" style="2" customWidth="1"/>
    <col min="7" max="7" width="17.50390625" style="2" customWidth="1"/>
    <col min="8" max="9" width="17.00390625" style="2" customWidth="1"/>
    <col min="10" max="10" width="17.50390625" style="2" customWidth="1"/>
    <col min="11" max="11" width="17.625" style="2" customWidth="1"/>
    <col min="12" max="12" width="16.875" style="2" customWidth="1"/>
    <col min="13" max="13" width="17.375" style="2" customWidth="1"/>
    <col min="14" max="14" width="19.50390625" style="2" bestFit="1" customWidth="1"/>
    <col min="15" max="15" width="18.00390625" style="2" customWidth="1"/>
    <col min="16" max="16" width="10.25390625" style="2" bestFit="1" customWidth="1"/>
    <col min="17" max="17" width="17.125" style="2" bestFit="1" customWidth="1"/>
    <col min="18" max="18" width="12.625" style="2" bestFit="1" customWidth="1"/>
    <col min="19" max="19" width="11.50390625" style="2" bestFit="1" customWidth="1"/>
    <col min="20" max="20" width="9.75390625" style="2" bestFit="1" customWidth="1"/>
    <col min="21" max="21" width="16.25390625" style="2" bestFit="1" customWidth="1"/>
    <col min="22" max="22" width="11.375" style="2" bestFit="1" customWidth="1"/>
    <col min="23" max="23" width="13.125" style="2" bestFit="1" customWidth="1"/>
    <col min="24" max="16384" width="9.00390625" style="2" customWidth="1"/>
  </cols>
  <sheetData>
    <row r="1" spans="1:15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3.25" customHeight="1">
      <c r="A3" s="4"/>
      <c r="B3" s="4"/>
      <c r="C3" s="5"/>
      <c r="E3" s="4"/>
      <c r="F3" s="4" t="s">
        <v>2</v>
      </c>
      <c r="G3" s="5">
        <v>4.4</v>
      </c>
      <c r="H3" s="6"/>
      <c r="I3" s="6"/>
      <c r="J3" s="6"/>
      <c r="K3" s="6"/>
      <c r="L3" s="6"/>
      <c r="M3" s="6"/>
      <c r="N3" s="6"/>
      <c r="O3" s="4"/>
    </row>
    <row r="4" spans="1:15" ht="21" customHeight="1">
      <c r="A4" s="7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 t="s">
        <v>5</v>
      </c>
    </row>
    <row r="5" spans="1:15" ht="42" customHeight="1">
      <c r="A5" s="7"/>
      <c r="B5" s="9" t="s">
        <v>6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7</v>
      </c>
      <c r="I5" s="9" t="s">
        <v>11</v>
      </c>
      <c r="J5" s="9" t="s">
        <v>12</v>
      </c>
      <c r="K5" s="9" t="s">
        <v>13</v>
      </c>
      <c r="L5" s="9" t="s">
        <v>13</v>
      </c>
      <c r="M5" s="9" t="s">
        <v>14</v>
      </c>
      <c r="N5" s="9" t="s">
        <v>15</v>
      </c>
      <c r="O5" s="7"/>
    </row>
    <row r="6" spans="1:15" ht="20.25" customHeight="1">
      <c r="A6" s="7"/>
      <c r="B6" s="10" t="s">
        <v>16</v>
      </c>
      <c r="C6" s="10" t="s">
        <v>17</v>
      </c>
      <c r="D6" s="10" t="s">
        <v>18</v>
      </c>
      <c r="E6" s="10" t="s">
        <v>19</v>
      </c>
      <c r="F6" s="10" t="s">
        <v>20</v>
      </c>
      <c r="G6" s="10" t="s">
        <v>21</v>
      </c>
      <c r="H6" s="11" t="s">
        <v>22</v>
      </c>
      <c r="I6" s="11" t="s">
        <v>23</v>
      </c>
      <c r="J6" s="10" t="s">
        <v>24</v>
      </c>
      <c r="K6" s="10" t="s">
        <v>25</v>
      </c>
      <c r="L6" s="10" t="s">
        <v>26</v>
      </c>
      <c r="M6" s="10" t="s">
        <v>27</v>
      </c>
      <c r="N6" s="10" t="s">
        <v>28</v>
      </c>
      <c r="O6" s="7"/>
    </row>
    <row r="7" spans="1:26" ht="18.75" customHeight="1">
      <c r="A7" s="12" t="s">
        <v>29</v>
      </c>
      <c r="B7" s="13">
        <f aca="true" t="shared" si="0" ref="B7:O7">B8+B11</f>
        <v>10410718</v>
      </c>
      <c r="C7" s="13">
        <f t="shared" si="0"/>
        <v>6802993</v>
      </c>
      <c r="D7" s="13">
        <f t="shared" si="0"/>
        <v>6319425</v>
      </c>
      <c r="E7" s="13">
        <f t="shared" si="0"/>
        <v>1725751</v>
      </c>
      <c r="F7" s="13">
        <f t="shared" si="0"/>
        <v>5662924</v>
      </c>
      <c r="G7" s="13">
        <f t="shared" si="0"/>
        <v>9961468</v>
      </c>
      <c r="H7" s="13">
        <f t="shared" si="0"/>
        <v>1251015</v>
      </c>
      <c r="I7" s="13">
        <f t="shared" si="0"/>
        <v>6736310</v>
      </c>
      <c r="J7" s="13">
        <f t="shared" si="0"/>
        <v>5653618</v>
      </c>
      <c r="K7" s="13">
        <f t="shared" si="0"/>
        <v>8214279</v>
      </c>
      <c r="L7" s="13">
        <f t="shared" si="0"/>
        <v>6450541</v>
      </c>
      <c r="M7" s="13">
        <f t="shared" si="0"/>
        <v>3460157</v>
      </c>
      <c r="N7" s="13">
        <f t="shared" si="0"/>
        <v>2128350</v>
      </c>
      <c r="O7" s="13">
        <f t="shared" si="0"/>
        <v>74777549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4" t="s">
        <v>30</v>
      </c>
      <c r="B8" s="15">
        <f aca="true" t="shared" si="1" ref="B8:O8">B9+B10</f>
        <v>216236</v>
      </c>
      <c r="C8" s="15">
        <f t="shared" si="1"/>
        <v>211996</v>
      </c>
      <c r="D8" s="15">
        <f t="shared" si="1"/>
        <v>116958</v>
      </c>
      <c r="E8" s="15">
        <f t="shared" si="1"/>
        <v>38880</v>
      </c>
      <c r="F8" s="15">
        <f t="shared" si="1"/>
        <v>132956</v>
      </c>
      <c r="G8" s="15">
        <f t="shared" si="1"/>
        <v>279263</v>
      </c>
      <c r="H8" s="15">
        <f t="shared" si="1"/>
        <v>39572</v>
      </c>
      <c r="I8" s="15">
        <f t="shared" si="1"/>
        <v>269714</v>
      </c>
      <c r="J8" s="15">
        <f t="shared" si="1"/>
        <v>169410</v>
      </c>
      <c r="K8" s="15">
        <f t="shared" si="1"/>
        <v>91397</v>
      </c>
      <c r="L8" s="15">
        <f t="shared" si="1"/>
        <v>64569</v>
      </c>
      <c r="M8" s="15">
        <f t="shared" si="1"/>
        <v>118972</v>
      </c>
      <c r="N8" s="15">
        <f t="shared" si="1"/>
        <v>72478</v>
      </c>
      <c r="O8" s="15">
        <f t="shared" si="1"/>
        <v>1822401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6" t="s">
        <v>31</v>
      </c>
      <c r="B9" s="15">
        <v>216236</v>
      </c>
      <c r="C9" s="15">
        <v>211996</v>
      </c>
      <c r="D9" s="15">
        <v>116958</v>
      </c>
      <c r="E9" s="15">
        <v>38880</v>
      </c>
      <c r="F9" s="15">
        <v>132956</v>
      </c>
      <c r="G9" s="15">
        <v>279263</v>
      </c>
      <c r="H9" s="15">
        <v>39572</v>
      </c>
      <c r="I9" s="15">
        <v>269714</v>
      </c>
      <c r="J9" s="15">
        <v>169410</v>
      </c>
      <c r="K9" s="15">
        <v>91384</v>
      </c>
      <c r="L9" s="15">
        <v>64542</v>
      </c>
      <c r="M9" s="15">
        <v>118972</v>
      </c>
      <c r="N9" s="15">
        <v>71374</v>
      </c>
      <c r="O9" s="15">
        <f>SUM(B9:N9)</f>
        <v>1821257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32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13</v>
      </c>
      <c r="L10" s="17">
        <v>27</v>
      </c>
      <c r="M10" s="17">
        <v>0</v>
      </c>
      <c r="N10" s="17">
        <v>1104</v>
      </c>
      <c r="O10" s="15">
        <f>SUM(B10:N10)</f>
        <v>1144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4" t="s">
        <v>33</v>
      </c>
      <c r="B11" s="17">
        <v>10194482</v>
      </c>
      <c r="C11" s="17">
        <v>6590997</v>
      </c>
      <c r="D11" s="17">
        <v>6202467</v>
      </c>
      <c r="E11" s="17">
        <v>1686871</v>
      </c>
      <c r="F11" s="17">
        <v>5529968</v>
      </c>
      <c r="G11" s="17">
        <v>9682205</v>
      </c>
      <c r="H11" s="17">
        <v>1211443</v>
      </c>
      <c r="I11" s="17">
        <v>6466596</v>
      </c>
      <c r="J11" s="17">
        <v>5484208</v>
      </c>
      <c r="K11" s="17">
        <v>8122882</v>
      </c>
      <c r="L11" s="17">
        <v>6385972</v>
      </c>
      <c r="M11" s="17">
        <v>3341185</v>
      </c>
      <c r="N11" s="17">
        <v>2055872</v>
      </c>
      <c r="O11" s="15">
        <f>SUM(B11:N11)</f>
        <v>72955148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34</v>
      </c>
      <c r="B12" s="17">
        <v>763148</v>
      </c>
      <c r="C12" s="17">
        <v>630599</v>
      </c>
      <c r="D12" s="17">
        <v>488914</v>
      </c>
      <c r="E12" s="17">
        <v>190933</v>
      </c>
      <c r="F12" s="17">
        <v>520361</v>
      </c>
      <c r="G12" s="17">
        <v>965592</v>
      </c>
      <c r="H12" s="17">
        <v>132420</v>
      </c>
      <c r="I12" s="17">
        <v>641939</v>
      </c>
      <c r="J12" s="17">
        <v>494831</v>
      </c>
      <c r="K12" s="17">
        <v>562844</v>
      </c>
      <c r="L12" s="17">
        <v>454372</v>
      </c>
      <c r="M12" s="17">
        <v>184339</v>
      </c>
      <c r="N12" s="17">
        <v>95401</v>
      </c>
      <c r="O12" s="15">
        <f>SUM(B12:N12)</f>
        <v>6125693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6" t="s">
        <v>35</v>
      </c>
      <c r="B13" s="18">
        <v>9431334</v>
      </c>
      <c r="C13" s="18">
        <v>5960398</v>
      </c>
      <c r="D13" s="18">
        <v>5713553</v>
      </c>
      <c r="E13" s="18">
        <v>1495938</v>
      </c>
      <c r="F13" s="18">
        <v>5009607</v>
      </c>
      <c r="G13" s="18">
        <v>8716613</v>
      </c>
      <c r="H13" s="18">
        <v>1079023</v>
      </c>
      <c r="I13" s="18">
        <v>5824657</v>
      </c>
      <c r="J13" s="18">
        <v>4989377</v>
      </c>
      <c r="K13" s="18">
        <v>7560038</v>
      </c>
      <c r="L13" s="18">
        <v>5931600</v>
      </c>
      <c r="M13" s="18">
        <v>3156846</v>
      </c>
      <c r="N13" s="18">
        <v>1960471</v>
      </c>
      <c r="O13" s="15">
        <f>SUM(B13:N13)</f>
        <v>66829455</v>
      </c>
      <c r="P13" s="19"/>
    </row>
    <row r="14" spans="1:15" ht="15" customHeight="1">
      <c r="A14" s="14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5"/>
    </row>
    <row r="15" spans="1:26" ht="18.75" customHeight="1">
      <c r="A15" s="20" t="s">
        <v>36</v>
      </c>
      <c r="B15" s="21">
        <v>2.952</v>
      </c>
      <c r="C15" s="21">
        <v>3.0496</v>
      </c>
      <c r="D15" s="21">
        <v>2.6745</v>
      </c>
      <c r="E15" s="21">
        <v>4.569</v>
      </c>
      <c r="F15" s="21">
        <v>3.0999</v>
      </c>
      <c r="G15" s="21">
        <v>2.5506</v>
      </c>
      <c r="H15" s="21">
        <v>3.4246</v>
      </c>
      <c r="I15" s="21">
        <v>3.0281</v>
      </c>
      <c r="J15" s="21">
        <v>3.0457</v>
      </c>
      <c r="K15" s="21">
        <v>2.8789</v>
      </c>
      <c r="L15" s="21">
        <v>3.278</v>
      </c>
      <c r="M15" s="21">
        <v>3.7825</v>
      </c>
      <c r="N15" s="21">
        <v>3.4167</v>
      </c>
      <c r="O15" s="22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20" t="s">
        <v>37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2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20" t="s">
        <v>38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2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6"/>
    </row>
    <row r="20" spans="1:23" ht="18.75" customHeight="1">
      <c r="A20" s="27" t="s">
        <v>39</v>
      </c>
      <c r="B20" s="28">
        <f>SUM(B21:B32)</f>
        <v>39242903.2</v>
      </c>
      <c r="C20" s="28">
        <f aca="true" t="shared" si="2" ref="C20:O20">SUM(C21:C32)</f>
        <v>28317339.810000006</v>
      </c>
      <c r="D20" s="28">
        <f t="shared" si="2"/>
        <v>25785875.79999999</v>
      </c>
      <c r="E20" s="28">
        <f t="shared" si="2"/>
        <v>7563965.729999999</v>
      </c>
      <c r="F20" s="28">
        <f t="shared" si="2"/>
        <v>26540286.269999996</v>
      </c>
      <c r="G20" s="28">
        <f t="shared" si="2"/>
        <v>37592849.10999999</v>
      </c>
      <c r="H20" s="28">
        <f t="shared" si="2"/>
        <v>7478993.199999998</v>
      </c>
      <c r="I20" s="28">
        <f t="shared" si="2"/>
        <v>28940190.580000002</v>
      </c>
      <c r="J20" s="28">
        <f t="shared" si="2"/>
        <v>24678190.610000003</v>
      </c>
      <c r="K20" s="28">
        <f t="shared" si="2"/>
        <v>33740414.82999999</v>
      </c>
      <c r="L20" s="28">
        <f t="shared" si="2"/>
        <v>30058535.269999992</v>
      </c>
      <c r="M20" s="28">
        <f t="shared" si="2"/>
        <v>16923451.85</v>
      </c>
      <c r="N20" s="28">
        <f t="shared" si="2"/>
        <v>8680449.28</v>
      </c>
      <c r="O20" s="28">
        <f t="shared" si="2"/>
        <v>315543445.53999996</v>
      </c>
      <c r="Q20" s="29"/>
      <c r="R20" s="29"/>
      <c r="S20" s="29"/>
      <c r="T20" s="29"/>
      <c r="U20" s="29"/>
      <c r="V20" s="29"/>
      <c r="W20" s="29"/>
    </row>
    <row r="21" spans="1:15" ht="18.75" customHeight="1">
      <c r="A21" s="30" t="s">
        <v>40</v>
      </c>
      <c r="B21" s="31">
        <v>30732439.550000004</v>
      </c>
      <c r="C21" s="31">
        <v>20746407.460000005</v>
      </c>
      <c r="D21" s="31">
        <v>16901302.169999998</v>
      </c>
      <c r="E21" s="31">
        <v>7884956.3100000005</v>
      </c>
      <c r="F21" s="31">
        <v>17554498.099999998</v>
      </c>
      <c r="G21" s="31">
        <v>25407720.28</v>
      </c>
      <c r="H21" s="31">
        <v>4284225.989999999</v>
      </c>
      <c r="I21" s="31">
        <v>20398220.32</v>
      </c>
      <c r="J21" s="31">
        <v>17219224.340000004</v>
      </c>
      <c r="K21" s="31">
        <v>23648087.819999997</v>
      </c>
      <c r="L21" s="31">
        <v>21144873.389999997</v>
      </c>
      <c r="M21" s="31">
        <v>13088043.91</v>
      </c>
      <c r="N21" s="31">
        <v>7271933.4399999995</v>
      </c>
      <c r="O21" s="31">
        <f aca="true" t="shared" si="3" ref="O21:O31">SUM(B21:N21)</f>
        <v>226281933.07999998</v>
      </c>
    </row>
    <row r="22" spans="1:23" ht="18.75" customHeight="1">
      <c r="A22" s="30" t="s">
        <v>41</v>
      </c>
      <c r="B22" s="31">
        <v>4856890.880000001</v>
      </c>
      <c r="C22" s="31">
        <v>5538657.430000001</v>
      </c>
      <c r="D22" s="31">
        <v>7302415.389999998</v>
      </c>
      <c r="E22" s="31">
        <v>-1067370.9000000001</v>
      </c>
      <c r="F22" s="31">
        <v>7017277.3</v>
      </c>
      <c r="G22" s="31">
        <v>9166277.69</v>
      </c>
      <c r="H22" s="31">
        <v>2152135.8099999996</v>
      </c>
      <c r="I22" s="31">
        <v>5509457.2299999995</v>
      </c>
      <c r="J22" s="31">
        <v>5620683.62</v>
      </c>
      <c r="K22" s="31">
        <v>4555900.17</v>
      </c>
      <c r="L22" s="31">
        <v>5389209.47</v>
      </c>
      <c r="M22" s="31">
        <v>2095291.2900000003</v>
      </c>
      <c r="N22" s="31">
        <v>598480.32</v>
      </c>
      <c r="O22" s="31">
        <f t="shared" si="3"/>
        <v>58735305.699999996</v>
      </c>
      <c r="W22" s="32"/>
    </row>
    <row r="23" spans="1:15" ht="18.75" customHeight="1">
      <c r="A23" s="30" t="s">
        <v>42</v>
      </c>
      <c r="B23" s="31">
        <v>1694364.3199999998</v>
      </c>
      <c r="C23" s="31">
        <v>1149514.2300000002</v>
      </c>
      <c r="D23" s="31">
        <v>861691.6299999999</v>
      </c>
      <c r="E23" s="31">
        <v>296005.23</v>
      </c>
      <c r="F23" s="31">
        <v>1041532.4099999998</v>
      </c>
      <c r="G23" s="31">
        <v>1652540.6500000001</v>
      </c>
      <c r="H23" s="31">
        <v>214993.00999999992</v>
      </c>
      <c r="I23" s="31">
        <v>1176041.03</v>
      </c>
      <c r="J23" s="31">
        <v>958250.8700000001</v>
      </c>
      <c r="K23" s="31">
        <v>1367766.8</v>
      </c>
      <c r="L23" s="31">
        <v>1294919.42</v>
      </c>
      <c r="M23" s="31">
        <v>664505.9599999998</v>
      </c>
      <c r="N23" s="31">
        <v>403398.11</v>
      </c>
      <c r="O23" s="31">
        <f t="shared" si="3"/>
        <v>12775523.669999998</v>
      </c>
    </row>
    <row r="24" spans="1:15" ht="18.75" customHeight="1">
      <c r="A24" s="30" t="s">
        <v>43</v>
      </c>
      <c r="B24" s="31">
        <v>109743.12000000005</v>
      </c>
      <c r="C24" s="31">
        <v>109743.12000000005</v>
      </c>
      <c r="D24" s="31">
        <v>54871.56000000003</v>
      </c>
      <c r="E24" s="31">
        <v>54871.56000000003</v>
      </c>
      <c r="F24" s="31">
        <v>54871.56000000003</v>
      </c>
      <c r="G24" s="31">
        <v>54871.56000000003</v>
      </c>
      <c r="H24" s="31">
        <v>54871.56000000003</v>
      </c>
      <c r="I24" s="31">
        <v>109743.12000000005</v>
      </c>
      <c r="J24" s="31">
        <v>54871.56000000003</v>
      </c>
      <c r="K24" s="31">
        <v>54871.56000000003</v>
      </c>
      <c r="L24" s="31">
        <v>54871.56000000003</v>
      </c>
      <c r="M24" s="31">
        <v>54871.56000000003</v>
      </c>
      <c r="N24" s="31">
        <v>54871.56000000003</v>
      </c>
      <c r="O24" s="31">
        <f t="shared" si="3"/>
        <v>877944.9600000007</v>
      </c>
    </row>
    <row r="25" spans="1:15" ht="18.75" customHeight="1">
      <c r="A25" s="30" t="s">
        <v>44</v>
      </c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f t="shared" si="3"/>
        <v>0</v>
      </c>
    </row>
    <row r="26" spans="1:26" ht="18.75" customHeight="1">
      <c r="A26" s="30" t="s">
        <v>45</v>
      </c>
      <c r="B26" s="31">
        <v>35951.18</v>
      </c>
      <c r="C26" s="31">
        <v>26421.05999999999</v>
      </c>
      <c r="D26" s="31">
        <v>24231.95</v>
      </c>
      <c r="E26" s="31">
        <v>6952.810000000001</v>
      </c>
      <c r="F26" s="31">
        <v>24586.500000000004</v>
      </c>
      <c r="G26" s="31">
        <v>34628.729999999996</v>
      </c>
      <c r="H26" s="31">
        <v>6420.920000000002</v>
      </c>
      <c r="I26" s="31">
        <v>25858.3</v>
      </c>
      <c r="J26" s="31">
        <v>23385.02</v>
      </c>
      <c r="K26" s="31">
        <v>31789.69</v>
      </c>
      <c r="L26" s="31">
        <v>27808.219999999994</v>
      </c>
      <c r="M26" s="31">
        <v>15219.53</v>
      </c>
      <c r="N26" s="31">
        <v>7951.489999999999</v>
      </c>
      <c r="O26" s="31">
        <f t="shared" si="3"/>
        <v>291205.39999999997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30" t="s">
        <v>46</v>
      </c>
      <c r="B27" s="31">
        <v>30933.60999999998</v>
      </c>
      <c r="C27" s="31">
        <v>23031.309999999987</v>
      </c>
      <c r="D27" s="31">
        <v>20200.2</v>
      </c>
      <c r="E27" s="31">
        <v>6170.100000000001</v>
      </c>
      <c r="F27" s="31">
        <v>20327.40000000001</v>
      </c>
      <c r="G27" s="31">
        <v>27638.999999999985</v>
      </c>
      <c r="H27" s="31">
        <v>5070.900000000001</v>
      </c>
      <c r="I27" s="31">
        <v>21425.480000000007</v>
      </c>
      <c r="J27" s="31">
        <v>20200.2</v>
      </c>
      <c r="K27" s="31">
        <v>26833.799999999985</v>
      </c>
      <c r="L27" s="31">
        <v>23369.39999999999</v>
      </c>
      <c r="M27" s="31">
        <v>13185</v>
      </c>
      <c r="N27" s="31">
        <v>6930.600000000006</v>
      </c>
      <c r="O27" s="31">
        <f t="shared" si="3"/>
        <v>245316.99999999997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30" t="s">
        <v>47</v>
      </c>
      <c r="B28" s="31">
        <v>14427.6</v>
      </c>
      <c r="C28" s="31">
        <v>10742.099999999997</v>
      </c>
      <c r="D28" s="31">
        <v>9421.5</v>
      </c>
      <c r="E28" s="31">
        <v>2877.6000000000013</v>
      </c>
      <c r="F28" s="31">
        <v>9480.600000000008</v>
      </c>
      <c r="G28" s="31">
        <v>12890.400000000005</v>
      </c>
      <c r="H28" s="31">
        <v>2365.2</v>
      </c>
      <c r="I28" s="31">
        <v>9933.899999999998</v>
      </c>
      <c r="J28" s="31">
        <v>9559.499999999995</v>
      </c>
      <c r="K28" s="31">
        <v>12338.400000000003</v>
      </c>
      <c r="L28" s="31">
        <v>10899.599999999997</v>
      </c>
      <c r="M28" s="31">
        <v>6169.200000000002</v>
      </c>
      <c r="N28" s="31">
        <v>3232.5</v>
      </c>
      <c r="O28" s="31">
        <f t="shared" si="3"/>
        <v>114338.09999999999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30" t="s">
        <v>48</v>
      </c>
      <c r="B29" s="31">
        <v>1768152.9399999992</v>
      </c>
      <c r="C29" s="31">
        <v>712823.1000000002</v>
      </c>
      <c r="D29" s="31">
        <v>611741.4</v>
      </c>
      <c r="E29" s="31">
        <v>379503.01999999984</v>
      </c>
      <c r="F29" s="31">
        <v>817712.3999999998</v>
      </c>
      <c r="G29" s="31">
        <v>1236280.8000000003</v>
      </c>
      <c r="H29" s="31">
        <v>758909.8099999997</v>
      </c>
      <c r="I29" s="31">
        <v>1689511.2000000007</v>
      </c>
      <c r="J29" s="31">
        <v>772015.4999999997</v>
      </c>
      <c r="K29" s="31">
        <v>1212746.1000000006</v>
      </c>
      <c r="L29" s="31">
        <v>1211093.1000000003</v>
      </c>
      <c r="M29" s="31">
        <v>986165.4000000007</v>
      </c>
      <c r="N29" s="31">
        <v>333651.25999999995</v>
      </c>
      <c r="O29" s="31">
        <f t="shared" si="3"/>
        <v>12490306.03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30" t="s">
        <v>49</v>
      </c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2708016.1900000004</v>
      </c>
      <c r="L30" s="31">
        <v>901491.1099999999</v>
      </c>
      <c r="M30" s="31">
        <v>0</v>
      </c>
      <c r="N30" s="31">
        <v>0</v>
      </c>
      <c r="O30" s="31">
        <f t="shared" si="3"/>
        <v>3609507.3000000003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30" t="s">
        <v>50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122064.29999999996</v>
      </c>
      <c r="L31" s="31">
        <v>0</v>
      </c>
      <c r="M31" s="31">
        <v>0</v>
      </c>
      <c r="N31" s="31">
        <v>0</v>
      </c>
      <c r="O31" s="31">
        <f t="shared" si="3"/>
        <v>122064.29999999996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33"/>
      <c r="B32" s="34"/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6"/>
      <c r="P32" s="19"/>
    </row>
    <row r="33" spans="1:15" ht="18.75" customHeight="1">
      <c r="A33" s="20" t="s">
        <v>51</v>
      </c>
      <c r="B33" s="31">
        <f>+B34+B36+B49+B50+B51+B56-B57</f>
        <v>-1684400.4900000016</v>
      </c>
      <c r="C33" s="31">
        <f aca="true" t="shared" si="4" ref="C33:O33">+C34+C36+C49+C50+C51+C56-C57</f>
        <v>-842766.2100000001</v>
      </c>
      <c r="D33" s="31">
        <f t="shared" si="4"/>
        <v>-499971.5000000001</v>
      </c>
      <c r="E33" s="31">
        <f t="shared" si="4"/>
        <v>-195600.46999999997</v>
      </c>
      <c r="F33" s="31">
        <f t="shared" si="4"/>
        <v>-546511.35</v>
      </c>
      <c r="G33" s="31">
        <f t="shared" si="4"/>
        <v>-1187715.7</v>
      </c>
      <c r="H33" s="31">
        <f t="shared" si="4"/>
        <v>-90453.97</v>
      </c>
      <c r="I33" s="31">
        <f t="shared" si="4"/>
        <v>-1942589.0299999993</v>
      </c>
      <c r="J33" s="31">
        <f t="shared" si="4"/>
        <v>-819859.85</v>
      </c>
      <c r="K33" s="31">
        <f t="shared" si="4"/>
        <v>-1724626.5899999992</v>
      </c>
      <c r="L33" s="31">
        <f t="shared" si="4"/>
        <v>-1486843.7999999989</v>
      </c>
      <c r="M33" s="31">
        <f t="shared" si="4"/>
        <v>-433924.1800000001</v>
      </c>
      <c r="N33" s="31">
        <f t="shared" si="4"/>
        <v>-163191.59999999995</v>
      </c>
      <c r="O33" s="31">
        <f t="shared" si="4"/>
        <v>-11618454.739999996</v>
      </c>
    </row>
    <row r="34" spans="1:15" ht="18.75" customHeight="1">
      <c r="A34" s="30" t="s">
        <v>52</v>
      </c>
      <c r="B34" s="37">
        <v>-951438.4</v>
      </c>
      <c r="C34" s="37">
        <v>-932782.4</v>
      </c>
      <c r="D34" s="37">
        <v>-514615.20000000007</v>
      </c>
      <c r="E34" s="37">
        <v>-171072</v>
      </c>
      <c r="F34" s="37">
        <v>-585006.4</v>
      </c>
      <c r="G34" s="37">
        <v>-1228757.2</v>
      </c>
      <c r="H34" s="37">
        <v>-174116.80000000002</v>
      </c>
      <c r="I34" s="37">
        <v>-1186741.6</v>
      </c>
      <c r="J34" s="37">
        <v>-745404</v>
      </c>
      <c r="K34" s="37">
        <v>-402089.60000000003</v>
      </c>
      <c r="L34" s="37">
        <v>-283984.8</v>
      </c>
      <c r="M34" s="37">
        <v>-523476.80000000005</v>
      </c>
      <c r="N34" s="37">
        <v>-314045.6</v>
      </c>
      <c r="O34" s="37">
        <f>+O35</f>
        <v>-8013530.799999999</v>
      </c>
    </row>
    <row r="35" spans="1:26" ht="18.75" customHeight="1">
      <c r="A35" s="33" t="s">
        <v>53</v>
      </c>
      <c r="B35" s="34">
        <v>-951438.4</v>
      </c>
      <c r="C35" s="34">
        <v>-932782.4</v>
      </c>
      <c r="D35" s="34">
        <v>-514615.20000000007</v>
      </c>
      <c r="E35" s="34">
        <v>-171072</v>
      </c>
      <c r="F35" s="34">
        <v>-585006.4</v>
      </c>
      <c r="G35" s="34">
        <v>-1228757.2</v>
      </c>
      <c r="H35" s="34">
        <v>-174116.80000000002</v>
      </c>
      <c r="I35" s="34">
        <v>-1186741.6</v>
      </c>
      <c r="J35" s="34">
        <v>-745404</v>
      </c>
      <c r="K35" s="34">
        <v>-402089.60000000003</v>
      </c>
      <c r="L35" s="34">
        <v>-283984.8</v>
      </c>
      <c r="M35" s="34">
        <v>-523476.80000000005</v>
      </c>
      <c r="N35" s="34">
        <v>-314045.6</v>
      </c>
      <c r="O35" s="38">
        <f aca="true" t="shared" si="5" ref="O35:O57">SUM(B35:N35)</f>
        <v>-8013530.799999999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30" t="s">
        <v>54</v>
      </c>
      <c r="B36" s="37">
        <f>SUM(B37:B47)</f>
        <v>-1534892.7600000016</v>
      </c>
      <c r="C36" s="37">
        <f aca="true" t="shared" si="6" ref="C36:O36">SUM(C37:C47)</f>
        <v>-221200.15</v>
      </c>
      <c r="D36" s="37">
        <f t="shared" si="6"/>
        <v>-200622.69</v>
      </c>
      <c r="E36" s="37">
        <f t="shared" si="6"/>
        <v>-66911.84999999999</v>
      </c>
      <c r="F36" s="37">
        <f t="shared" si="6"/>
        <v>-202539.29</v>
      </c>
      <c r="G36" s="37">
        <f t="shared" si="6"/>
        <v>-221330.18000000002</v>
      </c>
      <c r="H36" s="37">
        <f t="shared" si="6"/>
        <v>-53350.10999999999</v>
      </c>
      <c r="I36" s="37">
        <f t="shared" si="6"/>
        <v>-988611.8599999994</v>
      </c>
      <c r="J36" s="37">
        <f t="shared" si="6"/>
        <v>-187906.57999999996</v>
      </c>
      <c r="K36" s="37">
        <f t="shared" si="6"/>
        <v>-1727064.6599999995</v>
      </c>
      <c r="L36" s="37">
        <f t="shared" si="6"/>
        <v>-1587942.0299999989</v>
      </c>
      <c r="M36" s="37">
        <f t="shared" si="6"/>
        <v>-126524.65000000001</v>
      </c>
      <c r="N36" s="37">
        <f t="shared" si="6"/>
        <v>32768.290000000015</v>
      </c>
      <c r="O36" s="37">
        <f t="shared" si="6"/>
        <v>-7086128.519999999</v>
      </c>
    </row>
    <row r="37" spans="1:26" ht="18.75" customHeight="1">
      <c r="A37" s="33" t="s">
        <v>55</v>
      </c>
      <c r="B37" s="39">
        <v>-238012.76</v>
      </c>
      <c r="C37" s="39">
        <v>-216690.15</v>
      </c>
      <c r="D37" s="39">
        <v>-200622.69</v>
      </c>
      <c r="E37" s="39">
        <v>-65811.84999999999</v>
      </c>
      <c r="F37" s="39">
        <v>-200449.29</v>
      </c>
      <c r="G37" s="39">
        <v>-221330.18000000002</v>
      </c>
      <c r="H37" s="39">
        <v>-53350.10999999999</v>
      </c>
      <c r="I37" s="39">
        <v>-151611.86000000002</v>
      </c>
      <c r="J37" s="39">
        <v>-187906.57999999996</v>
      </c>
      <c r="K37" s="39">
        <v>-260776.36</v>
      </c>
      <c r="L37" s="39">
        <v>-233658.72</v>
      </c>
      <c r="M37" s="39">
        <v>-126524.65000000001</v>
      </c>
      <c r="N37" s="39">
        <v>-60266.01999999999</v>
      </c>
      <c r="O37" s="39">
        <f t="shared" si="5"/>
        <v>-2217011.22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33" t="s">
        <v>56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f t="shared" si="5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33" t="s">
        <v>57</v>
      </c>
      <c r="B39" s="39">
        <v>0</v>
      </c>
      <c r="C39" s="39">
        <v>-3300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-29700</v>
      </c>
      <c r="L39" s="39">
        <v>-39600</v>
      </c>
      <c r="M39" s="39">
        <v>0</v>
      </c>
      <c r="N39" s="39">
        <v>0</v>
      </c>
      <c r="O39" s="39">
        <f t="shared" si="5"/>
        <v>-72600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33" t="s">
        <v>58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40">
        <f t="shared" si="5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33" t="s">
        <v>59</v>
      </c>
      <c r="B41" s="39">
        <v>-880</v>
      </c>
      <c r="C41" s="39">
        <v>-1210</v>
      </c>
      <c r="D41" s="39">
        <v>0</v>
      </c>
      <c r="E41" s="39">
        <v>-1100</v>
      </c>
      <c r="F41" s="39">
        <v>-2090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-220</v>
      </c>
      <c r="O41" s="39">
        <f t="shared" si="5"/>
        <v>-5500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6" t="s">
        <v>60</v>
      </c>
      <c r="B42" s="39">
        <v>24048000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21528000</v>
      </c>
      <c r="J42" s="39">
        <v>0</v>
      </c>
      <c r="K42" s="39">
        <v>26280000</v>
      </c>
      <c r="L42" s="39">
        <v>23940000</v>
      </c>
      <c r="M42" s="39">
        <v>0</v>
      </c>
      <c r="N42" s="39">
        <v>0</v>
      </c>
      <c r="O42" s="39">
        <f t="shared" si="5"/>
        <v>95796000</v>
      </c>
      <c r="P42"/>
      <c r="Q42" s="41"/>
      <c r="R42" s="42"/>
      <c r="S42" s="42"/>
      <c r="T42" s="42"/>
      <c r="U42" s="42"/>
      <c r="V42" s="42"/>
      <c r="W42" s="42"/>
      <c r="X42" s="42"/>
      <c r="Y42" s="42"/>
      <c r="Z42" s="42"/>
    </row>
    <row r="43" spans="1:26" ht="18.75" customHeight="1">
      <c r="A43" s="16" t="s">
        <v>61</v>
      </c>
      <c r="B43" s="39">
        <v>-25344000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-22365000</v>
      </c>
      <c r="J43" s="39">
        <v>0</v>
      </c>
      <c r="K43" s="39">
        <v>-27405000</v>
      </c>
      <c r="L43" s="39">
        <v>-24975000</v>
      </c>
      <c r="M43" s="39">
        <v>0</v>
      </c>
      <c r="N43" s="39">
        <v>0</v>
      </c>
      <c r="O43" s="39">
        <f t="shared" si="5"/>
        <v>-100089000</v>
      </c>
      <c r="P43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1:26" ht="18.75" customHeight="1">
      <c r="A44" s="16" t="s">
        <v>62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-311588.3</v>
      </c>
      <c r="L44" s="39">
        <v>-279683.31</v>
      </c>
      <c r="M44" s="39">
        <v>0</v>
      </c>
      <c r="N44" s="39">
        <v>0</v>
      </c>
      <c r="O44" s="39">
        <f t="shared" si="5"/>
        <v>-591271.61</v>
      </c>
      <c r="P44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spans="1:26" ht="18.75" customHeight="1">
      <c r="A45" s="16" t="s">
        <v>63</v>
      </c>
      <c r="B45" s="39">
        <v>0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f>SUM(B45:N45)</f>
        <v>0</v>
      </c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spans="1:26" ht="18.75" customHeight="1">
      <c r="A46" s="16" t="s">
        <v>64</v>
      </c>
      <c r="B46" s="43">
        <v>0</v>
      </c>
      <c r="C46" s="43">
        <v>0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13718.9</v>
      </c>
      <c r="O46" s="39">
        <f t="shared" si="5"/>
        <v>13718.9</v>
      </c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1:26" ht="18.75" customHeight="1">
      <c r="A47" s="16" t="s">
        <v>65</v>
      </c>
      <c r="B47" s="43">
        <v>0</v>
      </c>
      <c r="C47" s="43">
        <v>0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79535.41</v>
      </c>
      <c r="O47" s="39">
        <f t="shared" si="5"/>
        <v>79535.41</v>
      </c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spans="1:26" ht="18.75" customHeight="1">
      <c r="A48" s="16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1:26" ht="18.75" customHeight="1">
      <c r="A49" s="30" t="s">
        <v>66</v>
      </c>
      <c r="B49" s="44">
        <v>716195.06</v>
      </c>
      <c r="C49" s="44">
        <v>292842.87</v>
      </c>
      <c r="D49" s="44">
        <v>212970.16</v>
      </c>
      <c r="E49" s="44">
        <v>49964.84</v>
      </c>
      <c r="F49" s="44">
        <v>213441.45</v>
      </c>
      <c r="G49" s="44">
        <v>205227.93</v>
      </c>
      <c r="H49" s="44">
        <v>109377.53</v>
      </c>
      <c r="I49" s="44">
        <v>174643.82</v>
      </c>
      <c r="J49" s="44">
        <v>104684.47</v>
      </c>
      <c r="K49" s="44">
        <v>362059.57999999996</v>
      </c>
      <c r="L49" s="44">
        <v>347145.98</v>
      </c>
      <c r="M49" s="44">
        <v>199014.48</v>
      </c>
      <c r="N49" s="44">
        <v>114660.84</v>
      </c>
      <c r="O49" s="39">
        <f t="shared" si="5"/>
        <v>3102229.01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30" t="s">
        <v>67</v>
      </c>
      <c r="B50" s="44">
        <v>85735.60999999999</v>
      </c>
      <c r="C50" s="44">
        <v>18373.47</v>
      </c>
      <c r="D50" s="44">
        <v>2296.23</v>
      </c>
      <c r="E50" s="44">
        <v>-7581.46</v>
      </c>
      <c r="F50" s="44">
        <v>27592.89</v>
      </c>
      <c r="G50" s="44">
        <v>57143.75</v>
      </c>
      <c r="H50" s="44">
        <v>27635.41</v>
      </c>
      <c r="I50" s="44">
        <v>58120.61</v>
      </c>
      <c r="J50" s="44">
        <v>8766.26</v>
      </c>
      <c r="K50" s="44">
        <v>42468.09</v>
      </c>
      <c r="L50" s="44">
        <v>37937.05</v>
      </c>
      <c r="M50" s="44">
        <v>17062.79</v>
      </c>
      <c r="N50" s="44">
        <v>3424.87</v>
      </c>
      <c r="O50" s="39">
        <f>SUM(B50:N50)</f>
        <v>378975.56999999995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30" t="s">
        <v>68</v>
      </c>
      <c r="B51" s="44">
        <v>0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f>O52+O53</f>
        <v>0</v>
      </c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ht="18.75" customHeight="1">
      <c r="A52" s="33" t="s">
        <v>69</v>
      </c>
      <c r="B52" s="44">
        <v>0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39">
        <f t="shared" si="5"/>
        <v>0</v>
      </c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ht="18.75" customHeight="1">
      <c r="A53" s="33" t="s">
        <v>70</v>
      </c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39">
        <f t="shared" si="5"/>
        <v>0</v>
      </c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 ht="18.75" customHeight="1">
      <c r="A54" s="16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42"/>
      <c r="Q54" s="42"/>
      <c r="R54" s="42"/>
      <c r="S54" s="42"/>
      <c r="T54" s="42"/>
      <c r="U54" s="45"/>
      <c r="V54" s="46"/>
      <c r="W54" s="42"/>
      <c r="X54" s="42"/>
      <c r="Y54" s="42"/>
      <c r="Z54" s="42"/>
    </row>
    <row r="55" spans="1:26" ht="18.75" customHeight="1">
      <c r="A55" s="20" t="s">
        <v>71</v>
      </c>
      <c r="B55" s="47">
        <f>+B20+B33</f>
        <v>37558502.71</v>
      </c>
      <c r="C55" s="47">
        <f aca="true" t="shared" si="7" ref="C55:N55">+C20+C33</f>
        <v>27474573.600000005</v>
      </c>
      <c r="D55" s="47">
        <f t="shared" si="7"/>
        <v>25285904.29999999</v>
      </c>
      <c r="E55" s="47">
        <f t="shared" si="7"/>
        <v>7368365.259999999</v>
      </c>
      <c r="F55" s="47">
        <f t="shared" si="7"/>
        <v>25993774.919999994</v>
      </c>
      <c r="G55" s="47">
        <f t="shared" si="7"/>
        <v>36405133.40999999</v>
      </c>
      <c r="H55" s="47">
        <f t="shared" si="7"/>
        <v>7388539.229999999</v>
      </c>
      <c r="I55" s="47">
        <f t="shared" si="7"/>
        <v>26997601.550000004</v>
      </c>
      <c r="J55" s="47">
        <f t="shared" si="7"/>
        <v>23858330.76</v>
      </c>
      <c r="K55" s="47">
        <f t="shared" si="7"/>
        <v>32015788.23999999</v>
      </c>
      <c r="L55" s="47">
        <f t="shared" si="7"/>
        <v>28571691.46999999</v>
      </c>
      <c r="M55" s="47">
        <f t="shared" si="7"/>
        <v>16489527.670000002</v>
      </c>
      <c r="N55" s="47">
        <f t="shared" si="7"/>
        <v>8517257.68</v>
      </c>
      <c r="O55" s="47">
        <f>SUM(B55:N55)</f>
        <v>303924990.79999995</v>
      </c>
      <c r="P55" s="48"/>
      <c r="Q55" s="48"/>
      <c r="R55"/>
      <c r="S55"/>
      <c r="T55"/>
      <c r="U55" s="48"/>
      <c r="V55"/>
      <c r="W55"/>
      <c r="X55"/>
      <c r="Y55"/>
      <c r="Z55"/>
    </row>
    <row r="56" spans="1:21" ht="18.75" customHeight="1">
      <c r="A56" s="49" t="s">
        <v>72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4">
        <f t="shared" si="5"/>
        <v>0</v>
      </c>
      <c r="P56"/>
      <c r="Q56"/>
      <c r="R56"/>
      <c r="S56"/>
      <c r="U56" s="50"/>
    </row>
    <row r="57" spans="1:19" ht="18.75" customHeight="1">
      <c r="A57" s="49" t="s">
        <v>73</v>
      </c>
      <c r="B57" s="39">
        <v>0</v>
      </c>
      <c r="C57" s="39">
        <v>0</v>
      </c>
      <c r="D57" s="39">
        <v>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4">
        <f t="shared" si="5"/>
        <v>0</v>
      </c>
      <c r="P57"/>
      <c r="Q57"/>
      <c r="R57"/>
      <c r="S57"/>
    </row>
    <row r="58" spans="1:19" ht="15.75">
      <c r="A58" s="51"/>
      <c r="B58" s="52"/>
      <c r="C58" s="52"/>
      <c r="D58" s="53"/>
      <c r="E58" s="53"/>
      <c r="F58" s="53"/>
      <c r="G58" s="53"/>
      <c r="H58" s="53"/>
      <c r="I58" s="52"/>
      <c r="J58" s="53"/>
      <c r="K58" s="53"/>
      <c r="L58" s="53"/>
      <c r="M58" s="53"/>
      <c r="N58" s="53"/>
      <c r="O58" s="54"/>
      <c r="P58" s="50"/>
      <c r="Q58"/>
      <c r="R58" s="48"/>
      <c r="S58"/>
    </row>
    <row r="59" spans="1:19" ht="12.75" customHeight="1">
      <c r="A59" s="55"/>
      <c r="B59" s="56"/>
      <c r="C59" s="56"/>
      <c r="D59" s="57"/>
      <c r="E59" s="57"/>
      <c r="F59" s="57"/>
      <c r="G59" s="57"/>
      <c r="H59" s="57"/>
      <c r="I59" s="56"/>
      <c r="J59" s="57"/>
      <c r="K59" s="57"/>
      <c r="L59" s="57"/>
      <c r="M59" s="57"/>
      <c r="N59" s="57"/>
      <c r="O59" s="58"/>
      <c r="P59" s="42"/>
      <c r="Q59" s="42"/>
      <c r="R59" s="45"/>
      <c r="S59" s="42"/>
    </row>
    <row r="60" spans="1:17" ht="15" customHeight="1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42"/>
      <c r="Q60" s="42"/>
    </row>
    <row r="61" spans="1:17" ht="18.75" customHeight="1">
      <c r="A61" s="20" t="s">
        <v>74</v>
      </c>
      <c r="B61" s="61">
        <f aca="true" t="shared" si="8" ref="B61:O61">SUM(B62:B72)</f>
        <v>37558502.7</v>
      </c>
      <c r="C61" s="61">
        <f t="shared" si="8"/>
        <v>27474573.57</v>
      </c>
      <c r="D61" s="61">
        <f t="shared" si="8"/>
        <v>25285904.31</v>
      </c>
      <c r="E61" s="61">
        <f t="shared" si="8"/>
        <v>7368365.249999999</v>
      </c>
      <c r="F61" s="61">
        <f t="shared" si="8"/>
        <v>25993774.94</v>
      </c>
      <c r="G61" s="61">
        <f t="shared" si="8"/>
        <v>36405133.440000005</v>
      </c>
      <c r="H61" s="61">
        <f t="shared" si="8"/>
        <v>7388539.219999999</v>
      </c>
      <c r="I61" s="61">
        <f t="shared" si="8"/>
        <v>26997601.549999997</v>
      </c>
      <c r="J61" s="61">
        <f t="shared" si="8"/>
        <v>23858330.73</v>
      </c>
      <c r="K61" s="61">
        <f t="shared" si="8"/>
        <v>32015788.250000004</v>
      </c>
      <c r="L61" s="61">
        <f t="shared" si="8"/>
        <v>28571691.46</v>
      </c>
      <c r="M61" s="61">
        <f t="shared" si="8"/>
        <v>16489527.620000003</v>
      </c>
      <c r="N61" s="61">
        <f t="shared" si="8"/>
        <v>8517257.67</v>
      </c>
      <c r="O61" s="47">
        <f t="shared" si="8"/>
        <v>303924990.71000004</v>
      </c>
      <c r="Q61"/>
    </row>
    <row r="62" spans="1:18" ht="18.75" customHeight="1">
      <c r="A62" s="30" t="s">
        <v>75</v>
      </c>
      <c r="B62" s="61">
        <v>30953149.09</v>
      </c>
      <c r="C62" s="61">
        <v>19718994.25</v>
      </c>
      <c r="D62" s="62">
        <v>0</v>
      </c>
      <c r="E62" s="62">
        <v>0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47">
        <f>SUM(B62:N62)</f>
        <v>50672143.34</v>
      </c>
      <c r="P62"/>
      <c r="Q62"/>
      <c r="R62" s="48"/>
    </row>
    <row r="63" spans="1:16" ht="18.75" customHeight="1">
      <c r="A63" s="30" t="s">
        <v>76</v>
      </c>
      <c r="B63" s="61">
        <v>6605353.61</v>
      </c>
      <c r="C63" s="61">
        <v>7755579.319999998</v>
      </c>
      <c r="D63" s="62">
        <v>0</v>
      </c>
      <c r="E63" s="62">
        <v>0</v>
      </c>
      <c r="F63" s="62">
        <v>0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2">
        <v>0</v>
      </c>
      <c r="M63" s="62">
        <v>0</v>
      </c>
      <c r="N63" s="62">
        <v>0</v>
      </c>
      <c r="O63" s="47">
        <f aca="true" t="shared" si="9" ref="O63:O72">SUM(B63:N63)</f>
        <v>14360932.93</v>
      </c>
      <c r="P63"/>
    </row>
    <row r="64" spans="1:17" ht="18.75" customHeight="1">
      <c r="A64" s="30" t="s">
        <v>77</v>
      </c>
      <c r="B64" s="62">
        <v>0</v>
      </c>
      <c r="C64" s="62">
        <v>0</v>
      </c>
      <c r="D64" s="37">
        <v>25285904.31</v>
      </c>
      <c r="E64" s="62">
        <v>0</v>
      </c>
      <c r="F64" s="62">
        <v>0</v>
      </c>
      <c r="G64" s="62">
        <v>0</v>
      </c>
      <c r="H64" s="61">
        <v>7388539.219999999</v>
      </c>
      <c r="I64" s="62">
        <v>0</v>
      </c>
      <c r="J64" s="62">
        <v>0</v>
      </c>
      <c r="K64" s="62">
        <v>0</v>
      </c>
      <c r="L64" s="62">
        <v>0</v>
      </c>
      <c r="M64" s="62">
        <v>0</v>
      </c>
      <c r="N64" s="62">
        <v>0</v>
      </c>
      <c r="O64" s="37">
        <f t="shared" si="9"/>
        <v>32674443.529999997</v>
      </c>
      <c r="P64" s="19"/>
      <c r="Q64"/>
    </row>
    <row r="65" spans="1:18" ht="18.75" customHeight="1">
      <c r="A65" s="30" t="s">
        <v>78</v>
      </c>
      <c r="B65" s="62">
        <v>0</v>
      </c>
      <c r="C65" s="62">
        <v>0</v>
      </c>
      <c r="D65" s="62">
        <v>0</v>
      </c>
      <c r="E65" s="37">
        <v>7368365.249999999</v>
      </c>
      <c r="F65" s="62">
        <v>0</v>
      </c>
      <c r="G65" s="62">
        <v>0</v>
      </c>
      <c r="H65" s="62">
        <v>0</v>
      </c>
      <c r="I65" s="62">
        <v>0</v>
      </c>
      <c r="J65" s="62">
        <v>0</v>
      </c>
      <c r="K65" s="62">
        <v>0</v>
      </c>
      <c r="L65" s="62">
        <v>0</v>
      </c>
      <c r="M65" s="62">
        <v>0</v>
      </c>
      <c r="N65" s="62">
        <v>0</v>
      </c>
      <c r="O65" s="47">
        <f t="shared" si="9"/>
        <v>7368365.249999999</v>
      </c>
      <c r="R65"/>
    </row>
    <row r="66" spans="1:19" ht="18.75" customHeight="1">
      <c r="A66" s="30" t="s">
        <v>79</v>
      </c>
      <c r="B66" s="62">
        <v>0</v>
      </c>
      <c r="C66" s="62">
        <v>0</v>
      </c>
      <c r="D66" s="62">
        <v>0</v>
      </c>
      <c r="E66" s="62">
        <v>0</v>
      </c>
      <c r="F66" s="37">
        <v>25993774.94</v>
      </c>
      <c r="G66" s="62">
        <v>0</v>
      </c>
      <c r="H66" s="62">
        <v>0</v>
      </c>
      <c r="I66" s="62">
        <v>0</v>
      </c>
      <c r="J66" s="62">
        <v>0</v>
      </c>
      <c r="K66" s="62">
        <v>0</v>
      </c>
      <c r="L66" s="62">
        <v>0</v>
      </c>
      <c r="M66" s="62">
        <v>0</v>
      </c>
      <c r="N66" s="62">
        <v>0</v>
      </c>
      <c r="O66" s="37">
        <f t="shared" si="9"/>
        <v>25993774.94</v>
      </c>
      <c r="S66"/>
    </row>
    <row r="67" spans="1:20" ht="18.75" customHeight="1">
      <c r="A67" s="30" t="s">
        <v>80</v>
      </c>
      <c r="B67" s="62">
        <v>0</v>
      </c>
      <c r="C67" s="62">
        <v>0</v>
      </c>
      <c r="D67" s="62">
        <v>0</v>
      </c>
      <c r="E67" s="62">
        <v>0</v>
      </c>
      <c r="F67" s="62">
        <v>0</v>
      </c>
      <c r="G67" s="61">
        <v>36405133.440000005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47">
        <f t="shared" si="9"/>
        <v>36405133.440000005</v>
      </c>
      <c r="T67"/>
    </row>
    <row r="68" spans="1:21" ht="18.75" customHeight="1">
      <c r="A68" s="30" t="s">
        <v>81</v>
      </c>
      <c r="B68" s="62">
        <v>0</v>
      </c>
      <c r="C68" s="62">
        <v>0</v>
      </c>
      <c r="D68" s="62">
        <v>0</v>
      </c>
      <c r="E68" s="62">
        <v>0</v>
      </c>
      <c r="F68" s="62">
        <v>0</v>
      </c>
      <c r="G68" s="62">
        <v>0</v>
      </c>
      <c r="H68" s="62">
        <v>0</v>
      </c>
      <c r="I68" s="61">
        <v>26997601.549999997</v>
      </c>
      <c r="J68" s="62">
        <v>0</v>
      </c>
      <c r="K68" s="62">
        <v>0</v>
      </c>
      <c r="L68" s="62">
        <v>0</v>
      </c>
      <c r="M68" s="62">
        <v>0</v>
      </c>
      <c r="N68" s="62">
        <v>0</v>
      </c>
      <c r="O68" s="47">
        <f t="shared" si="9"/>
        <v>26997601.549999997</v>
      </c>
      <c r="U68"/>
    </row>
    <row r="69" spans="1:22" ht="18.75" customHeight="1">
      <c r="A69" s="30" t="s">
        <v>82</v>
      </c>
      <c r="B69" s="62">
        <v>0</v>
      </c>
      <c r="C69" s="62">
        <v>0</v>
      </c>
      <c r="D69" s="62">
        <v>0</v>
      </c>
      <c r="E69" s="62">
        <v>0</v>
      </c>
      <c r="F69" s="62">
        <v>0</v>
      </c>
      <c r="G69" s="62">
        <v>0</v>
      </c>
      <c r="H69" s="62">
        <v>0</v>
      </c>
      <c r="I69" s="62">
        <v>0</v>
      </c>
      <c r="J69" s="37">
        <v>23858330.73</v>
      </c>
      <c r="K69" s="62">
        <v>0</v>
      </c>
      <c r="L69" s="62">
        <v>0</v>
      </c>
      <c r="M69" s="62">
        <v>0</v>
      </c>
      <c r="N69" s="62">
        <v>0</v>
      </c>
      <c r="O69" s="47">
        <f t="shared" si="9"/>
        <v>23858330.73</v>
      </c>
      <c r="V69"/>
    </row>
    <row r="70" spans="1:23" ht="18.75" customHeight="1">
      <c r="A70" s="30" t="s">
        <v>83</v>
      </c>
      <c r="B70" s="62">
        <v>0</v>
      </c>
      <c r="C70" s="62">
        <v>0</v>
      </c>
      <c r="D70" s="62">
        <v>0</v>
      </c>
      <c r="E70" s="62">
        <v>0</v>
      </c>
      <c r="F70" s="62">
        <v>0</v>
      </c>
      <c r="G70" s="62">
        <v>0</v>
      </c>
      <c r="H70" s="62">
        <v>0</v>
      </c>
      <c r="I70" s="62">
        <v>0</v>
      </c>
      <c r="J70" s="62">
        <v>0</v>
      </c>
      <c r="K70" s="37">
        <v>32015788.250000004</v>
      </c>
      <c r="L70" s="37">
        <v>28571691.46</v>
      </c>
      <c r="M70" s="62">
        <v>0</v>
      </c>
      <c r="N70" s="62">
        <v>0</v>
      </c>
      <c r="O70" s="47">
        <f t="shared" si="9"/>
        <v>60587479.71000001</v>
      </c>
      <c r="P70"/>
      <c r="W70"/>
    </row>
    <row r="71" spans="1:25" ht="18.75" customHeight="1">
      <c r="A71" s="30" t="s">
        <v>84</v>
      </c>
      <c r="B71" s="62">
        <v>0</v>
      </c>
      <c r="C71" s="62">
        <v>0</v>
      </c>
      <c r="D71" s="62">
        <v>0</v>
      </c>
      <c r="E71" s="62">
        <v>0</v>
      </c>
      <c r="F71" s="62">
        <v>0</v>
      </c>
      <c r="G71" s="62">
        <v>0</v>
      </c>
      <c r="H71" s="62">
        <v>0</v>
      </c>
      <c r="I71" s="62">
        <v>0</v>
      </c>
      <c r="J71" s="62">
        <v>0</v>
      </c>
      <c r="K71" s="62">
        <v>0</v>
      </c>
      <c r="L71" s="62">
        <v>0</v>
      </c>
      <c r="M71" s="37">
        <v>16489527.620000003</v>
      </c>
      <c r="N71" s="62">
        <v>0</v>
      </c>
      <c r="O71" s="47">
        <f t="shared" si="9"/>
        <v>16489527.620000003</v>
      </c>
      <c r="R71"/>
      <c r="Y71"/>
    </row>
    <row r="72" spans="1:26" ht="18.75" customHeight="1">
      <c r="A72" s="51" t="s">
        <v>85</v>
      </c>
      <c r="B72" s="63">
        <v>0</v>
      </c>
      <c r="C72" s="63">
        <v>0</v>
      </c>
      <c r="D72" s="63">
        <v>0</v>
      </c>
      <c r="E72" s="63">
        <v>0</v>
      </c>
      <c r="F72" s="63">
        <v>0</v>
      </c>
      <c r="G72" s="63">
        <v>0</v>
      </c>
      <c r="H72" s="63">
        <v>0</v>
      </c>
      <c r="I72" s="63">
        <v>0</v>
      </c>
      <c r="J72" s="63">
        <v>0</v>
      </c>
      <c r="K72" s="63">
        <v>0</v>
      </c>
      <c r="L72" s="63">
        <v>0</v>
      </c>
      <c r="M72" s="63">
        <v>0</v>
      </c>
      <c r="N72" s="64">
        <v>8517257.67</v>
      </c>
      <c r="O72" s="65">
        <f t="shared" si="9"/>
        <v>8517257.67</v>
      </c>
      <c r="P72"/>
      <c r="S72"/>
      <c r="Z72"/>
    </row>
    <row r="73" spans="1:12" ht="21" customHeight="1">
      <c r="A73" s="66" t="s">
        <v>86</v>
      </c>
      <c r="B73" s="67"/>
      <c r="C73" s="67"/>
      <c r="D73"/>
      <c r="E73"/>
      <c r="F73"/>
      <c r="G73"/>
      <c r="H73" s="68"/>
      <c r="I73" s="68"/>
      <c r="J73"/>
      <c r="K73"/>
      <c r="L73"/>
    </row>
    <row r="74" spans="1:14" ht="21" customHeight="1">
      <c r="A74" s="69" t="s">
        <v>87</v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</row>
    <row r="75" spans="1:14" ht="15.75">
      <c r="A75" s="70" t="s">
        <v>88</v>
      </c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</row>
    <row r="76" spans="1:14" ht="15.75">
      <c r="A76" s="70" t="s">
        <v>89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</row>
    <row r="77" spans="1:14" ht="15.75">
      <c r="A77" s="70" t="s">
        <v>90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</row>
    <row r="78" spans="1:14" ht="15.75">
      <c r="A78" s="70" t="s">
        <v>91</v>
      </c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</row>
    <row r="79" spans="1:14" ht="15.75">
      <c r="A79" s="70" t="s">
        <v>92</v>
      </c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</row>
    <row r="80" spans="1:14" ht="15.75">
      <c r="A80" s="70" t="s">
        <v>93</v>
      </c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</row>
    <row r="81" ht="13.5">
      <c r="N81" s="29"/>
    </row>
    <row r="82" ht="13.5">
      <c r="N82" s="29"/>
    </row>
    <row r="83" ht="13.5">
      <c r="N83" s="29"/>
    </row>
    <row r="84" ht="13.5">
      <c r="N84" s="29"/>
    </row>
    <row r="85" ht="13.5">
      <c r="N85" s="29"/>
    </row>
    <row r="86" ht="13.5">
      <c r="N86" s="29"/>
    </row>
    <row r="87" ht="13.5">
      <c r="N87" s="29"/>
    </row>
    <row r="88" ht="13.5">
      <c r="N88" s="29"/>
    </row>
    <row r="89" ht="13.5">
      <c r="N89" s="29"/>
    </row>
    <row r="90" ht="13.5">
      <c r="N90" s="29"/>
    </row>
    <row r="91" ht="13.5">
      <c r="N91" s="29"/>
    </row>
    <row r="92" ht="13.5">
      <c r="N92" s="29"/>
    </row>
    <row r="93" ht="13.5">
      <c r="N93" s="29"/>
    </row>
    <row r="94" ht="13.5">
      <c r="N94" s="29"/>
    </row>
    <row r="95" spans="3:14" ht="13.5">
      <c r="C95" s="19"/>
      <c r="D95" s="19"/>
      <c r="E95" s="19"/>
      <c r="N95" s="29"/>
    </row>
    <row r="96" spans="3:14" ht="13.5">
      <c r="C96" s="19"/>
      <c r="E96" s="19"/>
      <c r="N96" s="29"/>
    </row>
    <row r="97" ht="13.5">
      <c r="N97" s="29"/>
    </row>
    <row r="98" ht="13.5">
      <c r="N98" s="29"/>
    </row>
    <row r="99" ht="13.5">
      <c r="N99" s="29"/>
    </row>
    <row r="100" ht="13.5">
      <c r="N100" s="29"/>
    </row>
    <row r="101" ht="13.5">
      <c r="N101" s="29"/>
    </row>
    <row r="102" ht="13.5">
      <c r="N102" s="29"/>
    </row>
    <row r="103" ht="13.5">
      <c r="N103" s="29"/>
    </row>
    <row r="104" ht="13.5">
      <c r="N104" s="29"/>
    </row>
    <row r="105" ht="13.5">
      <c r="N105" s="29"/>
    </row>
    <row r="106" ht="13.5">
      <c r="N106" s="29"/>
    </row>
    <row r="107" ht="13.5">
      <c r="N107" s="29"/>
    </row>
    <row r="108" ht="13.5">
      <c r="N108" s="29"/>
    </row>
  </sheetData>
  <sheetProtection/>
  <mergeCells count="12">
    <mergeCell ref="A75:N75"/>
    <mergeCell ref="A76:N76"/>
    <mergeCell ref="A77:N77"/>
    <mergeCell ref="A78:N78"/>
    <mergeCell ref="A79:N79"/>
    <mergeCell ref="A80:N80"/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2024-07-04T19:16:51Z</dcterms:created>
  <dcterms:modified xsi:type="dcterms:W3CDTF">2024-07-04T19:17:22Z</dcterms:modified>
  <cp:category/>
  <cp:version/>
  <cp:contentType/>
  <cp:contentStatus/>
</cp:coreProperties>
</file>