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<sst xmlns="http://schemas.openxmlformats.org/spreadsheetml/2006/main" count="88" uniqueCount="87">
  <si>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</si>
  <si>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</si>
  <si>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</si>
  <si>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</si>
  <si>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</si>
  <si>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</si>
  <si>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</si>
  <si>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</si>
  <si>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</si>
  <si>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</si>
  <si>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</si>
  <si>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</si>
  <si>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</si>
  <si>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</si>
  <si>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</si>
  <si>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</si>
  <si>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</si>
  <si>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</si>
  <si>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</si>
  <si>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</si>
  <si>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</si>
  <si>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</si>
  <si>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</si>
  <si>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</si>
  <si>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</si>
  <si>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</si>
  <si>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</si>
  <si>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</si>
  <si>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</si>
  <si>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</si>
  <si>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</si>
  <si>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</si>
  <si>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</si>
  <si>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</si>
  <si>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</si>
  <si>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</si>
  <si>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</si>
  <si>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</si>
  <si>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</si>
  <si>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</si>
  <si>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</si>
  <si>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</si>
  <si>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</si>
  <si>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</si>
  <si>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</si>
  <si>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</si>
  <si>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</si>
  <si>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</si>
  <si>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</si>
  <si>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</si>
  <si>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</si>
  <si>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</si>
  <si>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</si>
  <si>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</si>
  <si>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</si>
  <si>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</si>
  <si>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</si>
  <si>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</si>
  <si>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</si>
  <si>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</si>
  <si>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</si>
  <si>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</si>
  <si>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</si>
  <si>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</si>
  <si>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</si>
  <si>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</si>
  <si>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</si>
  <si>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</si>
  <si>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</si>
  <si>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</si>
  <si>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</si>
  <si>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</si>
  <si>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</si>
  <si>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</si>
  <si>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</si>
  <si>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</si>
  <si>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</si>
  <si>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</si>
  <si>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</si>
  <si>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</si>
  <si>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</si>
  <si>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</si>
  <si>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</si>
  <si>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</si>
  <si>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05/05/24 - VENCIMENTO 10/05/24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</si>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</sst>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44" fontId="0" fillId="0" borderId="0" xfId="0" applyNumberFormat="1" applyAlignment="1">
      <alignment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0</v>
      </c>
      <c r="F3" s="67" t="s">
        <v>86</v>
      </c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29849</v>
      </c>
      <c r="C7" s="10">
        <f aca="true" t="shared" si="0" ref="C7:K7">C8+C11</f>
        <v>40073</v>
      </c>
      <c r="D7" s="10">
        <f t="shared" si="0"/>
        <v>124291</v>
      </c>
      <c r="E7" s="10">
        <f t="shared" si="0"/>
        <v>103676</v>
      </c>
      <c r="F7" s="10">
        <f t="shared" si="0"/>
        <v>123302</v>
      </c>
      <c r="G7" s="10">
        <f t="shared" si="0"/>
        <v>53336</v>
      </c>
      <c r="H7" s="10">
        <f t="shared" si="0"/>
        <v>44419</v>
      </c>
      <c r="I7" s="10">
        <f t="shared" si="0"/>
        <v>52943</v>
      </c>
      <c r="J7" s="10">
        <f t="shared" si="0"/>
        <v>32256</v>
      </c>
      <c r="K7" s="10">
        <f t="shared" si="0"/>
        <v>92069</v>
      </c>
      <c r="L7" s="10">
        <f aca="true" t="shared" si="1" ref="L7:L13">SUM(B7:K7)</f>
        <v>696214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29849</v>
      </c>
      <c r="C11" s="15">
        <v>40073</v>
      </c>
      <c r="D11" s="15">
        <v>124291</v>
      </c>
      <c r="E11" s="15">
        <v>103676</v>
      </c>
      <c r="F11" s="15">
        <v>123302</v>
      </c>
      <c r="G11" s="15">
        <v>53336</v>
      </c>
      <c r="H11" s="15">
        <v>44419</v>
      </c>
      <c r="I11" s="15">
        <v>52943</v>
      </c>
      <c r="J11" s="15">
        <v>32256</v>
      </c>
      <c r="K11" s="15">
        <v>92069</v>
      </c>
      <c r="L11" s="13">
        <f t="shared" si="1"/>
        <v>696214</v>
      </c>
      <c r="M11" s="56"/>
    </row>
    <row r="12" spans="1:13" ht="17.25" customHeight="1">
      <c r="A12" s="14" t="s">
        <v>83</v>
      </c>
      <c r="B12" s="15">
        <v>2608</v>
      </c>
      <c r="C12" s="15">
        <v>2769</v>
      </c>
      <c r="D12" s="15">
        <v>8507</v>
      </c>
      <c r="E12" s="15">
        <v>8285</v>
      </c>
      <c r="F12" s="15">
        <v>8702</v>
      </c>
      <c r="G12" s="15">
        <v>3948</v>
      </c>
      <c r="H12" s="15">
        <v>3318</v>
      </c>
      <c r="I12" s="15">
        <v>2361</v>
      </c>
      <c r="J12" s="15">
        <v>1743</v>
      </c>
      <c r="K12" s="15">
        <v>4694</v>
      </c>
      <c r="L12" s="13">
        <f t="shared" si="1"/>
        <v>46935</v>
      </c>
      <c r="M12" s="56"/>
    </row>
    <row r="13" spans="1:13" ht="17.25" customHeight="1">
      <c r="A13" s="14" t="s">
        <v>71</v>
      </c>
      <c r="B13" s="15">
        <f>+B11-B12</f>
        <v>27241</v>
      </c>
      <c r="C13" s="15">
        <f aca="true" t="shared" si="3" ref="C13:K13">+C11-C12</f>
        <v>37304</v>
      </c>
      <c r="D13" s="15">
        <f t="shared" si="3"/>
        <v>115784</v>
      </c>
      <c r="E13" s="15">
        <f t="shared" si="3"/>
        <v>95391</v>
      </c>
      <c r="F13" s="15">
        <f t="shared" si="3"/>
        <v>114600</v>
      </c>
      <c r="G13" s="15">
        <f t="shared" si="3"/>
        <v>49388</v>
      </c>
      <c r="H13" s="15">
        <f t="shared" si="3"/>
        <v>41101</v>
      </c>
      <c r="I13" s="15">
        <f t="shared" si="3"/>
        <v>50582</v>
      </c>
      <c r="J13" s="15">
        <f t="shared" si="3"/>
        <v>30513</v>
      </c>
      <c r="K13" s="15">
        <f t="shared" si="3"/>
        <v>87375</v>
      </c>
      <c r="L13" s="13">
        <f t="shared" si="1"/>
        <v>649279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1.080009218512278</v>
      </c>
      <c r="C18" s="22">
        <v>1.1485520093452</v>
      </c>
      <c r="D18" s="22">
        <v>1.042239251391427</v>
      </c>
      <c r="E18" s="22">
        <v>1.130335869145949</v>
      </c>
      <c r="F18" s="22">
        <v>1.187113619012576</v>
      </c>
      <c r="G18" s="22">
        <v>1.097024487198098</v>
      </c>
      <c r="H18" s="22">
        <v>0.989496951621925</v>
      </c>
      <c r="I18" s="22">
        <v>1.100334728314059</v>
      </c>
      <c r="J18" s="22">
        <v>1.251974322125193</v>
      </c>
      <c r="K18" s="22">
        <v>1.119761679390142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338237.89</v>
      </c>
      <c r="C20" s="25">
        <f aca="true" t="shared" si="4" ref="C20:K20">SUM(C21:C30)</f>
        <v>199710.24999999997</v>
      </c>
      <c r="D20" s="25">
        <f t="shared" si="4"/>
        <v>671707.1</v>
      </c>
      <c r="E20" s="25">
        <f t="shared" si="4"/>
        <v>613231.8400000001</v>
      </c>
      <c r="F20" s="25">
        <f t="shared" si="4"/>
        <v>691356.53</v>
      </c>
      <c r="G20" s="25">
        <f t="shared" si="4"/>
        <v>299580.91000000003</v>
      </c>
      <c r="H20" s="25">
        <f t="shared" si="4"/>
        <v>264437.48</v>
      </c>
      <c r="I20" s="25">
        <f t="shared" si="4"/>
        <v>266126.05</v>
      </c>
      <c r="J20" s="25">
        <f t="shared" si="4"/>
        <v>204670.67</v>
      </c>
      <c r="K20" s="25">
        <f t="shared" si="4"/>
        <v>421377.27999999997</v>
      </c>
      <c r="L20" s="25">
        <f>SUM(B20:K20)</f>
        <v>3970436</v>
      </c>
      <c r="M20"/>
    </row>
    <row r="21" spans="1:13" ht="17.25" customHeight="1">
      <c r="A21" s="26" t="s">
        <v>22</v>
      </c>
      <c r="B21" s="52">
        <f>ROUND((B15+B16)*B7,2)</f>
        <v>218700.64</v>
      </c>
      <c r="C21" s="52">
        <f aca="true" t="shared" si="5" ref="C21:K21">ROUND((C15+C16)*C7,2)</f>
        <v>165313.15</v>
      </c>
      <c r="D21" s="52">
        <f t="shared" si="5"/>
        <v>610256.38</v>
      </c>
      <c r="E21" s="52">
        <f t="shared" si="5"/>
        <v>515622.22</v>
      </c>
      <c r="F21" s="52">
        <f t="shared" si="5"/>
        <v>541838.31</v>
      </c>
      <c r="G21" s="52">
        <f t="shared" si="5"/>
        <v>257714.22</v>
      </c>
      <c r="H21" s="52">
        <f t="shared" si="5"/>
        <v>236420.13</v>
      </c>
      <c r="I21" s="52">
        <f t="shared" si="5"/>
        <v>233632.16</v>
      </c>
      <c r="J21" s="52">
        <f t="shared" si="5"/>
        <v>153299.87</v>
      </c>
      <c r="K21" s="52">
        <f t="shared" si="5"/>
        <v>357319.79</v>
      </c>
      <c r="L21" s="33">
        <f aca="true" t="shared" si="6" ref="L21:L29">SUM(B21:K21)</f>
        <v>3290116.8700000006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17498.07</v>
      </c>
      <c r="C22" s="33">
        <f t="shared" si="7"/>
        <v>24557.6</v>
      </c>
      <c r="D22" s="33">
        <f t="shared" si="7"/>
        <v>25776.77</v>
      </c>
      <c r="E22" s="33">
        <f t="shared" si="7"/>
        <v>67204.07</v>
      </c>
      <c r="F22" s="33">
        <f t="shared" si="7"/>
        <v>101385.33</v>
      </c>
      <c r="G22" s="33">
        <f t="shared" si="7"/>
        <v>25004.59</v>
      </c>
      <c r="H22" s="33">
        <f t="shared" si="7"/>
        <v>-2483.13</v>
      </c>
      <c r="I22" s="33">
        <f t="shared" si="7"/>
        <v>23441.42</v>
      </c>
      <c r="J22" s="33">
        <f t="shared" si="7"/>
        <v>38627.63</v>
      </c>
      <c r="K22" s="33">
        <f t="shared" si="7"/>
        <v>42793.22</v>
      </c>
      <c r="L22" s="33">
        <f t="shared" si="6"/>
        <v>363805.57000000007</v>
      </c>
      <c r="M22"/>
    </row>
    <row r="23" spans="1:13" ht="17.25" customHeight="1">
      <c r="A23" s="27" t="s">
        <v>24</v>
      </c>
      <c r="B23" s="33">
        <v>0</v>
      </c>
      <c r="C23" s="33">
        <v>7335.03</v>
      </c>
      <c r="D23" s="33">
        <v>29683.48</v>
      </c>
      <c r="E23" s="33">
        <v>24801.92</v>
      </c>
      <c r="F23" s="33">
        <v>24186.38</v>
      </c>
      <c r="G23" s="33">
        <v>15756.5</v>
      </c>
      <c r="H23" s="33">
        <v>10567.42</v>
      </c>
      <c r="I23" s="33">
        <v>6362.88</v>
      </c>
      <c r="J23" s="33">
        <v>8318.26</v>
      </c>
      <c r="K23" s="33">
        <v>16248.61</v>
      </c>
      <c r="L23" s="33">
        <f t="shared" si="6"/>
        <v>143260.47999999998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378.49</v>
      </c>
      <c r="D26" s="33">
        <v>1268.91</v>
      </c>
      <c r="E26" s="33">
        <v>1159.99</v>
      </c>
      <c r="F26" s="33">
        <v>1307.03</v>
      </c>
      <c r="G26" s="33">
        <v>566.38</v>
      </c>
      <c r="H26" s="33">
        <v>501.03</v>
      </c>
      <c r="I26" s="33">
        <v>503.75</v>
      </c>
      <c r="J26" s="33">
        <v>386.66</v>
      </c>
      <c r="K26" s="33">
        <v>795.11</v>
      </c>
      <c r="L26" s="33">
        <f t="shared" si="6"/>
        <v>7507.249999999999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275.37</v>
      </c>
      <c r="I27" s="33">
        <v>283.54</v>
      </c>
      <c r="J27" s="33">
        <v>341.74</v>
      </c>
      <c r="K27" s="33">
        <v>468.09</v>
      </c>
      <c r="L27" s="33">
        <f t="shared" si="6"/>
        <v>4400.61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>
        <v>0</v>
      </c>
      <c r="D29" s="33">
        <v>0</v>
      </c>
      <c r="E29" s="33">
        <v>0</v>
      </c>
      <c r="F29" s="33">
        <v>18116.39</v>
      </c>
      <c r="G29" s="33">
        <v>0</v>
      </c>
      <c r="H29" s="33">
        <v>17258.18</v>
      </c>
      <c r="I29" s="33">
        <v>0</v>
      </c>
      <c r="J29" s="33">
        <v>0</v>
      </c>
      <c r="K29" s="33">
        <v>0</v>
      </c>
      <c r="L29" s="33">
        <f t="shared" si="6"/>
        <v>134542.03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-6597.25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-1173835.96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>IF(B20+B32+B45+B57&lt;0,0,B20+B32+B57)</f>
        <v>231367.30000000002</v>
      </c>
      <c r="C56" s="41">
        <f>IF(C20+C32+C45+C57&lt;0,0,C20+C32+C57)</f>
        <v>199710.24999999997</v>
      </c>
      <c r="D56" s="41">
        <f>IF(D20+D32+D45+D57&lt;0,0,D20+D32+D57)</f>
        <v>671707.1</v>
      </c>
      <c r="E56" s="41">
        <f>IF(E20+E32+E45+E57&lt;0,0,E20+E32+E57)</f>
        <v>225863.7200000001</v>
      </c>
      <c r="F56" s="41">
        <f>IF(F20+F32+F45+F57&lt;0,0,F20+F32+F57)</f>
        <v>189356.53000000003</v>
      </c>
      <c r="G56" s="41">
        <f>IF(G20+G32+G45+G57&lt;0,0,G20+G32+G57)</f>
        <v>299580.91000000003</v>
      </c>
      <c r="H56" s="41">
        <f>IF(H20+H32+H45+H57&lt;0,0,H20+H32+H57)</f>
        <v>257840.22999999998</v>
      </c>
      <c r="I56" s="41">
        <f>IF(I20+I32+I45+I57&lt;0,0,I20+I32+I57)</f>
        <v>95126.04999999999</v>
      </c>
      <c r="J56" s="41">
        <f>IF(J20+J32+J45+J57&lt;0,0,J20+J32+J57)</f>
        <v>204670.67</v>
      </c>
      <c r="K56" s="41">
        <f>IF(K20+K32+K45+K57&lt;0,0,K20+K32+K57)</f>
        <v>421377.27999999997</v>
      </c>
      <c r="L56" s="42">
        <f t="shared" si="14"/>
        <v>2796600.0399999996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66"/>
    </row>
    <row r="58" spans="1:13" ht="18.75" customHeight="1">
      <c r="A58" s="27" t="s">
        <v>44</v>
      </c>
      <c r="B58" s="33">
        <f>IF(B20+B32+B45+B57&gt;0,0,B20+B32+B57)</f>
        <v>0</v>
      </c>
      <c r="C58" s="33">
        <f>IF(C20+C32+C45+C57&gt;0,0,C20+C32+C57)</f>
        <v>0</v>
      </c>
      <c r="D58" s="33">
        <f>IF(D20+D32+D45+D57&gt;0,0,D20+D32+D57)</f>
        <v>0</v>
      </c>
      <c r="E58" s="33">
        <f>IF(E20+E32+E45+E57&gt;0,0,E20+E32+E57)</f>
        <v>0</v>
      </c>
      <c r="F58" s="33">
        <f>IF(F20+F32+F45+F57&gt;0,0,F20+F32+F57)</f>
        <v>0</v>
      </c>
      <c r="G58" s="33">
        <f>IF(G20+G32+G45+G57&gt;0,0,G20+G32+G57)</f>
        <v>0</v>
      </c>
      <c r="H58" s="33">
        <f>IF(H20+H32+H45+H57&gt;0,0,H20+H32+H57)</f>
        <v>0</v>
      </c>
      <c r="I58" s="33">
        <f>IF(I20+I32+I45+I57&gt;0,0,I20+I32+I57)</f>
        <v>0</v>
      </c>
      <c r="J58" s="33">
        <f>IF(J20+J32+J45+J57&gt;0,0,J20+J32+J57)</f>
        <v>0</v>
      </c>
      <c r="K58" s="33">
        <f>IF(K20+K32+K45+K57&gt;0,0,K20+K32+K57)</f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231367.30000000002</v>
      </c>
      <c r="C62" s="41">
        <f aca="true" t="shared" si="16" ref="C62:J62">SUM(C63:C74)</f>
        <v>199710.25</v>
      </c>
      <c r="D62" s="41">
        <f t="shared" si="16"/>
        <v>671707.1</v>
      </c>
      <c r="E62" s="41">
        <f t="shared" si="16"/>
        <v>225863.72</v>
      </c>
      <c r="F62" s="41">
        <f t="shared" si="16"/>
        <v>189356.53</v>
      </c>
      <c r="G62" s="41">
        <f t="shared" si="16"/>
        <v>299580.91</v>
      </c>
      <c r="H62" s="41">
        <f t="shared" si="16"/>
        <v>257840.22</v>
      </c>
      <c r="I62" s="41">
        <f>SUM(I63:I79)</f>
        <v>95126.04999999999</v>
      </c>
      <c r="J62" s="41">
        <f t="shared" si="16"/>
        <v>204670.67</v>
      </c>
      <c r="K62" s="41">
        <f>SUM(K63:K76)</f>
        <v>421377.27</v>
      </c>
      <c r="L62" s="41">
        <f>SUM(B62:K62)</f>
        <v>2796600.0199999996</v>
      </c>
      <c r="M62" s="40"/>
    </row>
    <row r="63" spans="1:13" ht="18.75" customHeight="1">
      <c r="A63" s="46" t="s">
        <v>46</v>
      </c>
      <c r="B63" s="63">
        <f>+B56</f>
        <v>231367.30000000002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7" ref="L63:L74">SUM(B63:K63)</f>
        <v>231367.30000000002</v>
      </c>
      <c r="M63"/>
    </row>
    <row r="64" spans="1:13" ht="18.75" customHeight="1">
      <c r="A64" s="46" t="s">
        <v>55</v>
      </c>
      <c r="B64" s="17">
        <v>0</v>
      </c>
      <c r="C64" s="63">
        <v>175105.95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7"/>
        <v>175105.95</v>
      </c>
      <c r="M64"/>
    </row>
    <row r="65" spans="1:13" ht="18.75" customHeight="1">
      <c r="A65" s="46" t="s">
        <v>56</v>
      </c>
      <c r="B65" s="17">
        <v>0</v>
      </c>
      <c r="C65" s="63">
        <v>24604.3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7"/>
        <v>24604.3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63">
        <v>671707.1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7"/>
        <v>671707.1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63">
        <v>225863.72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7"/>
        <v>225863.72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63">
        <v>189356.53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7"/>
        <v>189356.53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63">
        <v>299580.91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7"/>
        <v>299580.91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63">
        <v>257840.22</v>
      </c>
      <c r="I70" s="17">
        <v>0</v>
      </c>
      <c r="J70" s="17">
        <v>0</v>
      </c>
      <c r="K70" s="17"/>
      <c r="L70" s="41">
        <f t="shared" si="17"/>
        <v>257840.22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63">
        <f>+I56</f>
        <v>95126.04999999999</v>
      </c>
      <c r="J71" s="17">
        <v>0</v>
      </c>
      <c r="K71" s="17">
        <v>0</v>
      </c>
      <c r="L71" s="41">
        <f t="shared" si="17"/>
        <v>95126.04999999999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63">
        <f>+J56</f>
        <v>204670.67</v>
      </c>
      <c r="K72" s="17">
        <v>0</v>
      </c>
      <c r="L72" s="41">
        <f t="shared" si="17"/>
        <v>204670.67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64">
        <v>202640.33</v>
      </c>
      <c r="L73" s="41">
        <f t="shared" si="17"/>
        <v>202640.33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64">
        <v>218736.94</v>
      </c>
      <c r="L74" s="41">
        <f t="shared" si="17"/>
        <v>218736.94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65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2024-05-14T20:08:10Z</dcterms:modified>
  <cp:category/>
  <cp:version/>
  <cp:contentType/>
  <cp:contentStatus/>
</cp:coreProperties>
</file>