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<sst xmlns="http://schemas.openxmlformats.org/spreadsheetml/2006/main" count="87" uniqueCount="86">
  <si>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</si>
  <si>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</si>
  <si>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</si>
  <si>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</si>
  <si>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</si>
  <si>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</si>
  <si>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</si>
  <si>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</si>
  <si>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</si>
  <si>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</si>
  <si>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</si>
  <si>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</si>
  <si>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</si>
  <si>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</si>
  <si>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</si>
  <si>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</si>
  <si>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</si>
  <si>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</si>
  <si>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</si>
  <si>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</si>
  <si>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</si>
  <si>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</si>
  <si>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</si>
  <si>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</si>
  <si>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</si>
  <si>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</si>
  <si>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</si>
  <si>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</si>
  <si>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</si>
  <si>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</si>
  <si>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</si>
  <si>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</si>
  <si>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</si>
  <si>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</si>
  <si>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</si>
  <si>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</si>
  <si>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</si>
  <si>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</si>
  <si>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</si>
  <si>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</si>
  <si>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</si>
  <si>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</si>
  <si>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</si>
  <si>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</si>
  <si>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</si>
  <si>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</si>
  <si>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</si>
  <si>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</si>
  <si>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</si>
  <si>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</si>
  <si>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</si>
  <si>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</si>
  <si>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</si>
  <si>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</si>
  <si>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</si>
  <si>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</si>
  <si>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</si>
  <si>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</si>
  <si>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</si>
  <si>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</si>
  <si>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</si>
  <si>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</si>
  <si>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</si>
  <si>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</si>
  <si>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</si>
  <si>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</si>
  <si>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</si>
  <si>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</si>
  <si>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</si>
  <si>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</si>
  <si>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</si>
  <si>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</si>
  <si>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</si>
  <si>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</si>
  <si>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</si>
  <si>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</si>
  <si>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</si>
  <si>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</si>
  <si>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</si>
  <si>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</si>
  <si>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</si>
  <si>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</si>
  <si>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</si>
  <si>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</si>
  <si>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09/05/24 - VENCIMENTO 16/05/24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</si>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</sst>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89308</v>
      </c>
      <c r="C7" s="10">
        <f aca="true" t="shared" si="0" ref="C7:K7">C8+C11</f>
        <v>116657</v>
      </c>
      <c r="D7" s="10">
        <f t="shared" si="0"/>
        <v>350347</v>
      </c>
      <c r="E7" s="10">
        <f t="shared" si="0"/>
        <v>261843</v>
      </c>
      <c r="F7" s="10">
        <f t="shared" si="0"/>
        <v>287253</v>
      </c>
      <c r="G7" s="10">
        <f t="shared" si="0"/>
        <v>164164</v>
      </c>
      <c r="H7" s="10">
        <f t="shared" si="0"/>
        <v>116316</v>
      </c>
      <c r="I7" s="10">
        <f t="shared" si="0"/>
        <v>125596</v>
      </c>
      <c r="J7" s="10">
        <f t="shared" si="0"/>
        <v>132825</v>
      </c>
      <c r="K7" s="10">
        <f t="shared" si="0"/>
        <v>230502</v>
      </c>
      <c r="L7" s="10">
        <f aca="true" t="shared" si="1" ref="L7:L13">SUM(B7:K7)</f>
        <v>1874811</v>
      </c>
      <c r="M7" s="11"/>
    </row>
    <row r="8" spans="1:13" ht="17.25" customHeight="1">
      <c r="A8" s="12" t="s">
        <v>81</v>
      </c>
      <c r="B8" s="13">
        <f>B9+B10</f>
        <v>4747</v>
      </c>
      <c r="C8" s="13">
        <f aca="true" t="shared" si="2" ref="C8:K8">C9+C10</f>
        <v>4909</v>
      </c>
      <c r="D8" s="13">
        <f t="shared" si="2"/>
        <v>15515</v>
      </c>
      <c r="E8" s="13">
        <f t="shared" si="2"/>
        <v>10394</v>
      </c>
      <c r="F8" s="13">
        <f t="shared" si="2"/>
        <v>9849</v>
      </c>
      <c r="G8" s="13">
        <f t="shared" si="2"/>
        <v>7937</v>
      </c>
      <c r="H8" s="13">
        <f t="shared" si="2"/>
        <v>4566</v>
      </c>
      <c r="I8" s="13">
        <f t="shared" si="2"/>
        <v>4288</v>
      </c>
      <c r="J8" s="13">
        <f t="shared" si="2"/>
        <v>6148</v>
      </c>
      <c r="K8" s="13">
        <f t="shared" si="2"/>
        <v>9615</v>
      </c>
      <c r="L8" s="13">
        <f t="shared" si="1"/>
        <v>77968</v>
      </c>
      <c r="M8"/>
    </row>
    <row r="9" spans="1:13" ht="17.25" customHeight="1">
      <c r="A9" s="14" t="s">
        <v>18</v>
      </c>
      <c r="B9" s="15">
        <v>4746</v>
      </c>
      <c r="C9" s="15">
        <v>4909</v>
      </c>
      <c r="D9" s="15">
        <v>15515</v>
      </c>
      <c r="E9" s="15">
        <v>10394</v>
      </c>
      <c r="F9" s="15">
        <v>9849</v>
      </c>
      <c r="G9" s="15">
        <v>7937</v>
      </c>
      <c r="H9" s="15">
        <v>4452</v>
      </c>
      <c r="I9" s="15">
        <v>4288</v>
      </c>
      <c r="J9" s="15">
        <v>6148</v>
      </c>
      <c r="K9" s="15">
        <v>9615</v>
      </c>
      <c r="L9" s="13">
        <f t="shared" si="1"/>
        <v>77853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114</v>
      </c>
      <c r="I10" s="15">
        <v>0</v>
      </c>
      <c r="J10" s="15">
        <v>0</v>
      </c>
      <c r="K10" s="15">
        <v>0</v>
      </c>
      <c r="L10" s="13">
        <f t="shared" si="1"/>
        <v>115</v>
      </c>
      <c r="M10"/>
    </row>
    <row r="11" spans="1:13" ht="17.25" customHeight="1">
      <c r="A11" s="12" t="s">
        <v>70</v>
      </c>
      <c r="B11" s="15">
        <v>84561</v>
      </c>
      <c r="C11" s="15">
        <v>111748</v>
      </c>
      <c r="D11" s="15">
        <v>334832</v>
      </c>
      <c r="E11" s="15">
        <v>251449</v>
      </c>
      <c r="F11" s="15">
        <v>277404</v>
      </c>
      <c r="G11" s="15">
        <v>156227</v>
      </c>
      <c r="H11" s="15">
        <v>111750</v>
      </c>
      <c r="I11" s="15">
        <v>121308</v>
      </c>
      <c r="J11" s="15">
        <v>126677</v>
      </c>
      <c r="K11" s="15">
        <v>220887</v>
      </c>
      <c r="L11" s="13">
        <f t="shared" si="1"/>
        <v>1796843</v>
      </c>
      <c r="M11" s="56"/>
    </row>
    <row r="12" spans="1:13" ht="17.25" customHeight="1">
      <c r="A12" s="14" t="s">
        <v>83</v>
      </c>
      <c r="B12" s="15">
        <v>9802</v>
      </c>
      <c r="C12" s="15">
        <v>8526</v>
      </c>
      <c r="D12" s="15">
        <v>29448</v>
      </c>
      <c r="E12" s="15">
        <v>25551</v>
      </c>
      <c r="F12" s="15">
        <v>24394</v>
      </c>
      <c r="G12" s="15">
        <v>14125</v>
      </c>
      <c r="H12" s="15">
        <v>10219</v>
      </c>
      <c r="I12" s="15">
        <v>6964</v>
      </c>
      <c r="J12" s="15">
        <v>8913</v>
      </c>
      <c r="K12" s="15">
        <v>14818</v>
      </c>
      <c r="L12" s="13">
        <f t="shared" si="1"/>
        <v>152760</v>
      </c>
      <c r="M12" s="56"/>
    </row>
    <row r="13" spans="1:13" ht="17.25" customHeight="1">
      <c r="A13" s="14" t="s">
        <v>71</v>
      </c>
      <c r="B13" s="15">
        <f>+B11-B12</f>
        <v>74759</v>
      </c>
      <c r="C13" s="15">
        <f aca="true" t="shared" si="3" ref="C13:K13">+C11-C12</f>
        <v>103222</v>
      </c>
      <c r="D13" s="15">
        <f t="shared" si="3"/>
        <v>305384</v>
      </c>
      <c r="E13" s="15">
        <f t="shared" si="3"/>
        <v>225898</v>
      </c>
      <c r="F13" s="15">
        <f t="shared" si="3"/>
        <v>253010</v>
      </c>
      <c r="G13" s="15">
        <f t="shared" si="3"/>
        <v>142102</v>
      </c>
      <c r="H13" s="15">
        <f t="shared" si="3"/>
        <v>101531</v>
      </c>
      <c r="I13" s="15">
        <f t="shared" si="3"/>
        <v>114344</v>
      </c>
      <c r="J13" s="15">
        <f t="shared" si="3"/>
        <v>117764</v>
      </c>
      <c r="K13" s="15">
        <f t="shared" si="3"/>
        <v>206069</v>
      </c>
      <c r="L13" s="13">
        <f t="shared" si="1"/>
        <v>1644083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1.040869133612544</v>
      </c>
      <c r="C18" s="22">
        <v>1.11184104683712</v>
      </c>
      <c r="D18" s="22">
        <v>1.002719949868268</v>
      </c>
      <c r="E18" s="22">
        <v>1.079167556540889</v>
      </c>
      <c r="F18" s="22">
        <v>1.116362143844184</v>
      </c>
      <c r="G18" s="22">
        <v>1.084453455946116</v>
      </c>
      <c r="H18" s="22">
        <v>0.952915672038759</v>
      </c>
      <c r="I18" s="22">
        <v>1.109255560710933</v>
      </c>
      <c r="J18" s="22">
        <v>1.192974432793755</v>
      </c>
      <c r="K18" s="22">
        <v>1.073706694602621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783102.77</v>
      </c>
      <c r="C20" s="25">
        <f aca="true" t="shared" si="4" ref="C20:K20">SUM(C21:C30)</f>
        <v>552480.84</v>
      </c>
      <c r="D20" s="25">
        <f t="shared" si="4"/>
        <v>1798383.3</v>
      </c>
      <c r="E20" s="25">
        <f t="shared" si="4"/>
        <v>1448145.24</v>
      </c>
      <c r="F20" s="25">
        <f t="shared" si="4"/>
        <v>1487680.07</v>
      </c>
      <c r="G20" s="25">
        <f t="shared" si="4"/>
        <v>893838.82</v>
      </c>
      <c r="H20" s="25">
        <f t="shared" si="4"/>
        <v>633461.2400000001</v>
      </c>
      <c r="I20" s="25">
        <f t="shared" si="4"/>
        <v>632863.6</v>
      </c>
      <c r="J20" s="25">
        <f t="shared" si="4"/>
        <v>779743.7199999999</v>
      </c>
      <c r="K20" s="25">
        <f t="shared" si="4"/>
        <v>994348.21</v>
      </c>
      <c r="L20" s="25">
        <f>SUM(B20:K20)</f>
        <v>10004047.810000002</v>
      </c>
      <c r="M20"/>
    </row>
    <row r="21" spans="1:13" ht="17.25" customHeight="1">
      <c r="A21" s="26" t="s">
        <v>22</v>
      </c>
      <c r="B21" s="52">
        <f>ROUND((B15+B16)*B7,2)</f>
        <v>654350.79</v>
      </c>
      <c r="C21" s="52">
        <f aca="true" t="shared" si="5" ref="C21:K21">ROUND((C15+C16)*C7,2)</f>
        <v>481245.12</v>
      </c>
      <c r="D21" s="52">
        <f t="shared" si="5"/>
        <v>1720168.74</v>
      </c>
      <c r="E21" s="52">
        <f t="shared" si="5"/>
        <v>1302249.98</v>
      </c>
      <c r="F21" s="52">
        <f t="shared" si="5"/>
        <v>1262304.58</v>
      </c>
      <c r="G21" s="52">
        <f t="shared" si="5"/>
        <v>793224.03</v>
      </c>
      <c r="H21" s="52">
        <f t="shared" si="5"/>
        <v>619091.91</v>
      </c>
      <c r="I21" s="52">
        <f t="shared" si="5"/>
        <v>554242.59</v>
      </c>
      <c r="J21" s="52">
        <f t="shared" si="5"/>
        <v>631264.1</v>
      </c>
      <c r="K21" s="52">
        <f t="shared" si="5"/>
        <v>894578.26</v>
      </c>
      <c r="L21" s="33">
        <f aca="true" t="shared" si="6" ref="L21:L29">SUM(B21:K21)</f>
        <v>8912720.100000001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26742.75</v>
      </c>
      <c r="C22" s="33">
        <f t="shared" si="7"/>
        <v>53822.96</v>
      </c>
      <c r="D22" s="33">
        <f t="shared" si="7"/>
        <v>4678.77</v>
      </c>
      <c r="E22" s="33">
        <f t="shared" si="7"/>
        <v>103095.95</v>
      </c>
      <c r="F22" s="33">
        <f t="shared" si="7"/>
        <v>146884.47</v>
      </c>
      <c r="G22" s="33">
        <f t="shared" si="7"/>
        <v>66990.51</v>
      </c>
      <c r="H22" s="33">
        <f t="shared" si="7"/>
        <v>-29149.53</v>
      </c>
      <c r="I22" s="33">
        <f t="shared" si="7"/>
        <v>60554.08</v>
      </c>
      <c r="J22" s="33">
        <f t="shared" si="7"/>
        <v>121817.83</v>
      </c>
      <c r="K22" s="33">
        <f t="shared" si="7"/>
        <v>65936.41</v>
      </c>
      <c r="L22" s="33">
        <f t="shared" si="6"/>
        <v>621374.2000000001</v>
      </c>
      <c r="M22"/>
    </row>
    <row r="23" spans="1:13" ht="17.25" customHeight="1">
      <c r="A23" s="27" t="s">
        <v>24</v>
      </c>
      <c r="B23" s="33">
        <v>0</v>
      </c>
      <c r="C23" s="33">
        <v>14856.55</v>
      </c>
      <c r="D23" s="33">
        <v>67414.62</v>
      </c>
      <c r="E23" s="33">
        <v>37228.36</v>
      </c>
      <c r="F23" s="33">
        <v>54694.27</v>
      </c>
      <c r="G23" s="33">
        <v>32387.46</v>
      </c>
      <c r="H23" s="33">
        <v>23593.97</v>
      </c>
      <c r="I23" s="33">
        <v>15388.23</v>
      </c>
      <c r="J23" s="33">
        <v>22016.32</v>
      </c>
      <c r="K23" s="33">
        <v>28839.53</v>
      </c>
      <c r="L23" s="33">
        <f t="shared" si="6"/>
        <v>296419.30999999994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430.23</v>
      </c>
      <c r="D26" s="33">
        <v>1399.61</v>
      </c>
      <c r="E26" s="33">
        <v>1127.31</v>
      </c>
      <c r="F26" s="33">
        <v>1157.27</v>
      </c>
      <c r="G26" s="33">
        <v>697.08</v>
      </c>
      <c r="H26" s="33">
        <v>492.86</v>
      </c>
      <c r="I26" s="33">
        <v>492.86</v>
      </c>
      <c r="J26" s="33">
        <v>607.22</v>
      </c>
      <c r="K26" s="33">
        <v>773.33</v>
      </c>
      <c r="L26" s="33">
        <f t="shared" si="6"/>
        <v>7787.719999999999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4401.26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18116.39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-127752.98999999999</v>
      </c>
      <c r="C32" s="33">
        <f t="shared" si="8"/>
        <v>-21599.6</v>
      </c>
      <c r="D32" s="33">
        <f t="shared" si="8"/>
        <v>-68266</v>
      </c>
      <c r="E32" s="33">
        <f t="shared" si="8"/>
        <v>-51501.72000000011</v>
      </c>
      <c r="F32" s="33">
        <f t="shared" si="8"/>
        <v>-43335.6</v>
      </c>
      <c r="G32" s="33">
        <f t="shared" si="8"/>
        <v>-34922.8</v>
      </c>
      <c r="H32" s="33">
        <f t="shared" si="8"/>
        <v>-26186.05</v>
      </c>
      <c r="I32" s="33">
        <f t="shared" si="8"/>
        <v>-25102.29</v>
      </c>
      <c r="J32" s="33">
        <f t="shared" si="8"/>
        <v>-27051.2</v>
      </c>
      <c r="K32" s="33">
        <f t="shared" si="8"/>
        <v>-42306</v>
      </c>
      <c r="L32" s="33">
        <f aca="true" t="shared" si="9" ref="L32:L39">SUM(B32:K32)</f>
        <v>-468024.25000000006</v>
      </c>
      <c r="M32"/>
    </row>
    <row r="33" spans="1:13" ht="18.75" customHeight="1">
      <c r="A33" s="27" t="s">
        <v>28</v>
      </c>
      <c r="B33" s="33">
        <f>B34+B35+B36+B37</f>
        <v>-20882.4</v>
      </c>
      <c r="C33" s="33">
        <f aca="true" t="shared" si="10" ref="C33:K33">C34+C35+C36+C37</f>
        <v>-21599.6</v>
      </c>
      <c r="D33" s="33">
        <f t="shared" si="10"/>
        <v>-68266</v>
      </c>
      <c r="E33" s="33">
        <f t="shared" si="10"/>
        <v>-45733.6</v>
      </c>
      <c r="F33" s="33">
        <f t="shared" si="10"/>
        <v>-43335.6</v>
      </c>
      <c r="G33" s="33">
        <f t="shared" si="10"/>
        <v>-34922.8</v>
      </c>
      <c r="H33" s="33">
        <f t="shared" si="10"/>
        <v>-19588.8</v>
      </c>
      <c r="I33" s="33">
        <f t="shared" si="10"/>
        <v>-25102.29</v>
      </c>
      <c r="J33" s="33">
        <f t="shared" si="10"/>
        <v>-27051.2</v>
      </c>
      <c r="K33" s="33">
        <f t="shared" si="10"/>
        <v>-42306</v>
      </c>
      <c r="L33" s="33">
        <f t="shared" si="9"/>
        <v>-348788.29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-20882.4</v>
      </c>
      <c r="C34" s="33">
        <f t="shared" si="11"/>
        <v>-21599.6</v>
      </c>
      <c r="D34" s="33">
        <f t="shared" si="11"/>
        <v>-68266</v>
      </c>
      <c r="E34" s="33">
        <f t="shared" si="11"/>
        <v>-45733.6</v>
      </c>
      <c r="F34" s="33">
        <f t="shared" si="11"/>
        <v>-43335.6</v>
      </c>
      <c r="G34" s="33">
        <f t="shared" si="11"/>
        <v>-34922.8</v>
      </c>
      <c r="H34" s="33">
        <f t="shared" si="11"/>
        <v>-19588.8</v>
      </c>
      <c r="I34" s="33">
        <f t="shared" si="11"/>
        <v>-18867.2</v>
      </c>
      <c r="J34" s="33">
        <f t="shared" si="11"/>
        <v>-27051.2</v>
      </c>
      <c r="K34" s="33">
        <f t="shared" si="11"/>
        <v>-42306</v>
      </c>
      <c r="L34" s="33">
        <f t="shared" si="9"/>
        <v>-342553.2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-6235.09</v>
      </c>
      <c r="J37" s="17">
        <v>0</v>
      </c>
      <c r="K37" s="17">
        <v>0</v>
      </c>
      <c r="L37" s="33">
        <f t="shared" si="9"/>
        <v>-6235.09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655349.78</v>
      </c>
      <c r="C56" s="41">
        <f t="shared" si="16"/>
        <v>530881.24</v>
      </c>
      <c r="D56" s="41">
        <f t="shared" si="16"/>
        <v>1730117.3</v>
      </c>
      <c r="E56" s="41">
        <f t="shared" si="16"/>
        <v>1396643.5199999998</v>
      </c>
      <c r="F56" s="41">
        <f t="shared" si="16"/>
        <v>1444344.47</v>
      </c>
      <c r="G56" s="41">
        <f t="shared" si="16"/>
        <v>858916.0199999999</v>
      </c>
      <c r="H56" s="41">
        <f t="shared" si="16"/>
        <v>607275.1900000001</v>
      </c>
      <c r="I56" s="41">
        <f t="shared" si="16"/>
        <v>607761.3099999999</v>
      </c>
      <c r="J56" s="41">
        <f t="shared" si="16"/>
        <v>752692.5199999999</v>
      </c>
      <c r="K56" s="41">
        <f t="shared" si="16"/>
        <v>952042.21</v>
      </c>
      <c r="L56" s="42">
        <f t="shared" si="14"/>
        <v>9536023.559999999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655349.78</v>
      </c>
      <c r="C62" s="41">
        <f aca="true" t="shared" si="18" ref="C62:J62">SUM(C63:C74)</f>
        <v>530881.24</v>
      </c>
      <c r="D62" s="41">
        <f t="shared" si="18"/>
        <v>1730117.3</v>
      </c>
      <c r="E62" s="41">
        <f t="shared" si="18"/>
        <v>1396643.51</v>
      </c>
      <c r="F62" s="41">
        <f t="shared" si="18"/>
        <v>1444344.47</v>
      </c>
      <c r="G62" s="41">
        <f t="shared" si="18"/>
        <v>858916.02</v>
      </c>
      <c r="H62" s="41">
        <f t="shared" si="18"/>
        <v>607275.19</v>
      </c>
      <c r="I62" s="41">
        <f>SUM(I63:I79)</f>
        <v>607761.3099999999</v>
      </c>
      <c r="J62" s="41">
        <f t="shared" si="18"/>
        <v>752692.5199999999</v>
      </c>
      <c r="K62" s="41">
        <f>SUM(K63:K76)</f>
        <v>952042.21</v>
      </c>
      <c r="L62" s="41">
        <f>SUM(B62:K62)</f>
        <v>9536023.55</v>
      </c>
      <c r="M62" s="40"/>
    </row>
    <row r="63" spans="1:13" ht="18.75" customHeight="1">
      <c r="A63" s="46" t="s">
        <v>46</v>
      </c>
      <c r="B63" s="57">
        <f>+B56</f>
        <v>655349.78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655349.78</v>
      </c>
      <c r="M63"/>
    </row>
    <row r="64" spans="1:13" ht="18.75" customHeight="1">
      <c r="A64" s="46" t="s">
        <v>55</v>
      </c>
      <c r="B64" s="17">
        <v>0</v>
      </c>
      <c r="C64" s="57">
        <v>464945.79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464945.79</v>
      </c>
      <c r="M64"/>
    </row>
    <row r="65" spans="1:13" ht="18.75" customHeight="1">
      <c r="A65" s="46" t="s">
        <v>56</v>
      </c>
      <c r="B65" s="17">
        <v>0</v>
      </c>
      <c r="C65" s="57">
        <v>65935.45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65935.45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1730117.3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1730117.3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1396643.51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1396643.51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1444344.47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1444344.47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858916.02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858916.02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607275.19</v>
      </c>
      <c r="I70" s="17">
        <v>0</v>
      </c>
      <c r="J70" s="17">
        <v>0</v>
      </c>
      <c r="K70" s="17"/>
      <c r="L70" s="41">
        <f t="shared" si="19"/>
        <v>607275.19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607761.3099999999</v>
      </c>
      <c r="J71" s="17">
        <v>0</v>
      </c>
      <c r="K71" s="17">
        <v>0</v>
      </c>
      <c r="L71" s="41">
        <f t="shared" si="19"/>
        <v>607761.3099999999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752692.5199999999</v>
      </c>
      <c r="K72" s="17">
        <v>0</v>
      </c>
      <c r="L72" s="41">
        <f t="shared" si="19"/>
        <v>752692.5199999999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568083.59</v>
      </c>
      <c r="L73" s="41">
        <f t="shared" si="19"/>
        <v>568083.59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383958.62</v>
      </c>
      <c r="L74" s="41">
        <f t="shared" si="19"/>
        <v>383958.62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2024-05-15T19:11:21Z</dcterms:modified>
  <cp:category/>
  <cp:version/>
  <cp:contentType/>
  <cp:contentStatus/>
</cp:coreProperties>
</file>