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19482" windowHeight="9205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<sst xmlns="http://schemas.openxmlformats.org/spreadsheetml/2006/main" count="87" uniqueCount="86">
  <si>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</si>
  <si>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</si>
  <si>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</si>
  <si>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</si>
  <si>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</si>
  <si>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</si>
  <si>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</si>
  <si>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</si>
  <si>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</si>
  <si>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</si>
  <si>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</si>
  <si>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</si>
  <si>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</si>
  <si>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</si>
  <si>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</si>
  <si>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</si>
  <si>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</si>
  <si>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</si>
  <si>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</si>
  <si>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</si>
  <si>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</si>
  <si>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</si>
  <si>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</si>
  <si>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</si>
  <si>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</si>
  <si>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</si>
  <si>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</si>
  <si>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</si>
  <si>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</si>
  <si>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</si>
  <si>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</si>
  <si>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</si>
  <si>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</si>
  <si>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</si>
  <si>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</si>
  <si>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</si>
  <si>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</si>
  <si>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</si>
  <si>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</si>
  <si>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</si>
  <si>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</si>
  <si>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</si>
  <si>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</si>
  <si>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</si>
  <si>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</si>
  <si>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</si>
  <si>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</si>
  <si>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</si>
  <si>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</si>
  <si>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</si>
  <si>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</si>
  <si>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</si>
  <si>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</si>
  <si>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</si>
  <si>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</si>
  <si>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</si>
  <si>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</si>
  <si>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</si>
  <si>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</si>
  <si>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</si>
  <si>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</si>
  <si>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</si>
  <si>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</si>
  <si>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</si>
  <si>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</si>
  <si>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</si>
  <si>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</si>
  <si>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</si>
  <si>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</si>
  <si>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</si>
  <si>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</si>
  <si>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</si>
  <si>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</si>
  <si>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</si>
  <si>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</si>
  <si>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</si>
  <si>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</si>
  <si>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</si>
  <si>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</si>
  <si>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</si>
  <si>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</si>
  <si>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</si>
  <si>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</si>
  <si>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</si>
  <si>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15/05/24 - VENCIMENTO 22/05/24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</si>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</sst>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87385</v>
      </c>
      <c r="C7" s="10">
        <f aca="true" t="shared" si="0" ref="C7:K7">C8+C11</f>
        <v>114830</v>
      </c>
      <c r="D7" s="10">
        <f t="shared" si="0"/>
        <v>344795</v>
      </c>
      <c r="E7" s="10">
        <f t="shared" si="0"/>
        <v>258458</v>
      </c>
      <c r="F7" s="10">
        <f t="shared" si="0"/>
        <v>278647</v>
      </c>
      <c r="G7" s="10">
        <f t="shared" si="0"/>
        <v>160584</v>
      </c>
      <c r="H7" s="10">
        <f t="shared" si="0"/>
        <v>111595</v>
      </c>
      <c r="I7" s="10">
        <f t="shared" si="0"/>
        <v>127465</v>
      </c>
      <c r="J7" s="10">
        <f t="shared" si="0"/>
        <v>130443</v>
      </c>
      <c r="K7" s="10">
        <f t="shared" si="0"/>
        <v>222832</v>
      </c>
      <c r="L7" s="10">
        <f aca="true" t="shared" si="1" ref="L7:L13">SUM(B7:K7)</f>
        <v>1837034</v>
      </c>
      <c r="M7" s="11"/>
    </row>
    <row r="8" spans="1:13" ht="17.25" customHeight="1">
      <c r="A8" s="12" t="s">
        <v>81</v>
      </c>
      <c r="B8" s="13">
        <f>B9+B10</f>
        <v>4292</v>
      </c>
      <c r="C8" s="13">
        <f aca="true" t="shared" si="2" ref="C8:K8">C9+C10</f>
        <v>4698</v>
      </c>
      <c r="D8" s="13">
        <f t="shared" si="2"/>
        <v>15046</v>
      </c>
      <c r="E8" s="13">
        <f t="shared" si="2"/>
        <v>9672</v>
      </c>
      <c r="F8" s="13">
        <f t="shared" si="2"/>
        <v>8849</v>
      </c>
      <c r="G8" s="13">
        <f t="shared" si="2"/>
        <v>7504</v>
      </c>
      <c r="H8" s="13">
        <f t="shared" si="2"/>
        <v>4281</v>
      </c>
      <c r="I8" s="13">
        <f t="shared" si="2"/>
        <v>4100</v>
      </c>
      <c r="J8" s="13">
        <f t="shared" si="2"/>
        <v>5836</v>
      </c>
      <c r="K8" s="13">
        <f t="shared" si="2"/>
        <v>8762</v>
      </c>
      <c r="L8" s="13">
        <f t="shared" si="1"/>
        <v>73040</v>
      </c>
      <c r="M8"/>
    </row>
    <row r="9" spans="1:13" ht="17.25" customHeight="1">
      <c r="A9" s="14" t="s">
        <v>18</v>
      </c>
      <c r="B9" s="15">
        <v>4288</v>
      </c>
      <c r="C9" s="15">
        <v>4698</v>
      </c>
      <c r="D9" s="15">
        <v>15046</v>
      </c>
      <c r="E9" s="15">
        <v>9672</v>
      </c>
      <c r="F9" s="15">
        <v>8849</v>
      </c>
      <c r="G9" s="15">
        <v>7504</v>
      </c>
      <c r="H9" s="15">
        <v>4187</v>
      </c>
      <c r="I9" s="15">
        <v>4100</v>
      </c>
      <c r="J9" s="15">
        <v>5836</v>
      </c>
      <c r="K9" s="15">
        <v>8762</v>
      </c>
      <c r="L9" s="13">
        <f t="shared" si="1"/>
        <v>72942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94</v>
      </c>
      <c r="I10" s="15">
        <v>0</v>
      </c>
      <c r="J10" s="15">
        <v>0</v>
      </c>
      <c r="K10" s="15">
        <v>0</v>
      </c>
      <c r="L10" s="13">
        <f t="shared" si="1"/>
        <v>98</v>
      </c>
      <c r="M10"/>
    </row>
    <row r="11" spans="1:13" ht="17.25" customHeight="1">
      <c r="A11" s="12" t="s">
        <v>70</v>
      </c>
      <c r="B11" s="15">
        <v>83093</v>
      </c>
      <c r="C11" s="15">
        <v>110132</v>
      </c>
      <c r="D11" s="15">
        <v>329749</v>
      </c>
      <c r="E11" s="15">
        <v>248786</v>
      </c>
      <c r="F11" s="15">
        <v>269798</v>
      </c>
      <c r="G11" s="15">
        <v>153080</v>
      </c>
      <c r="H11" s="15">
        <v>107314</v>
      </c>
      <c r="I11" s="15">
        <v>123365</v>
      </c>
      <c r="J11" s="15">
        <v>124607</v>
      </c>
      <c r="K11" s="15">
        <v>214070</v>
      </c>
      <c r="L11" s="13">
        <f t="shared" si="1"/>
        <v>1763994</v>
      </c>
      <c r="M11" s="56"/>
    </row>
    <row r="12" spans="1:13" ht="17.25" customHeight="1">
      <c r="A12" s="14" t="s">
        <v>83</v>
      </c>
      <c r="B12" s="15">
        <v>9175</v>
      </c>
      <c r="C12" s="15">
        <v>7857</v>
      </c>
      <c r="D12" s="15">
        <v>27984</v>
      </c>
      <c r="E12" s="15">
        <v>23681</v>
      </c>
      <c r="F12" s="15">
        <v>22409</v>
      </c>
      <c r="G12" s="15">
        <v>13423</v>
      </c>
      <c r="H12" s="15">
        <v>9445</v>
      </c>
      <c r="I12" s="15">
        <v>6917</v>
      </c>
      <c r="J12" s="15">
        <v>8340</v>
      </c>
      <c r="K12" s="15">
        <v>13536</v>
      </c>
      <c r="L12" s="13">
        <f t="shared" si="1"/>
        <v>142767</v>
      </c>
      <c r="M12" s="56"/>
    </row>
    <row r="13" spans="1:13" ht="17.25" customHeight="1">
      <c r="A13" s="14" t="s">
        <v>71</v>
      </c>
      <c r="B13" s="15">
        <f>+B11-B12</f>
        <v>73918</v>
      </c>
      <c r="C13" s="15">
        <f aca="true" t="shared" si="3" ref="C13:K13">+C11-C12</f>
        <v>102275</v>
      </c>
      <c r="D13" s="15">
        <f t="shared" si="3"/>
        <v>301765</v>
      </c>
      <c r="E13" s="15">
        <f t="shared" si="3"/>
        <v>225105</v>
      </c>
      <c r="F13" s="15">
        <f t="shared" si="3"/>
        <v>247389</v>
      </c>
      <c r="G13" s="15">
        <f t="shared" si="3"/>
        <v>139657</v>
      </c>
      <c r="H13" s="15">
        <f t="shared" si="3"/>
        <v>97869</v>
      </c>
      <c r="I13" s="15">
        <f t="shared" si="3"/>
        <v>116448</v>
      </c>
      <c r="J13" s="15">
        <f t="shared" si="3"/>
        <v>116267</v>
      </c>
      <c r="K13" s="15">
        <f t="shared" si="3"/>
        <v>200534</v>
      </c>
      <c r="L13" s="13">
        <f t="shared" si="1"/>
        <v>1621227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1.060670704983805</v>
      </c>
      <c r="C18" s="22">
        <v>1.126434019022156</v>
      </c>
      <c r="D18" s="22">
        <v>1.015683736321583</v>
      </c>
      <c r="E18" s="22">
        <v>1.081915968559264</v>
      </c>
      <c r="F18" s="22">
        <v>1.143450595405326</v>
      </c>
      <c r="G18" s="22">
        <v>1.097560234685655</v>
      </c>
      <c r="H18" s="22">
        <v>0.982553029921428</v>
      </c>
      <c r="I18" s="22">
        <v>1.095550379904561</v>
      </c>
      <c r="J18" s="22">
        <v>1.211920077903836</v>
      </c>
      <c r="K18" s="22">
        <v>1.098461171606842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82</v>
      </c>
      <c r="B20" s="25">
        <f>SUM(B21:B30)</f>
        <v>781115.49</v>
      </c>
      <c r="C20" s="25">
        <f aca="true" t="shared" si="4" ref="C20:K20">SUM(C21:C30)</f>
        <v>550827.3099999999</v>
      </c>
      <c r="D20" s="25">
        <f t="shared" si="4"/>
        <v>1792034.25</v>
      </c>
      <c r="E20" s="25">
        <f t="shared" si="4"/>
        <v>1442300.53</v>
      </c>
      <c r="F20" s="25">
        <f t="shared" si="4"/>
        <v>1479424.1400000001</v>
      </c>
      <c r="G20" s="25">
        <f t="shared" si="4"/>
        <v>885070.6599999999</v>
      </c>
      <c r="H20" s="25">
        <f t="shared" si="4"/>
        <v>626174.0200000001</v>
      </c>
      <c r="I20" s="25">
        <f t="shared" si="4"/>
        <v>634432.0500000002</v>
      </c>
      <c r="J20" s="25">
        <f t="shared" si="4"/>
        <v>777893.2300000001</v>
      </c>
      <c r="K20" s="25">
        <f t="shared" si="4"/>
        <v>984289.11</v>
      </c>
      <c r="L20" s="25">
        <f>SUM(B20:K20)</f>
        <v>9953560.790000001</v>
      </c>
      <c r="M20"/>
    </row>
    <row r="21" spans="1:13" ht="17.25" customHeight="1">
      <c r="A21" s="26" t="s">
        <v>22</v>
      </c>
      <c r="B21" s="52">
        <f>ROUND((B15+B16)*B7,2)</f>
        <v>640261.16</v>
      </c>
      <c r="C21" s="52">
        <f aca="true" t="shared" si="5" ref="C21:K21">ROUND((C15+C16)*C7,2)</f>
        <v>473708.2</v>
      </c>
      <c r="D21" s="52">
        <f t="shared" si="5"/>
        <v>1692908.97</v>
      </c>
      <c r="E21" s="52">
        <f t="shared" si="5"/>
        <v>1285415.02</v>
      </c>
      <c r="F21" s="52">
        <f t="shared" si="5"/>
        <v>1224486.38</v>
      </c>
      <c r="G21" s="52">
        <f t="shared" si="5"/>
        <v>775925.83</v>
      </c>
      <c r="H21" s="52">
        <f t="shared" si="5"/>
        <v>593964.39</v>
      </c>
      <c r="I21" s="52">
        <f t="shared" si="5"/>
        <v>562490.3</v>
      </c>
      <c r="J21" s="52">
        <f t="shared" si="5"/>
        <v>619943.4</v>
      </c>
      <c r="K21" s="52">
        <f t="shared" si="5"/>
        <v>864810.99</v>
      </c>
      <c r="L21" s="33">
        <f aca="true" t="shared" si="6" ref="L21:L28">SUM(B21:K21)</f>
        <v>8733914.64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38845.1</v>
      </c>
      <c r="C22" s="33">
        <f t="shared" si="7"/>
        <v>59892.83</v>
      </c>
      <c r="D22" s="33">
        <f t="shared" si="7"/>
        <v>26551.14</v>
      </c>
      <c r="E22" s="33">
        <f t="shared" si="7"/>
        <v>105296.02</v>
      </c>
      <c r="F22" s="33">
        <f t="shared" si="7"/>
        <v>175653.3</v>
      </c>
      <c r="G22" s="33">
        <f t="shared" si="7"/>
        <v>75699.51</v>
      </c>
      <c r="H22" s="33">
        <f t="shared" si="7"/>
        <v>-10362.88</v>
      </c>
      <c r="I22" s="33">
        <f t="shared" si="7"/>
        <v>53746.16</v>
      </c>
      <c r="J22" s="33">
        <f t="shared" si="7"/>
        <v>131378.45</v>
      </c>
      <c r="K22" s="33">
        <f t="shared" si="7"/>
        <v>85150.3</v>
      </c>
      <c r="L22" s="33">
        <f t="shared" si="6"/>
        <v>741849.9300000002</v>
      </c>
      <c r="M22"/>
    </row>
    <row r="23" spans="1:13" ht="17.25" customHeight="1">
      <c r="A23" s="27" t="s">
        <v>24</v>
      </c>
      <c r="B23" s="33">
        <v>0</v>
      </c>
      <c r="C23" s="33">
        <v>14670.07</v>
      </c>
      <c r="D23" s="33">
        <v>66452.97</v>
      </c>
      <c r="E23" s="33">
        <v>37007.95</v>
      </c>
      <c r="F23" s="33">
        <v>55548.06</v>
      </c>
      <c r="G23" s="33">
        <v>32213.94</v>
      </c>
      <c r="H23" s="33">
        <v>22785.88</v>
      </c>
      <c r="I23" s="33">
        <v>15514.17</v>
      </c>
      <c r="J23" s="33">
        <v>21925.91</v>
      </c>
      <c r="K23" s="33">
        <v>29339.26</v>
      </c>
      <c r="L23" s="33">
        <f t="shared" si="6"/>
        <v>295458.21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609.95</v>
      </c>
      <c r="C26" s="33">
        <v>430.23</v>
      </c>
      <c r="D26" s="33">
        <v>1399.61</v>
      </c>
      <c r="E26" s="33">
        <v>1127.31</v>
      </c>
      <c r="F26" s="33">
        <v>1157.27</v>
      </c>
      <c r="G26" s="33">
        <v>691.64</v>
      </c>
      <c r="H26" s="33">
        <v>490.14</v>
      </c>
      <c r="I26" s="33">
        <v>495.58</v>
      </c>
      <c r="J26" s="33">
        <v>607.22</v>
      </c>
      <c r="K26" s="33">
        <v>767.88</v>
      </c>
      <c r="L26" s="33">
        <f t="shared" si="6"/>
        <v>7776.830000000001</v>
      </c>
      <c r="M26" s="56"/>
    </row>
    <row r="27" spans="1:13" ht="17.25" customHeight="1">
      <c r="A27" s="27" t="s">
        <v>74</v>
      </c>
      <c r="B27" s="33">
        <v>314.9</v>
      </c>
      <c r="C27" s="33">
        <v>247.21</v>
      </c>
      <c r="D27" s="33">
        <v>805.7</v>
      </c>
      <c r="E27" s="33">
        <v>616.17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468.22</v>
      </c>
      <c r="L27" s="33">
        <f t="shared" si="6"/>
        <v>4401.27</v>
      </c>
      <c r="M27" s="56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56"/>
    </row>
    <row r="29" spans="1:13" ht="17.25" customHeight="1">
      <c r="A29" s="27" t="s">
        <v>85</v>
      </c>
      <c r="B29" s="33">
        <v>99167.46</v>
      </c>
      <c r="C29" s="33">
        <v>0</v>
      </c>
      <c r="D29" s="33">
        <v>0</v>
      </c>
      <c r="E29" s="33">
        <v>9010.58</v>
      </c>
      <c r="F29" s="33">
        <v>18056.04</v>
      </c>
      <c r="G29" s="33">
        <v>0</v>
      </c>
      <c r="H29" s="33">
        <v>17122.64</v>
      </c>
      <c r="I29" s="33">
        <v>0</v>
      </c>
      <c r="J29" s="33">
        <v>0</v>
      </c>
      <c r="K29" s="33">
        <v>0</v>
      </c>
      <c r="L29" s="33">
        <v>134542.03</v>
      </c>
      <c r="M29" s="56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-125737.79</v>
      </c>
      <c r="C32" s="33">
        <f t="shared" si="8"/>
        <v>-20671.2</v>
      </c>
      <c r="D32" s="33">
        <f t="shared" si="8"/>
        <v>-66202.4</v>
      </c>
      <c r="E32" s="33">
        <f t="shared" si="8"/>
        <v>-48324.920000000115</v>
      </c>
      <c r="F32" s="33">
        <f t="shared" si="8"/>
        <v>-38935.6</v>
      </c>
      <c r="G32" s="33">
        <f t="shared" si="8"/>
        <v>-33017.6</v>
      </c>
      <c r="H32" s="33">
        <f t="shared" si="8"/>
        <v>-25020.05</v>
      </c>
      <c r="I32" s="33">
        <f t="shared" si="8"/>
        <v>-25113.07</v>
      </c>
      <c r="J32" s="33">
        <f t="shared" si="8"/>
        <v>-25678.4</v>
      </c>
      <c r="K32" s="33">
        <f t="shared" si="8"/>
        <v>-38552.8</v>
      </c>
      <c r="L32" s="33">
        <f aca="true" t="shared" si="9" ref="L32:L39">SUM(B32:K32)</f>
        <v>-447253.8300000001</v>
      </c>
      <c r="M32"/>
    </row>
    <row r="33" spans="1:13" ht="18.75" customHeight="1">
      <c r="A33" s="27" t="s">
        <v>28</v>
      </c>
      <c r="B33" s="33">
        <f>B34+B35+B36+B37</f>
        <v>-18867.2</v>
      </c>
      <c r="C33" s="33">
        <f aca="true" t="shared" si="10" ref="C33:K33">C34+C35+C36+C37</f>
        <v>-20671.2</v>
      </c>
      <c r="D33" s="33">
        <f t="shared" si="10"/>
        <v>-66202.4</v>
      </c>
      <c r="E33" s="33">
        <f t="shared" si="10"/>
        <v>-42556.8</v>
      </c>
      <c r="F33" s="33">
        <f t="shared" si="10"/>
        <v>-38935.6</v>
      </c>
      <c r="G33" s="33">
        <f t="shared" si="10"/>
        <v>-33017.6</v>
      </c>
      <c r="H33" s="33">
        <f t="shared" si="10"/>
        <v>-18422.8</v>
      </c>
      <c r="I33" s="33">
        <f t="shared" si="10"/>
        <v>-25113.07</v>
      </c>
      <c r="J33" s="33">
        <f t="shared" si="10"/>
        <v>-25678.4</v>
      </c>
      <c r="K33" s="33">
        <f t="shared" si="10"/>
        <v>-38552.8</v>
      </c>
      <c r="L33" s="33">
        <f t="shared" si="9"/>
        <v>-328017.87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-18867.2</v>
      </c>
      <c r="C34" s="33">
        <f t="shared" si="11"/>
        <v>-20671.2</v>
      </c>
      <c r="D34" s="33">
        <f t="shared" si="11"/>
        <v>-66202.4</v>
      </c>
      <c r="E34" s="33">
        <f t="shared" si="11"/>
        <v>-42556.8</v>
      </c>
      <c r="F34" s="33">
        <f t="shared" si="11"/>
        <v>-38935.6</v>
      </c>
      <c r="G34" s="33">
        <f t="shared" si="11"/>
        <v>-33017.6</v>
      </c>
      <c r="H34" s="33">
        <f t="shared" si="11"/>
        <v>-18422.8</v>
      </c>
      <c r="I34" s="33">
        <f t="shared" si="11"/>
        <v>-18040</v>
      </c>
      <c r="J34" s="33">
        <f t="shared" si="11"/>
        <v>-25678.4</v>
      </c>
      <c r="K34" s="33">
        <f t="shared" si="11"/>
        <v>-38552.8</v>
      </c>
      <c r="L34" s="33">
        <f t="shared" si="9"/>
        <v>-320944.8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-7073.07</v>
      </c>
      <c r="J37" s="17">
        <v>0</v>
      </c>
      <c r="K37" s="17">
        <v>0</v>
      </c>
      <c r="L37" s="33">
        <f t="shared" si="9"/>
        <v>-7073.07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655377.7</v>
      </c>
      <c r="C56" s="41">
        <f t="shared" si="16"/>
        <v>530156.11</v>
      </c>
      <c r="D56" s="41">
        <f t="shared" si="16"/>
        <v>1725831.85</v>
      </c>
      <c r="E56" s="41">
        <f t="shared" si="16"/>
        <v>1393975.6099999999</v>
      </c>
      <c r="F56" s="41">
        <f t="shared" si="16"/>
        <v>1440488.54</v>
      </c>
      <c r="G56" s="41">
        <f t="shared" si="16"/>
        <v>852053.0599999999</v>
      </c>
      <c r="H56" s="41">
        <f t="shared" si="16"/>
        <v>601153.9700000001</v>
      </c>
      <c r="I56" s="41">
        <f t="shared" si="16"/>
        <v>609318.9800000002</v>
      </c>
      <c r="J56" s="41">
        <f t="shared" si="16"/>
        <v>752214.8300000001</v>
      </c>
      <c r="K56" s="41">
        <f t="shared" si="16"/>
        <v>945736.3099999999</v>
      </c>
      <c r="L56" s="42">
        <f t="shared" si="14"/>
        <v>9506306.959999999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655377.7</v>
      </c>
      <c r="C62" s="41">
        <f aca="true" t="shared" si="18" ref="C62:J62">SUM(C63:C74)</f>
        <v>530156.11</v>
      </c>
      <c r="D62" s="41">
        <f t="shared" si="18"/>
        <v>1725831.85</v>
      </c>
      <c r="E62" s="41">
        <f t="shared" si="18"/>
        <v>1393975.6</v>
      </c>
      <c r="F62" s="41">
        <f t="shared" si="18"/>
        <v>1440488.53</v>
      </c>
      <c r="G62" s="41">
        <f t="shared" si="18"/>
        <v>852053.06</v>
      </c>
      <c r="H62" s="41">
        <f t="shared" si="18"/>
        <v>601153.97</v>
      </c>
      <c r="I62" s="41">
        <f>SUM(I63:I79)</f>
        <v>609318.9800000002</v>
      </c>
      <c r="J62" s="41">
        <f t="shared" si="18"/>
        <v>752214.8300000001</v>
      </c>
      <c r="K62" s="41">
        <f>SUM(K63:K76)</f>
        <v>945736.31</v>
      </c>
      <c r="L62" s="41">
        <f>SUM(B62:K62)</f>
        <v>9506306.94</v>
      </c>
      <c r="M62" s="40"/>
    </row>
    <row r="63" spans="1:13" ht="18.75" customHeight="1">
      <c r="A63" s="46" t="s">
        <v>46</v>
      </c>
      <c r="B63" s="57">
        <f>+B56</f>
        <v>655377.7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655377.7</v>
      </c>
      <c r="M63"/>
    </row>
    <row r="64" spans="1:13" ht="18.75" customHeight="1">
      <c r="A64" s="46" t="s">
        <v>55</v>
      </c>
      <c r="B64" s="17">
        <v>0</v>
      </c>
      <c r="C64" s="57">
        <v>464310.72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464310.72</v>
      </c>
      <c r="M64"/>
    </row>
    <row r="65" spans="1:13" ht="18.75" customHeight="1">
      <c r="A65" s="46" t="s">
        <v>56</v>
      </c>
      <c r="B65" s="17">
        <v>0</v>
      </c>
      <c r="C65" s="57">
        <v>65845.39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65845.39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1725831.85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1725831.85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1393975.6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1393975.6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1440488.53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1440488.53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852053.06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852053.06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601153.97</v>
      </c>
      <c r="I70" s="17">
        <v>0</v>
      </c>
      <c r="J70" s="17">
        <v>0</v>
      </c>
      <c r="K70" s="17"/>
      <c r="L70" s="41">
        <f t="shared" si="19"/>
        <v>601153.97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f>+I56</f>
        <v>609318.9800000002</v>
      </c>
      <c r="J71" s="17">
        <v>0</v>
      </c>
      <c r="K71" s="17">
        <v>0</v>
      </c>
      <c r="L71" s="41">
        <f t="shared" si="19"/>
        <v>609318.9800000002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f>+J56</f>
        <v>752214.8300000001</v>
      </c>
      <c r="K72" s="17">
        <v>0</v>
      </c>
      <c r="L72" s="41">
        <f t="shared" si="19"/>
        <v>752214.8300000001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568860.39</v>
      </c>
      <c r="L73" s="41">
        <f t="shared" si="19"/>
        <v>568860.39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376875.92</v>
      </c>
      <c r="L74" s="41">
        <f t="shared" si="19"/>
        <v>376875.92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E78" s="66">
        <f>E68-E56</f>
        <v>-1393975.6099999999</v>
      </c>
      <c r="I78"/>
      <c r="J78"/>
      <c r="K78"/>
    </row>
    <row r="79" spans="1:11" ht="18" customHeight="1">
      <c r="A79" s="48"/>
      <c r="I79"/>
      <c r="K79"/>
    </row>
    <row r="80" spans="10:11" ht="13.5">
      <c r="J80"/>
      <c r="K80"/>
    </row>
    <row r="81" ht="13.5">
      <c r="K81"/>
    </row>
    <row r="82" ht="13.5">
      <c r="K82"/>
    </row>
    <row r="83" ht="13.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2024-05-21T17:38:59Z</dcterms:modified>
  <cp:category/>
  <cp:version/>
  <cp:contentType/>
  <cp:contentStatus/>
</cp:coreProperties>
</file>