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<sst xmlns="http://schemas.openxmlformats.org/spreadsheetml/2006/main" count="88" uniqueCount="87">
  <si>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</si>
  <si>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</si>
  <si>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</si>
  <si>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</si>
  <si>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</si>
  <si>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</si>
  <si>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</si>
  <si>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</si>
  <si>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</si>
  <si>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</si>
  <si>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</si>
  <si>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</si>
  <si>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</si>
  <si>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</si>
  <si>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</si>
  <si>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</si>
  <si>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</si>
  <si>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</si>
  <si>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</si>
  <si>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</si>
  <si>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</si>
  <si>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</si>
  <si>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</si>
  <si>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</si>
  <si>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</si>
  <si>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</si>
  <si>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</si>
  <si>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</si>
  <si>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</si>
  <si>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</si>
  <si>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</si>
  <si>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</si>
  <si>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</si>
  <si>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</si>
  <si>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</si>
  <si>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</si>
  <si>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</si>
  <si>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</si>
  <si>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</si>
  <si>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</si>
  <si>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</si>
  <si>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</si>
  <si>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</si>
  <si>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</si>
  <si>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</si>
  <si>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</si>
  <si>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</si>
  <si>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</si>
  <si>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</si>
  <si>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</si>
  <si>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</si>
  <si>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</si>
  <si>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</si>
  <si>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</si>
  <si>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</si>
  <si>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</si>
  <si>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</si>
  <si>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</si>
  <si>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</si>
  <si>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</si>
  <si>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</si>
  <si>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</si>
  <si>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</si>
  <si>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</si>
  <si>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</si>
  <si>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</si>
  <si>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</si>
  <si>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</si>
  <si>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</si>
  <si>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</si>
  <si>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</si>
  <si>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</si>
  <si>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</si>
  <si>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</si>
  <si>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</si>
  <si>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</si>
  <si>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</si>
  <si>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</si>
  <si>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</si>
  <si>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</si>
  <si>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</si>
  <si>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</si>
  <si>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</si>
  <si>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22/05/24 - VENCIMENTO 29/05/24</t>
  </si>
  <si>
    <t>4.9. Remuneração Veículos Elétricos</t>
  </si>
  <si>
    <t>5.3. Revisão de Remuneração pelo Transporte Coletivo ¹</t>
  </si>
  <si>
    <t xml:space="preserve">¹ Revisão da operação de 15/05/24:  fator de transição, ar condicionado e remuneração dos elétricos. 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</si>
</sst>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88407</v>
      </c>
      <c r="C7" s="10">
        <f aca="true" t="shared" si="0" ref="C7:K7">C8+C11</f>
        <v>116495</v>
      </c>
      <c r="D7" s="10">
        <f t="shared" si="0"/>
        <v>347781</v>
      </c>
      <c r="E7" s="10">
        <f t="shared" si="0"/>
        <v>268276</v>
      </c>
      <c r="F7" s="10">
        <f t="shared" si="0"/>
        <v>284186</v>
      </c>
      <c r="G7" s="10">
        <f t="shared" si="0"/>
        <v>163213</v>
      </c>
      <c r="H7" s="10">
        <f t="shared" si="0"/>
        <v>114084</v>
      </c>
      <c r="I7" s="10">
        <f t="shared" si="0"/>
        <v>125530</v>
      </c>
      <c r="J7" s="10">
        <f t="shared" si="0"/>
        <v>132172</v>
      </c>
      <c r="K7" s="10">
        <f t="shared" si="0"/>
        <v>228821</v>
      </c>
      <c r="L7" s="10">
        <f aca="true" t="shared" si="1" ref="L7:L13">SUM(B7:K7)</f>
        <v>1868965</v>
      </c>
      <c r="M7" s="11"/>
    </row>
    <row r="8" spans="1:13" ht="17.25" customHeight="1">
      <c r="A8" s="12" t="s">
        <v>80</v>
      </c>
      <c r="B8" s="13">
        <f>B9+B10</f>
        <v>4676</v>
      </c>
      <c r="C8" s="13">
        <f aca="true" t="shared" si="2" ref="C8:K8">C9+C10</f>
        <v>4913</v>
      </c>
      <c r="D8" s="13">
        <f t="shared" si="2"/>
        <v>14984</v>
      </c>
      <c r="E8" s="13">
        <f t="shared" si="2"/>
        <v>10288</v>
      </c>
      <c r="F8" s="13">
        <f t="shared" si="2"/>
        <v>9539</v>
      </c>
      <c r="G8" s="13">
        <f t="shared" si="2"/>
        <v>7563</v>
      </c>
      <c r="H8" s="13">
        <f t="shared" si="2"/>
        <v>4570</v>
      </c>
      <c r="I8" s="13">
        <f t="shared" si="2"/>
        <v>4109</v>
      </c>
      <c r="J8" s="13">
        <f t="shared" si="2"/>
        <v>6014</v>
      </c>
      <c r="K8" s="13">
        <f t="shared" si="2"/>
        <v>9090</v>
      </c>
      <c r="L8" s="13">
        <f t="shared" si="1"/>
        <v>75746</v>
      </c>
      <c r="M8"/>
    </row>
    <row r="9" spans="1:13" ht="17.25" customHeight="1">
      <c r="A9" s="14" t="s">
        <v>18</v>
      </c>
      <c r="B9" s="15">
        <v>4676</v>
      </c>
      <c r="C9" s="15">
        <v>4913</v>
      </c>
      <c r="D9" s="15">
        <v>14984</v>
      </c>
      <c r="E9" s="15">
        <v>10285</v>
      </c>
      <c r="F9" s="15">
        <v>9539</v>
      </c>
      <c r="G9" s="15">
        <v>7563</v>
      </c>
      <c r="H9" s="15">
        <v>4399</v>
      </c>
      <c r="I9" s="15">
        <v>4109</v>
      </c>
      <c r="J9" s="15">
        <v>6014</v>
      </c>
      <c r="K9" s="15">
        <v>9090</v>
      </c>
      <c r="L9" s="13">
        <f t="shared" si="1"/>
        <v>75572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3</v>
      </c>
      <c r="F10" s="15">
        <v>0</v>
      </c>
      <c r="G10" s="15">
        <v>0</v>
      </c>
      <c r="H10" s="15">
        <v>171</v>
      </c>
      <c r="I10" s="15">
        <v>0</v>
      </c>
      <c r="J10" s="15">
        <v>0</v>
      </c>
      <c r="K10" s="15">
        <v>0</v>
      </c>
      <c r="L10" s="13">
        <f t="shared" si="1"/>
        <v>174</v>
      </c>
      <c r="M10"/>
    </row>
    <row r="11" spans="1:13" ht="17.25" customHeight="1">
      <c r="A11" s="12" t="s">
        <v>69</v>
      </c>
      <c r="B11" s="15">
        <v>83731</v>
      </c>
      <c r="C11" s="15">
        <v>111582</v>
      </c>
      <c r="D11" s="15">
        <v>332797</v>
      </c>
      <c r="E11" s="15">
        <v>257988</v>
      </c>
      <c r="F11" s="15">
        <v>274647</v>
      </c>
      <c r="G11" s="15">
        <v>155650</v>
      </c>
      <c r="H11" s="15">
        <v>109514</v>
      </c>
      <c r="I11" s="15">
        <v>121421</v>
      </c>
      <c r="J11" s="15">
        <v>126158</v>
      </c>
      <c r="K11" s="15">
        <v>219731</v>
      </c>
      <c r="L11" s="13">
        <f t="shared" si="1"/>
        <v>1793219</v>
      </c>
      <c r="M11" s="56"/>
    </row>
    <row r="12" spans="1:13" ht="17.25" customHeight="1">
      <c r="A12" s="14" t="s">
        <v>82</v>
      </c>
      <c r="B12" s="15">
        <v>9524</v>
      </c>
      <c r="C12" s="15">
        <v>8098</v>
      </c>
      <c r="D12" s="15">
        <v>28641</v>
      </c>
      <c r="E12" s="15">
        <v>24734</v>
      </c>
      <c r="F12" s="15">
        <v>22844</v>
      </c>
      <c r="G12" s="15">
        <v>14142</v>
      </c>
      <c r="H12" s="15">
        <v>9815</v>
      </c>
      <c r="I12" s="15">
        <v>7012</v>
      </c>
      <c r="J12" s="15">
        <v>8801</v>
      </c>
      <c r="K12" s="15">
        <v>14157</v>
      </c>
      <c r="L12" s="13">
        <f t="shared" si="1"/>
        <v>147768</v>
      </c>
      <c r="M12" s="56"/>
    </row>
    <row r="13" spans="1:13" ht="17.25" customHeight="1">
      <c r="A13" s="14" t="s">
        <v>70</v>
      </c>
      <c r="B13" s="15">
        <f>+B11-B12</f>
        <v>74207</v>
      </c>
      <c r="C13" s="15">
        <f aca="true" t="shared" si="3" ref="C13:K13">+C11-C12</f>
        <v>103484</v>
      </c>
      <c r="D13" s="15">
        <f t="shared" si="3"/>
        <v>304156</v>
      </c>
      <c r="E13" s="15">
        <f t="shared" si="3"/>
        <v>233254</v>
      </c>
      <c r="F13" s="15">
        <f t="shared" si="3"/>
        <v>251803</v>
      </c>
      <c r="G13" s="15">
        <f t="shared" si="3"/>
        <v>141508</v>
      </c>
      <c r="H13" s="15">
        <f t="shared" si="3"/>
        <v>99699</v>
      </c>
      <c r="I13" s="15">
        <f t="shared" si="3"/>
        <v>114409</v>
      </c>
      <c r="J13" s="15">
        <f t="shared" si="3"/>
        <v>117357</v>
      </c>
      <c r="K13" s="15">
        <f t="shared" si="3"/>
        <v>205574</v>
      </c>
      <c r="L13" s="13">
        <f t="shared" si="1"/>
        <v>1645451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1.062584303302709</v>
      </c>
      <c r="C18" s="22">
        <v>1.115023976950083</v>
      </c>
      <c r="D18" s="22">
        <v>1.008997258424946</v>
      </c>
      <c r="E18" s="22">
        <v>1.057663880040902</v>
      </c>
      <c r="F18" s="22">
        <v>1.126616797952856</v>
      </c>
      <c r="G18" s="22">
        <v>1.089177552122248</v>
      </c>
      <c r="H18" s="22">
        <v>0.971681080210046</v>
      </c>
      <c r="I18" s="22">
        <v>1.110423247827907</v>
      </c>
      <c r="J18" s="22">
        <v>1.19274242245856</v>
      </c>
      <c r="K18" s="22">
        <v>1.080200498835429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81</v>
      </c>
      <c r="B20" s="25">
        <f>SUM(B21:B30)</f>
        <v>790153.87</v>
      </c>
      <c r="C20" s="25">
        <f aca="true" t="shared" si="4" ref="C20:K20">SUM(C21:C30)</f>
        <v>553516.09</v>
      </c>
      <c r="D20" s="25">
        <f t="shared" si="4"/>
        <v>1796662.0299999998</v>
      </c>
      <c r="E20" s="25">
        <f t="shared" si="4"/>
        <v>1463026.6199999999</v>
      </c>
      <c r="F20" s="25">
        <f t="shared" si="4"/>
        <v>1486335.28</v>
      </c>
      <c r="G20" s="25">
        <f t="shared" si="4"/>
        <v>892729.9</v>
      </c>
      <c r="H20" s="25">
        <f t="shared" si="4"/>
        <v>632858.9700000001</v>
      </c>
      <c r="I20" s="25">
        <f t="shared" si="4"/>
        <v>633306.53</v>
      </c>
      <c r="J20" s="25">
        <f t="shared" si="4"/>
        <v>775799.8</v>
      </c>
      <c r="K20" s="25">
        <f t="shared" si="4"/>
        <v>993860.79</v>
      </c>
      <c r="L20" s="25">
        <f>SUM(B20:K20)</f>
        <v>10018249.879999999</v>
      </c>
      <c r="M20"/>
    </row>
    <row r="21" spans="1:13" ht="17.25" customHeight="1">
      <c r="A21" s="26" t="s">
        <v>22</v>
      </c>
      <c r="B21" s="52">
        <f>ROUND((B15+B16)*B7,2)</f>
        <v>647749.25</v>
      </c>
      <c r="C21" s="52">
        <f aca="true" t="shared" si="5" ref="C21:K21">ROUND((C15+C16)*C7,2)</f>
        <v>480576.82</v>
      </c>
      <c r="D21" s="52">
        <f t="shared" si="5"/>
        <v>1707569.93</v>
      </c>
      <c r="E21" s="52">
        <f t="shared" si="5"/>
        <v>1334243.86</v>
      </c>
      <c r="F21" s="52">
        <f t="shared" si="5"/>
        <v>1248826.96</v>
      </c>
      <c r="G21" s="52">
        <f t="shared" si="5"/>
        <v>788628.89</v>
      </c>
      <c r="H21" s="52">
        <f t="shared" si="5"/>
        <v>607212.09</v>
      </c>
      <c r="I21" s="52">
        <f t="shared" si="5"/>
        <v>553951.34</v>
      </c>
      <c r="J21" s="52">
        <f t="shared" si="5"/>
        <v>628160.65</v>
      </c>
      <c r="K21" s="52">
        <f t="shared" si="5"/>
        <v>888054.3</v>
      </c>
      <c r="L21" s="33">
        <f aca="true" t="shared" si="6" ref="L21:L29">SUM(B21:K21)</f>
        <v>8884974.09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40538.94</v>
      </c>
      <c r="C22" s="33">
        <f t="shared" si="7"/>
        <v>55277.86</v>
      </c>
      <c r="D22" s="33">
        <f t="shared" si="7"/>
        <v>15363.45</v>
      </c>
      <c r="E22" s="33">
        <f t="shared" si="7"/>
        <v>76937.68</v>
      </c>
      <c r="F22" s="33">
        <f t="shared" si="7"/>
        <v>158122.47</v>
      </c>
      <c r="G22" s="33">
        <f t="shared" si="7"/>
        <v>70327.99</v>
      </c>
      <c r="H22" s="33">
        <f t="shared" si="7"/>
        <v>-17195.59</v>
      </c>
      <c r="I22" s="33">
        <f t="shared" si="7"/>
        <v>61169.11</v>
      </c>
      <c r="J22" s="33">
        <f t="shared" si="7"/>
        <v>121073.21</v>
      </c>
      <c r="K22" s="33">
        <f t="shared" si="7"/>
        <v>71222.4</v>
      </c>
      <c r="L22" s="33">
        <f t="shared" si="6"/>
        <v>652837.52</v>
      </c>
      <c r="M22"/>
    </row>
    <row r="23" spans="1:13" ht="17.25" customHeight="1">
      <c r="A23" s="27" t="s">
        <v>24</v>
      </c>
      <c r="B23" s="33">
        <v>0</v>
      </c>
      <c r="C23" s="33">
        <v>15105.2</v>
      </c>
      <c r="D23" s="33">
        <v>67612.93</v>
      </c>
      <c r="E23" s="33">
        <v>37194.44</v>
      </c>
      <c r="F23" s="33">
        <v>55594.55</v>
      </c>
      <c r="G23" s="33">
        <v>32541.64</v>
      </c>
      <c r="H23" s="33">
        <v>22935.36</v>
      </c>
      <c r="I23" s="33">
        <v>15510.1</v>
      </c>
      <c r="J23" s="33">
        <v>21925.91</v>
      </c>
      <c r="K23" s="33">
        <v>29592.81</v>
      </c>
      <c r="L23" s="33">
        <f t="shared" si="6"/>
        <v>298012.94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72</v>
      </c>
      <c r="B26" s="33">
        <v>612.67</v>
      </c>
      <c r="C26" s="33">
        <v>430.23</v>
      </c>
      <c r="D26" s="33">
        <v>1394.16</v>
      </c>
      <c r="E26" s="33">
        <v>1135.48</v>
      </c>
      <c r="F26" s="33">
        <v>1151.82</v>
      </c>
      <c r="G26" s="33">
        <v>691.64</v>
      </c>
      <c r="H26" s="33">
        <v>490.14</v>
      </c>
      <c r="I26" s="33">
        <v>490.14</v>
      </c>
      <c r="J26" s="33">
        <v>601.78</v>
      </c>
      <c r="K26" s="33">
        <v>770.6</v>
      </c>
      <c r="L26" s="33">
        <f t="shared" si="6"/>
        <v>7768.660000000002</v>
      </c>
      <c r="M26" s="56"/>
    </row>
    <row r="27" spans="1:13" ht="17.25" customHeight="1">
      <c r="A27" s="27" t="s">
        <v>73</v>
      </c>
      <c r="B27" s="33">
        <v>317.62</v>
      </c>
      <c r="C27" s="33">
        <v>247.21</v>
      </c>
      <c r="D27" s="33">
        <v>805.7</v>
      </c>
      <c r="E27" s="33">
        <v>616.17</v>
      </c>
      <c r="F27" s="33">
        <v>672.08</v>
      </c>
      <c r="G27" s="33">
        <v>376.34</v>
      </c>
      <c r="H27" s="33">
        <v>275.37</v>
      </c>
      <c r="I27" s="33">
        <v>283.54</v>
      </c>
      <c r="J27" s="33">
        <v>341.74</v>
      </c>
      <c r="K27" s="33">
        <v>468.22</v>
      </c>
      <c r="L27" s="33">
        <f t="shared" si="6"/>
        <v>4403.990000000001</v>
      </c>
      <c r="M27" s="56"/>
    </row>
    <row r="28" spans="1:13" ht="17.25" customHeight="1">
      <c r="A28" s="27" t="s">
        <v>74</v>
      </c>
      <c r="B28" s="33">
        <v>148.14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128.43</v>
      </c>
      <c r="I28" s="33">
        <v>132.25</v>
      </c>
      <c r="J28" s="33">
        <v>156.41</v>
      </c>
      <c r="K28" s="33">
        <v>212.36</v>
      </c>
      <c r="L28" s="33">
        <f t="shared" si="6"/>
        <v>2023.7600000000002</v>
      </c>
      <c r="M28" s="56"/>
    </row>
    <row r="29" spans="1:13" ht="17.25" customHeight="1">
      <c r="A29" s="27" t="s">
        <v>84</v>
      </c>
      <c r="B29" s="33">
        <v>99017.2</v>
      </c>
      <c r="C29" s="33"/>
      <c r="D29" s="33"/>
      <c r="E29" s="33">
        <v>9071.51</v>
      </c>
      <c r="F29" s="33">
        <v>18116.39</v>
      </c>
      <c r="G29" s="33"/>
      <c r="H29" s="33">
        <v>17243.12</v>
      </c>
      <c r="I29" s="33">
        <v>0</v>
      </c>
      <c r="J29" s="33">
        <v>0</v>
      </c>
      <c r="K29" s="33">
        <v>0</v>
      </c>
      <c r="L29" s="33">
        <f t="shared" si="6"/>
        <v>143448.22</v>
      </c>
      <c r="M29" s="56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-127444.98999999999</v>
      </c>
      <c r="C32" s="33">
        <f t="shared" si="8"/>
        <v>-20939.88</v>
      </c>
      <c r="D32" s="33">
        <f t="shared" si="8"/>
        <v>-65084.50000000001</v>
      </c>
      <c r="E32" s="33">
        <f t="shared" si="8"/>
        <v>-46304.670000000115</v>
      </c>
      <c r="F32" s="33">
        <f t="shared" si="8"/>
        <v>-38688.2</v>
      </c>
      <c r="G32" s="33">
        <f t="shared" si="8"/>
        <v>-32688.709999999995</v>
      </c>
      <c r="H32" s="33">
        <f t="shared" si="8"/>
        <v>-22006.11</v>
      </c>
      <c r="I32" s="33">
        <f t="shared" si="8"/>
        <v>-20344.77</v>
      </c>
      <c r="J32" s="33">
        <f t="shared" si="8"/>
        <v>-24633.01</v>
      </c>
      <c r="K32" s="33">
        <f t="shared" si="8"/>
        <v>-38416.24</v>
      </c>
      <c r="L32" s="33">
        <f aca="true" t="shared" si="9" ref="L32:L39">SUM(B32:K32)</f>
        <v>-436551.08000000013</v>
      </c>
      <c r="M32"/>
    </row>
    <row r="33" spans="1:13" ht="18.75" customHeight="1">
      <c r="A33" s="27" t="s">
        <v>28</v>
      </c>
      <c r="B33" s="33">
        <f>B34+B35+B36+B37</f>
        <v>-20574.4</v>
      </c>
      <c r="C33" s="33">
        <f aca="true" t="shared" si="10" ref="C33:K33">C34+C35+C36+C37</f>
        <v>-21617.2</v>
      </c>
      <c r="D33" s="33">
        <f t="shared" si="10"/>
        <v>-65929.6</v>
      </c>
      <c r="E33" s="33">
        <f t="shared" si="10"/>
        <v>-45254</v>
      </c>
      <c r="F33" s="33">
        <f t="shared" si="10"/>
        <v>-41971.6</v>
      </c>
      <c r="G33" s="33">
        <f t="shared" si="10"/>
        <v>-33277.2</v>
      </c>
      <c r="H33" s="33">
        <f t="shared" si="10"/>
        <v>-19355.6</v>
      </c>
      <c r="I33" s="33">
        <f t="shared" si="10"/>
        <v>-20869.36</v>
      </c>
      <c r="J33" s="33">
        <f t="shared" si="10"/>
        <v>-26461.6</v>
      </c>
      <c r="K33" s="33">
        <f t="shared" si="10"/>
        <v>-39996</v>
      </c>
      <c r="L33" s="33">
        <f t="shared" si="9"/>
        <v>-335306.56</v>
      </c>
      <c r="M33"/>
    </row>
    <row r="34" spans="1:13" s="36" customFormat="1" ht="18.75" customHeight="1">
      <c r="A34" s="34" t="s">
        <v>51</v>
      </c>
      <c r="B34" s="33">
        <f aca="true" t="shared" si="11" ref="B34:K34">-ROUND((B9)*$E$3,2)</f>
        <v>-20574.4</v>
      </c>
      <c r="C34" s="33">
        <f t="shared" si="11"/>
        <v>-21617.2</v>
      </c>
      <c r="D34" s="33">
        <f t="shared" si="11"/>
        <v>-65929.6</v>
      </c>
      <c r="E34" s="33">
        <f t="shared" si="11"/>
        <v>-45254</v>
      </c>
      <c r="F34" s="33">
        <f t="shared" si="11"/>
        <v>-41971.6</v>
      </c>
      <c r="G34" s="33">
        <f t="shared" si="11"/>
        <v>-33277.2</v>
      </c>
      <c r="H34" s="33">
        <f t="shared" si="11"/>
        <v>-19355.6</v>
      </c>
      <c r="I34" s="33">
        <f t="shared" si="11"/>
        <v>-18079.6</v>
      </c>
      <c r="J34" s="33">
        <f t="shared" si="11"/>
        <v>-26461.6</v>
      </c>
      <c r="K34" s="33">
        <f t="shared" si="11"/>
        <v>-39996</v>
      </c>
      <c r="L34" s="33">
        <f t="shared" si="9"/>
        <v>-332516.8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-2789.76</v>
      </c>
      <c r="J37" s="17">
        <v>0</v>
      </c>
      <c r="K37" s="17">
        <v>0</v>
      </c>
      <c r="L37" s="33">
        <f t="shared" si="9"/>
        <v>-2789.76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-5768.120000000112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-119235.96000000011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66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67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85</v>
      </c>
      <c r="B51" s="17">
        <v>0</v>
      </c>
      <c r="C51" s="17">
        <v>677.32</v>
      </c>
      <c r="D51" s="17">
        <v>845.1</v>
      </c>
      <c r="E51" s="17">
        <v>4717.45</v>
      </c>
      <c r="F51" s="17">
        <v>3283.4</v>
      </c>
      <c r="G51" s="17">
        <v>588.49</v>
      </c>
      <c r="H51" s="17">
        <v>3946.74</v>
      </c>
      <c r="I51" s="17">
        <v>524.59</v>
      </c>
      <c r="J51" s="17">
        <v>1828.59</v>
      </c>
      <c r="K51" s="17">
        <v>1579.76</v>
      </c>
      <c r="L51" s="33">
        <f aca="true" t="shared" si="14" ref="L51:L56">SUM(B51:K51)</f>
        <v>17991.44</v>
      </c>
      <c r="M51"/>
    </row>
    <row r="52" spans="1:13" ht="18.75" customHeight="1">
      <c r="A52" s="27" t="s">
        <v>75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/>
      <c r="L55" s="30"/>
      <c r="M55" s="40"/>
    </row>
    <row r="56" spans="1:13" ht="18.75" customHeight="1">
      <c r="A56" s="19" t="s">
        <v>41</v>
      </c>
      <c r="B56" s="41">
        <f aca="true" t="shared" si="16" ref="B56:K56">IF(B20+B32+B45+B57&lt;0,0,B20+B32+B57)</f>
        <v>662708.88</v>
      </c>
      <c r="C56" s="41">
        <f t="shared" si="16"/>
        <v>532576.21</v>
      </c>
      <c r="D56" s="41">
        <f t="shared" si="16"/>
        <v>1731577.5299999998</v>
      </c>
      <c r="E56" s="41">
        <f t="shared" si="16"/>
        <v>1416721.9499999997</v>
      </c>
      <c r="F56" s="41">
        <f t="shared" si="16"/>
        <v>1447647.08</v>
      </c>
      <c r="G56" s="41">
        <f t="shared" si="16"/>
        <v>860041.1900000001</v>
      </c>
      <c r="H56" s="41">
        <f t="shared" si="16"/>
        <v>610852.8600000001</v>
      </c>
      <c r="I56" s="41">
        <f t="shared" si="16"/>
        <v>612961.76</v>
      </c>
      <c r="J56" s="41">
        <f t="shared" si="16"/>
        <v>751166.79</v>
      </c>
      <c r="K56" s="41">
        <f t="shared" si="16"/>
        <v>955444.55</v>
      </c>
      <c r="L56" s="42">
        <f t="shared" si="14"/>
        <v>9581698.8</v>
      </c>
      <c r="M56" s="51"/>
    </row>
    <row r="57" spans="1:13" ht="18.75" customHeight="1">
      <c r="A57" s="27" t="s">
        <v>42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43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44</v>
      </c>
      <c r="B62" s="41">
        <f>SUM(B63:B76)</f>
        <v>662708.88</v>
      </c>
      <c r="C62" s="41">
        <f aca="true" t="shared" si="18" ref="C62:J62">SUM(C63:C74)</f>
        <v>532576.21</v>
      </c>
      <c r="D62" s="41">
        <f t="shared" si="18"/>
        <v>1731577.53</v>
      </c>
      <c r="E62" s="41">
        <f t="shared" si="18"/>
        <v>1416721.95</v>
      </c>
      <c r="F62" s="41">
        <f t="shared" si="18"/>
        <v>1447647.0799999998</v>
      </c>
      <c r="G62" s="41">
        <f t="shared" si="18"/>
        <v>860041.19</v>
      </c>
      <c r="H62" s="41">
        <f t="shared" si="18"/>
        <v>610852.86</v>
      </c>
      <c r="I62" s="41">
        <f>SUM(I63:I79)</f>
        <v>612961.76</v>
      </c>
      <c r="J62" s="41">
        <f t="shared" si="18"/>
        <v>751166.7899999999</v>
      </c>
      <c r="K62" s="41">
        <f>SUM(K63:K76)</f>
        <v>955444.55</v>
      </c>
      <c r="L62" s="41">
        <f>SUM(B62:K62)</f>
        <v>9581698.8</v>
      </c>
      <c r="M62" s="40"/>
    </row>
    <row r="63" spans="1:13" ht="18.75" customHeight="1">
      <c r="A63" s="46" t="s">
        <v>45</v>
      </c>
      <c r="B63" s="57">
        <v>662708.88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662708.88</v>
      </c>
      <c r="M63"/>
    </row>
    <row r="64" spans="1:13" ht="18.75" customHeight="1">
      <c r="A64" s="46" t="s">
        <v>54</v>
      </c>
      <c r="B64" s="17">
        <v>0</v>
      </c>
      <c r="C64" s="57">
        <v>466324.41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466324.41</v>
      </c>
      <c r="M64"/>
    </row>
    <row r="65" spans="1:13" ht="18.75" customHeight="1">
      <c r="A65" s="46" t="s">
        <v>55</v>
      </c>
      <c r="B65" s="17">
        <v>0</v>
      </c>
      <c r="C65" s="57">
        <v>66251.8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66251.8</v>
      </c>
      <c r="M65" s="54"/>
    </row>
    <row r="66" spans="1:12" ht="18.75" customHeight="1">
      <c r="A66" s="46" t="s">
        <v>46</v>
      </c>
      <c r="B66" s="17">
        <v>0</v>
      </c>
      <c r="C66" s="17">
        <v>0</v>
      </c>
      <c r="D66" s="57">
        <v>1731577.53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1731577.53</v>
      </c>
    </row>
    <row r="67" spans="1:12" ht="18.75" customHeight="1">
      <c r="A67" s="46" t="s">
        <v>47</v>
      </c>
      <c r="B67" s="17">
        <v>0</v>
      </c>
      <c r="C67" s="17">
        <v>0</v>
      </c>
      <c r="D67" s="17">
        <v>0</v>
      </c>
      <c r="E67" s="57">
        <v>1416721.95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1416721.95</v>
      </c>
    </row>
    <row r="68" spans="1:12" ht="18.75" customHeight="1">
      <c r="A68" s="46" t="s">
        <v>48</v>
      </c>
      <c r="B68" s="17">
        <v>0</v>
      </c>
      <c r="C68" s="17">
        <v>0</v>
      </c>
      <c r="D68" s="17">
        <v>0</v>
      </c>
      <c r="E68" s="17">
        <v>0</v>
      </c>
      <c r="F68" s="57">
        <v>1447647.0799999998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1447647.0799999998</v>
      </c>
    </row>
    <row r="69" spans="1:12" ht="18.75" customHeight="1">
      <c r="A69" s="46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860041.19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860041.19</v>
      </c>
    </row>
    <row r="70" spans="1:12" ht="18.75" customHeight="1">
      <c r="A70" s="46" t="s">
        <v>50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610852.86</v>
      </c>
      <c r="I70" s="17">
        <v>0</v>
      </c>
      <c r="J70" s="17">
        <v>0</v>
      </c>
      <c r="K70" s="17">
        <v>0</v>
      </c>
      <c r="L70" s="41">
        <f t="shared" si="19"/>
        <v>610852.86</v>
      </c>
    </row>
    <row r="71" spans="1:12" ht="18.75" customHeight="1">
      <c r="A71" s="46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v>612961.76</v>
      </c>
      <c r="J71" s="17">
        <v>0</v>
      </c>
      <c r="K71" s="17">
        <v>0</v>
      </c>
      <c r="L71" s="41">
        <f t="shared" si="19"/>
        <v>612961.76</v>
      </c>
    </row>
    <row r="72" spans="1:12" ht="18.75" customHeight="1">
      <c r="A72" s="46" t="s">
        <v>52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v>751166.7899999999</v>
      </c>
      <c r="K72" s="17">
        <v>0</v>
      </c>
      <c r="L72" s="41">
        <f t="shared" si="19"/>
        <v>751166.7899999999</v>
      </c>
    </row>
    <row r="73" spans="1:12" ht="18.75" customHeight="1">
      <c r="A73" s="46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568213.62</v>
      </c>
      <c r="L73" s="41">
        <f t="shared" si="19"/>
        <v>568213.62</v>
      </c>
    </row>
    <row r="74" spans="1:12" ht="18.75" customHeight="1">
      <c r="A74" s="46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387230.93000000005</v>
      </c>
      <c r="L74" s="41">
        <f t="shared" si="19"/>
        <v>387230.93000000005</v>
      </c>
    </row>
    <row r="75" spans="1:12" ht="18.75" customHeight="1">
      <c r="A75" s="46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65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79</v>
      </c>
      <c r="H77"/>
      <c r="I77"/>
      <c r="J77"/>
      <c r="K77"/>
    </row>
    <row r="78" spans="1:11" ht="18" customHeight="1">
      <c r="A78" s="55" t="s">
        <v>86</v>
      </c>
      <c r="I78"/>
      <c r="J78"/>
      <c r="K78"/>
    </row>
    <row r="79" spans="1:11" ht="18" customHeight="1">
      <c r="A79" s="48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2024-05-28T19:09:36Z</dcterms:modified>
  <cp:category/>
  <cp:version/>
  <cp:contentType/>
  <cp:contentStatus/>
</cp:coreProperties>
</file>