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<sst xmlns="http://schemas.openxmlformats.org/spreadsheetml/2006/main" count="89" uniqueCount="88">
  <si>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</si>
  <si>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</si>
  <si>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</si>
  <si>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</si>
  <si>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</si>
  <si>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</si>
  <si>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</si>
  <si>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</si>
  <si>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</si>
  <si>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</si>
  <si>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</si>
  <si>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</si>
  <si>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</si>
  <si>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</si>
  <si>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</si>
  <si>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</si>
  <si>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</si>
  <si>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</si>
  <si>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</si>
  <si>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</si>
  <si>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</si>
  <si>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</si>
  <si>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</si>
  <si>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</si>
  <si>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</si>
  <si>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</si>
  <si>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</si>
  <si>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</si>
  <si>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</si>
  <si>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</si>
  <si>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</si>
  <si>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</si>
  <si>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</si>
  <si>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</si>
  <si>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</si>
  <si>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</si>
  <si>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</si>
  <si>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</si>
  <si>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</si>
  <si>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</si>
  <si>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</si>
  <si>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</si>
  <si>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</si>
  <si>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</si>
  <si>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</si>
  <si>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</si>
  <si>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</si>
  <si>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</si>
  <si>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</si>
  <si>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</si>
  <si>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</si>
  <si>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</si>
  <si>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</si>
  <si>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</si>
  <si>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</si>
  <si>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</si>
  <si>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</si>
  <si>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</si>
  <si>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</si>
  <si>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</si>
  <si>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</si>
  <si>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</si>
  <si>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</si>
  <si>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</si>
  <si>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</si>
  <si>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</si>
  <si>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</si>
  <si>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</si>
  <si>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</si>
  <si>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</si>
  <si>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</si>
  <si>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</si>
  <si>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</si>
  <si>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</si>
  <si>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</si>
  <si>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</si>
  <si>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</si>
  <si>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</si>
  <si>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</si>
  <si>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</si>
  <si>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</si>
  <si>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4. Remuneração Bruta do Operador (4.1 + 4.2 + 4.3 + 4.4 + 4.5 + 4.6 + 4.9)</t>
  </si>
  <si>
    <t>1.2.1. Idosos</t>
  </si>
  <si>
    <t>OPERAÇÃO 31/05/24 - VENCIMENTO 07/06/24</t>
  </si>
  <si>
    <t>4.9. Remuneração Veículos Elétricos</t>
  </si>
  <si>
    <t>5.3. Revisão de Remuneração pelo Transporte Coletivo ¹</t>
  </si>
  <si>
    <t>¹ Equipamentos embarcados de nov/23 a mar/24. Elétricos de dez/23 a mai/24.</t>
  </si>
  <si>
    <t xml:space="preserve"> Energia para tração de março, abril e maio.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</si>
</sst>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6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indent="1"/>
    </xf>
    <xf numFmtId="165" fontId="32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1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166" fontId="32" fillId="0" borderId="4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2"/>
    </xf>
    <xf numFmtId="0" fontId="32" fillId="0" borderId="4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4" fontId="32" fillId="35" borderId="4" xfId="53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2"/>
    </xf>
    <xf numFmtId="164" fontId="32" fillId="0" borderId="1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168" fontId="32" fillId="35" borderId="4" xfId="46" applyNumberFormat="1" applyFont="1" applyFill="1" applyBorder="1" applyAlignment="1">
      <alignment vertical="center"/>
    </xf>
    <xf numFmtId="164" fontId="32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168" fontId="32" fillId="0" borderId="4" xfId="46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left" vertical="center" indent="1"/>
    </xf>
    <xf numFmtId="164" fontId="32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0" fontId="0" fillId="0" borderId="14" xfId="0" applyFill="1" applyBorder="1" applyAlignment="1">
      <alignment horizontal="left" vertical="center" indent="2"/>
    </xf>
    <xf numFmtId="164" fontId="32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3" fillId="0" borderId="0" xfId="0" applyNumberFormat="1" applyFont="1" applyAlignment="1">
      <alignment/>
    </xf>
    <xf numFmtId="171" fontId="32" fillId="0" borderId="4" xfId="46" applyNumberFormat="1" applyFont="1" applyFill="1" applyBorder="1" applyAlignment="1">
      <alignment horizontal="center" vertical="center"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169" fontId="32" fillId="0" borderId="4" xfId="46" applyNumberFormat="1" applyFont="1" applyBorder="1" applyAlignment="1">
      <alignment vertical="center"/>
    </xf>
    <xf numFmtId="44" fontId="32" fillId="0" borderId="4" xfId="46" applyFont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9" t="s">
        <v>53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1">
      <c r="A2" s="60" t="s">
        <v>83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1" t="s">
        <v>1</v>
      </c>
      <c r="B4" s="62" t="s">
        <v>2</v>
      </c>
      <c r="C4" s="63"/>
      <c r="D4" s="63"/>
      <c r="E4" s="63"/>
      <c r="F4" s="63"/>
      <c r="G4" s="63"/>
      <c r="H4" s="63"/>
      <c r="I4" s="63"/>
      <c r="J4" s="63"/>
      <c r="K4" s="63"/>
      <c r="L4" s="64" t="s">
        <v>3</v>
      </c>
    </row>
    <row r="5" spans="1:12" ht="30" customHeight="1">
      <c r="A5" s="61"/>
      <c r="B5" s="6" t="s">
        <v>4</v>
      </c>
      <c r="C5" s="6" t="s">
        <v>56</v>
      </c>
      <c r="D5" s="6" t="s">
        <v>5</v>
      </c>
      <c r="E5" s="7" t="s">
        <v>57</v>
      </c>
      <c r="F5" s="7" t="s">
        <v>58</v>
      </c>
      <c r="G5" s="7" t="s">
        <v>59</v>
      </c>
      <c r="H5" s="7" t="s">
        <v>60</v>
      </c>
      <c r="I5" s="6" t="s">
        <v>6</v>
      </c>
      <c r="J5" s="6" t="s">
        <v>61</v>
      </c>
      <c r="K5" s="6" t="s">
        <v>4</v>
      </c>
      <c r="L5" s="61"/>
    </row>
    <row r="6" spans="1:12" ht="18.75" customHeight="1">
      <c r="A6" s="61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1"/>
    </row>
    <row r="7" spans="1:13" ht="17.25" customHeight="1">
      <c r="A7" s="9" t="s">
        <v>17</v>
      </c>
      <c r="B7" s="10">
        <f>B8+B11</f>
        <v>58854</v>
      </c>
      <c r="C7" s="10">
        <f aca="true" t="shared" si="0" ref="C7:K7">C8+C11</f>
        <v>82400</v>
      </c>
      <c r="D7" s="10">
        <f t="shared" si="0"/>
        <v>246053</v>
      </c>
      <c r="E7" s="10">
        <f t="shared" si="0"/>
        <v>194020</v>
      </c>
      <c r="F7" s="10">
        <f t="shared" si="0"/>
        <v>213627</v>
      </c>
      <c r="G7" s="10">
        <f t="shared" si="0"/>
        <v>112046</v>
      </c>
      <c r="H7" s="10">
        <f t="shared" si="0"/>
        <v>80164</v>
      </c>
      <c r="I7" s="10">
        <f t="shared" si="0"/>
        <v>93568</v>
      </c>
      <c r="J7" s="10">
        <f t="shared" si="0"/>
        <v>84349</v>
      </c>
      <c r="K7" s="10">
        <f t="shared" si="0"/>
        <v>169946</v>
      </c>
      <c r="L7" s="10">
        <f aca="true" t="shared" si="1" ref="L7:L13">SUM(B7:K7)</f>
        <v>1335027</v>
      </c>
      <c r="M7" s="11"/>
    </row>
    <row r="8" spans="1:13" ht="17.25" customHeight="1">
      <c r="A8" s="12" t="s">
        <v>80</v>
      </c>
      <c r="B8" s="13">
        <f>B9+B10</f>
        <v>3536</v>
      </c>
      <c r="C8" s="13">
        <f aca="true" t="shared" si="2" ref="C8:K8">C9+C10</f>
        <v>4066</v>
      </c>
      <c r="D8" s="13">
        <f t="shared" si="2"/>
        <v>12984</v>
      </c>
      <c r="E8" s="13">
        <f t="shared" si="2"/>
        <v>9026</v>
      </c>
      <c r="F8" s="13">
        <f t="shared" si="2"/>
        <v>8719</v>
      </c>
      <c r="G8" s="13">
        <f t="shared" si="2"/>
        <v>6389</v>
      </c>
      <c r="H8" s="13">
        <f t="shared" si="2"/>
        <v>3599</v>
      </c>
      <c r="I8" s="13">
        <f t="shared" si="2"/>
        <v>3354</v>
      </c>
      <c r="J8" s="13">
        <f t="shared" si="2"/>
        <v>4205</v>
      </c>
      <c r="K8" s="13">
        <f t="shared" si="2"/>
        <v>7600</v>
      </c>
      <c r="L8" s="13">
        <f t="shared" si="1"/>
        <v>63478</v>
      </c>
      <c r="M8"/>
    </row>
    <row r="9" spans="1:13" ht="17.25" customHeight="1">
      <c r="A9" s="14" t="s">
        <v>18</v>
      </c>
      <c r="B9" s="15">
        <v>3534</v>
      </c>
      <c r="C9" s="15">
        <v>4066</v>
      </c>
      <c r="D9" s="15">
        <v>12984</v>
      </c>
      <c r="E9" s="15">
        <v>9024</v>
      </c>
      <c r="F9" s="15">
        <v>8719</v>
      </c>
      <c r="G9" s="15">
        <v>6389</v>
      </c>
      <c r="H9" s="15">
        <v>3517</v>
      </c>
      <c r="I9" s="15">
        <v>3354</v>
      </c>
      <c r="J9" s="15">
        <v>4205</v>
      </c>
      <c r="K9" s="15">
        <v>7600</v>
      </c>
      <c r="L9" s="13">
        <f t="shared" si="1"/>
        <v>63392</v>
      </c>
      <c r="M9"/>
    </row>
    <row r="10" spans="1:13" ht="17.25" customHeight="1">
      <c r="A10" s="14" t="s">
        <v>19</v>
      </c>
      <c r="B10" s="15">
        <v>2</v>
      </c>
      <c r="C10" s="15">
        <v>0</v>
      </c>
      <c r="D10" s="15">
        <v>0</v>
      </c>
      <c r="E10" s="15">
        <v>2</v>
      </c>
      <c r="F10" s="15">
        <v>0</v>
      </c>
      <c r="G10" s="15">
        <v>0</v>
      </c>
      <c r="H10" s="15">
        <v>82</v>
      </c>
      <c r="I10" s="15">
        <v>0</v>
      </c>
      <c r="J10" s="15">
        <v>0</v>
      </c>
      <c r="K10" s="15">
        <v>0</v>
      </c>
      <c r="L10" s="13">
        <f t="shared" si="1"/>
        <v>86</v>
      </c>
      <c r="M10"/>
    </row>
    <row r="11" spans="1:13" ht="17.25" customHeight="1">
      <c r="A11" s="12" t="s">
        <v>69</v>
      </c>
      <c r="B11" s="15">
        <v>55318</v>
      </c>
      <c r="C11" s="15">
        <v>78334</v>
      </c>
      <c r="D11" s="15">
        <v>233069</v>
      </c>
      <c r="E11" s="15">
        <v>184994</v>
      </c>
      <c r="F11" s="15">
        <v>204908</v>
      </c>
      <c r="G11" s="15">
        <v>105657</v>
      </c>
      <c r="H11" s="15">
        <v>76565</v>
      </c>
      <c r="I11" s="15">
        <v>90214</v>
      </c>
      <c r="J11" s="15">
        <v>80144</v>
      </c>
      <c r="K11" s="15">
        <v>162346</v>
      </c>
      <c r="L11" s="13">
        <f t="shared" si="1"/>
        <v>1271549</v>
      </c>
      <c r="M11" s="55"/>
    </row>
    <row r="12" spans="1:13" ht="17.25" customHeight="1">
      <c r="A12" s="14" t="s">
        <v>82</v>
      </c>
      <c r="B12" s="15">
        <v>7227</v>
      </c>
      <c r="C12" s="15">
        <v>6857</v>
      </c>
      <c r="D12" s="15">
        <v>22443</v>
      </c>
      <c r="E12" s="15">
        <v>21064</v>
      </c>
      <c r="F12" s="15">
        <v>19556</v>
      </c>
      <c r="G12" s="15">
        <v>11243</v>
      </c>
      <c r="H12" s="15">
        <v>7599</v>
      </c>
      <c r="I12" s="15">
        <v>5412</v>
      </c>
      <c r="J12" s="15">
        <v>6786</v>
      </c>
      <c r="K12" s="15">
        <v>11460</v>
      </c>
      <c r="L12" s="13">
        <f t="shared" si="1"/>
        <v>119647</v>
      </c>
      <c r="M12" s="55"/>
    </row>
    <row r="13" spans="1:13" ht="17.25" customHeight="1">
      <c r="A13" s="14" t="s">
        <v>70</v>
      </c>
      <c r="B13" s="15">
        <f>+B11-B12</f>
        <v>48091</v>
      </c>
      <c r="C13" s="15">
        <f aca="true" t="shared" si="3" ref="C13:K13">+C11-C12</f>
        <v>71477</v>
      </c>
      <c r="D13" s="15">
        <f t="shared" si="3"/>
        <v>210626</v>
      </c>
      <c r="E13" s="15">
        <f t="shared" si="3"/>
        <v>163930</v>
      </c>
      <c r="F13" s="15">
        <f t="shared" si="3"/>
        <v>185352</v>
      </c>
      <c r="G13" s="15">
        <f t="shared" si="3"/>
        <v>94414</v>
      </c>
      <c r="H13" s="15">
        <f t="shared" si="3"/>
        <v>68966</v>
      </c>
      <c r="I13" s="15">
        <f t="shared" si="3"/>
        <v>84802</v>
      </c>
      <c r="J13" s="15">
        <f t="shared" si="3"/>
        <v>73358</v>
      </c>
      <c r="K13" s="15">
        <f t="shared" si="3"/>
        <v>150886</v>
      </c>
      <c r="L13" s="13">
        <f t="shared" si="1"/>
        <v>1151902</v>
      </c>
      <c r="M13" s="49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7.3269</v>
      </c>
      <c r="C15" s="20">
        <v>4.1253</v>
      </c>
      <c r="D15" s="20">
        <v>4.9099</v>
      </c>
      <c r="E15" s="20">
        <v>4.9734</v>
      </c>
      <c r="F15" s="20">
        <v>4.3944</v>
      </c>
      <c r="G15" s="20">
        <v>4.8319</v>
      </c>
      <c r="H15" s="20">
        <v>5.3225</v>
      </c>
      <c r="I15" s="20">
        <v>4.4129</v>
      </c>
      <c r="J15" s="20">
        <v>4.7526</v>
      </c>
      <c r="K15" s="20">
        <v>3.881</v>
      </c>
      <c r="L15" s="18"/>
      <c r="M15"/>
    </row>
    <row r="16" spans="1:13" ht="17.25" customHeight="1">
      <c r="A16" s="19" t="s">
        <v>71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55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1.457725586592506</v>
      </c>
      <c r="C18" s="22">
        <v>1.49321253847776</v>
      </c>
      <c r="D18" s="22">
        <v>1.365798867867202</v>
      </c>
      <c r="E18" s="22">
        <v>1.396202919935571</v>
      </c>
      <c r="F18" s="22">
        <v>1.437293552855879</v>
      </c>
      <c r="G18" s="22">
        <v>1.503088192873987</v>
      </c>
      <c r="H18" s="22">
        <v>1.296543405176713</v>
      </c>
      <c r="I18" s="22">
        <v>1.427456418781575</v>
      </c>
      <c r="J18" s="22">
        <v>1.797422924055972</v>
      </c>
      <c r="K18" s="22">
        <v>1.394073085429862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81</v>
      </c>
      <c r="B20" s="25">
        <f>SUM(B21:B30)</f>
        <v>727658.0800000001</v>
      </c>
      <c r="C20" s="25">
        <f aca="true" t="shared" si="4" ref="C20:K20">SUM(C21:C30)</f>
        <v>522873.68</v>
      </c>
      <c r="D20" s="25">
        <f t="shared" si="4"/>
        <v>1713570.7100000002</v>
      </c>
      <c r="E20" s="25">
        <f t="shared" si="4"/>
        <v>1398450.48</v>
      </c>
      <c r="F20" s="25">
        <f t="shared" si="4"/>
        <v>1428383.07</v>
      </c>
      <c r="G20" s="25">
        <f t="shared" si="4"/>
        <v>846879.7899999998</v>
      </c>
      <c r="H20" s="25">
        <f t="shared" si="4"/>
        <v>595186.0200000001</v>
      </c>
      <c r="I20" s="25">
        <f t="shared" si="4"/>
        <v>606619.8600000001</v>
      </c>
      <c r="J20" s="25">
        <f t="shared" si="4"/>
        <v>746797.81</v>
      </c>
      <c r="K20" s="25">
        <f t="shared" si="4"/>
        <v>954027.5800000001</v>
      </c>
      <c r="L20" s="25">
        <f>SUM(B20:K20)</f>
        <v>9540447.080000002</v>
      </c>
      <c r="M20"/>
    </row>
    <row r="21" spans="1:13" ht="17.25" customHeight="1">
      <c r="A21" s="26" t="s">
        <v>22</v>
      </c>
      <c r="B21" s="51">
        <f>ROUND((B15+B16)*B7,2)</f>
        <v>431217.37</v>
      </c>
      <c r="C21" s="51">
        <f aca="true" t="shared" si="5" ref="C21:K21">ROUND((C15+C16)*C7,2)</f>
        <v>339924.72</v>
      </c>
      <c r="D21" s="51">
        <f t="shared" si="5"/>
        <v>1208095.62</v>
      </c>
      <c r="E21" s="51">
        <f t="shared" si="5"/>
        <v>964939.07</v>
      </c>
      <c r="F21" s="51">
        <f t="shared" si="5"/>
        <v>938762.49</v>
      </c>
      <c r="G21" s="51">
        <f t="shared" si="5"/>
        <v>541395.07</v>
      </c>
      <c r="H21" s="51">
        <f t="shared" si="5"/>
        <v>426672.89</v>
      </c>
      <c r="I21" s="51">
        <f t="shared" si="5"/>
        <v>412906.23</v>
      </c>
      <c r="J21" s="51">
        <f t="shared" si="5"/>
        <v>400877.06</v>
      </c>
      <c r="K21" s="51">
        <f t="shared" si="5"/>
        <v>659560.43</v>
      </c>
      <c r="L21" s="33">
        <f aca="true" t="shared" si="6" ref="L21:L29">SUM(B21:K21)</f>
        <v>6324350.949999998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197379.22</v>
      </c>
      <c r="C22" s="33">
        <f t="shared" si="7"/>
        <v>167655.13</v>
      </c>
      <c r="D22" s="33">
        <f t="shared" si="7"/>
        <v>441920.01</v>
      </c>
      <c r="E22" s="33">
        <f t="shared" si="7"/>
        <v>382311.68</v>
      </c>
      <c r="F22" s="33">
        <f t="shared" si="7"/>
        <v>410514.78</v>
      </c>
      <c r="G22" s="33">
        <f t="shared" si="7"/>
        <v>272369.47</v>
      </c>
      <c r="H22" s="33">
        <f t="shared" si="7"/>
        <v>126527.03</v>
      </c>
      <c r="I22" s="33">
        <f t="shared" si="7"/>
        <v>176499.42</v>
      </c>
      <c r="J22" s="33">
        <f t="shared" si="7"/>
        <v>319668.56</v>
      </c>
      <c r="K22" s="33">
        <f t="shared" si="7"/>
        <v>259915.01</v>
      </c>
      <c r="L22" s="33">
        <f t="shared" si="6"/>
        <v>2754760.3100000005</v>
      </c>
      <c r="M22"/>
    </row>
    <row r="23" spans="1:13" ht="17.25" customHeight="1">
      <c r="A23" s="27" t="s">
        <v>24</v>
      </c>
      <c r="B23" s="33">
        <v>0</v>
      </c>
      <c r="C23" s="33">
        <v>12743.06</v>
      </c>
      <c r="D23" s="33">
        <v>57444.78</v>
      </c>
      <c r="E23" s="33">
        <v>36578.51</v>
      </c>
      <c r="F23" s="33">
        <v>55309.03</v>
      </c>
      <c r="G23" s="33">
        <v>31889.32</v>
      </c>
      <c r="H23" s="33">
        <v>22072.09</v>
      </c>
      <c r="I23" s="33">
        <v>14538.22</v>
      </c>
      <c r="J23" s="33">
        <v>21609.42</v>
      </c>
      <c r="K23" s="33">
        <v>29558.06</v>
      </c>
      <c r="L23" s="33">
        <f t="shared" si="6"/>
        <v>281742.49</v>
      </c>
      <c r="M23"/>
    </row>
    <row r="24" spans="1:13" ht="17.25" customHeight="1">
      <c r="A24" s="27" t="s">
        <v>25</v>
      </c>
      <c r="B24" s="33">
        <v>1770.06</v>
      </c>
      <c r="C24" s="29">
        <v>1770.06</v>
      </c>
      <c r="D24" s="29">
        <v>3540.12</v>
      </c>
      <c r="E24" s="29">
        <v>3540.12</v>
      </c>
      <c r="F24" s="33">
        <v>3540.12</v>
      </c>
      <c r="G24" s="29">
        <v>0</v>
      </c>
      <c r="H24" s="33">
        <v>1770.06</v>
      </c>
      <c r="I24" s="29">
        <v>1770.06</v>
      </c>
      <c r="J24" s="29">
        <v>3540.12</v>
      </c>
      <c r="K24" s="29">
        <v>3540.12</v>
      </c>
      <c r="L24" s="33">
        <f t="shared" si="6"/>
        <v>24780.839999999997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72</v>
      </c>
      <c r="B26" s="33">
        <v>588.16</v>
      </c>
      <c r="C26" s="33">
        <v>424.78</v>
      </c>
      <c r="D26" s="33">
        <v>1388.72</v>
      </c>
      <c r="E26" s="33">
        <v>1132.76</v>
      </c>
      <c r="F26" s="33">
        <v>1157.27</v>
      </c>
      <c r="G26" s="33">
        <v>686.19</v>
      </c>
      <c r="H26" s="33">
        <v>481.97</v>
      </c>
      <c r="I26" s="33">
        <v>490.14</v>
      </c>
      <c r="J26" s="33">
        <v>604.5</v>
      </c>
      <c r="K26" s="33">
        <v>773.33</v>
      </c>
      <c r="L26" s="33">
        <f t="shared" si="6"/>
        <v>7727.8200000000015</v>
      </c>
      <c r="M26" s="55"/>
    </row>
    <row r="27" spans="1:13" ht="17.25" customHeight="1">
      <c r="A27" s="27" t="s">
        <v>73</v>
      </c>
      <c r="B27" s="33">
        <v>317.62</v>
      </c>
      <c r="C27" s="33">
        <v>247.21</v>
      </c>
      <c r="D27" s="33">
        <v>805.7</v>
      </c>
      <c r="E27" s="33">
        <v>616.17</v>
      </c>
      <c r="F27" s="33">
        <v>672.08</v>
      </c>
      <c r="G27" s="33">
        <v>376.34</v>
      </c>
      <c r="H27" s="33">
        <v>275.37</v>
      </c>
      <c r="I27" s="33">
        <v>283.54</v>
      </c>
      <c r="J27" s="33">
        <v>341.74</v>
      </c>
      <c r="K27" s="33">
        <v>468.27</v>
      </c>
      <c r="L27" s="33">
        <f t="shared" si="6"/>
        <v>4404.040000000001</v>
      </c>
      <c r="M27" s="55"/>
    </row>
    <row r="28" spans="1:13" ht="17.25" customHeight="1">
      <c r="A28" s="27" t="s">
        <v>74</v>
      </c>
      <c r="B28" s="33">
        <v>148.14</v>
      </c>
      <c r="C28" s="33">
        <v>108.72</v>
      </c>
      <c r="D28" s="33">
        <v>375.76</v>
      </c>
      <c r="E28" s="33">
        <v>287.38</v>
      </c>
      <c r="F28" s="33">
        <v>310.91</v>
      </c>
      <c r="G28" s="33">
        <v>163.4</v>
      </c>
      <c r="H28" s="33">
        <v>128.43</v>
      </c>
      <c r="I28" s="33">
        <v>132.25</v>
      </c>
      <c r="J28" s="33">
        <v>156.41</v>
      </c>
      <c r="K28" s="33">
        <v>212.36</v>
      </c>
      <c r="L28" s="33">
        <f t="shared" si="6"/>
        <v>2023.7600000000002</v>
      </c>
      <c r="M28" s="55"/>
    </row>
    <row r="29" spans="1:13" ht="17.25" customHeight="1">
      <c r="A29" s="27" t="s">
        <v>84</v>
      </c>
      <c r="B29" s="33">
        <v>96237.51</v>
      </c>
      <c r="C29" s="33"/>
      <c r="D29" s="33"/>
      <c r="E29" s="33">
        <v>9044.79</v>
      </c>
      <c r="F29" s="33">
        <v>18116.39</v>
      </c>
      <c r="G29" s="33"/>
      <c r="H29" s="33">
        <v>17258.18</v>
      </c>
      <c r="I29" s="33"/>
      <c r="J29" s="33">
        <v>0</v>
      </c>
      <c r="K29" s="33">
        <v>0</v>
      </c>
      <c r="L29" s="33">
        <f t="shared" si="6"/>
        <v>140656.87</v>
      </c>
      <c r="M29" s="55"/>
    </row>
    <row r="30" spans="1:12" ht="12" customHeight="1">
      <c r="A30" s="31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  <c r="L30" s="32"/>
    </row>
    <row r="31" spans="1:12" ht="12" customHeight="1">
      <c r="A31" s="27"/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/>
      <c r="L31" s="18"/>
    </row>
    <row r="32" spans="1:13" ht="18.75" customHeight="1">
      <c r="A32" s="19" t="s">
        <v>27</v>
      </c>
      <c r="B32" s="33">
        <f aca="true" t="shared" si="8" ref="B32:K32">+B33+B38+B51</f>
        <v>-458743.76999999996</v>
      </c>
      <c r="C32" s="33">
        <f t="shared" si="8"/>
        <v>-30622.58</v>
      </c>
      <c r="D32" s="33">
        <f t="shared" si="8"/>
        <v>-71303.01000000001</v>
      </c>
      <c r="E32" s="33">
        <f t="shared" si="8"/>
        <v>469502.24000000005</v>
      </c>
      <c r="F32" s="33">
        <f t="shared" si="8"/>
        <v>263628.4800000001</v>
      </c>
      <c r="G32" s="33">
        <f t="shared" si="8"/>
        <v>-76104.22</v>
      </c>
      <c r="H32" s="33">
        <f t="shared" si="8"/>
        <v>-19795.15</v>
      </c>
      <c r="I32" s="33">
        <f t="shared" si="8"/>
        <v>165192.56</v>
      </c>
      <c r="J32" s="33">
        <f t="shared" si="8"/>
        <v>-51563.36</v>
      </c>
      <c r="K32" s="33">
        <f t="shared" si="8"/>
        <v>-54234.05</v>
      </c>
      <c r="L32" s="33">
        <f aca="true" t="shared" si="9" ref="L32:L39">SUM(B32:K32)</f>
        <v>135957.1400000002</v>
      </c>
      <c r="M32"/>
    </row>
    <row r="33" spans="1:13" ht="18.75" customHeight="1">
      <c r="A33" s="27" t="s">
        <v>28</v>
      </c>
      <c r="B33" s="33">
        <f>B34+B35+B36+B37</f>
        <v>-15549.6</v>
      </c>
      <c r="C33" s="33">
        <f aca="true" t="shared" si="10" ref="C33:K33">C34+C35+C36+C37</f>
        <v>-17890.4</v>
      </c>
      <c r="D33" s="33">
        <f t="shared" si="10"/>
        <v>-57129.6</v>
      </c>
      <c r="E33" s="33">
        <f t="shared" si="10"/>
        <v>-39705.6</v>
      </c>
      <c r="F33" s="33">
        <f t="shared" si="10"/>
        <v>-38363.6</v>
      </c>
      <c r="G33" s="33">
        <f t="shared" si="10"/>
        <v>-28111.6</v>
      </c>
      <c r="H33" s="33">
        <f t="shared" si="10"/>
        <v>-15474.8</v>
      </c>
      <c r="I33" s="33">
        <f t="shared" si="10"/>
        <v>-18320.940000000002</v>
      </c>
      <c r="J33" s="33">
        <f t="shared" si="10"/>
        <v>-18502</v>
      </c>
      <c r="K33" s="33">
        <f t="shared" si="10"/>
        <v>-33440</v>
      </c>
      <c r="L33" s="33">
        <f t="shared" si="9"/>
        <v>-282488.14</v>
      </c>
      <c r="M33"/>
    </row>
    <row r="34" spans="1:13" s="36" customFormat="1" ht="18.75" customHeight="1">
      <c r="A34" s="34" t="s">
        <v>51</v>
      </c>
      <c r="B34" s="33">
        <f aca="true" t="shared" si="11" ref="B34:K34">-ROUND((B9)*$E$3,2)</f>
        <v>-15549.6</v>
      </c>
      <c r="C34" s="33">
        <f t="shared" si="11"/>
        <v>-17890.4</v>
      </c>
      <c r="D34" s="33">
        <f t="shared" si="11"/>
        <v>-57129.6</v>
      </c>
      <c r="E34" s="33">
        <f t="shared" si="11"/>
        <v>-39705.6</v>
      </c>
      <c r="F34" s="33">
        <f t="shared" si="11"/>
        <v>-38363.6</v>
      </c>
      <c r="G34" s="33">
        <f t="shared" si="11"/>
        <v>-28111.6</v>
      </c>
      <c r="H34" s="33">
        <f t="shared" si="11"/>
        <v>-15474.8</v>
      </c>
      <c r="I34" s="33">
        <f t="shared" si="11"/>
        <v>-14757.6</v>
      </c>
      <c r="J34" s="33">
        <f t="shared" si="11"/>
        <v>-18502</v>
      </c>
      <c r="K34" s="33">
        <f t="shared" si="11"/>
        <v>-33440</v>
      </c>
      <c r="L34" s="33">
        <f t="shared" si="9"/>
        <v>-278924.80000000005</v>
      </c>
      <c r="M34" s="35"/>
    </row>
    <row r="35" spans="1:13" ht="18.75" customHeight="1">
      <c r="A35" s="37" t="s">
        <v>29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28">
        <f t="shared" si="9"/>
        <v>0</v>
      </c>
      <c r="M35"/>
    </row>
    <row r="36" spans="1:13" ht="18.75" customHeight="1">
      <c r="A36" s="37" t="s">
        <v>30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ht="18.75" customHeight="1">
      <c r="A37" s="37" t="s">
        <v>31</v>
      </c>
      <c r="B37" s="28">
        <v>0</v>
      </c>
      <c r="C37" s="28">
        <v>0</v>
      </c>
      <c r="D37" s="28">
        <v>0</v>
      </c>
      <c r="E37" s="17">
        <v>0</v>
      </c>
      <c r="F37" s="17">
        <v>0</v>
      </c>
      <c r="G37" s="17">
        <v>0</v>
      </c>
      <c r="H37" s="17">
        <v>0</v>
      </c>
      <c r="I37" s="33">
        <v>-3563.34</v>
      </c>
      <c r="J37" s="17">
        <v>0</v>
      </c>
      <c r="K37" s="17">
        <v>0</v>
      </c>
      <c r="L37" s="33">
        <f t="shared" si="9"/>
        <v>-3563.34</v>
      </c>
      <c r="M37"/>
    </row>
    <row r="38" spans="1:13" s="36" customFormat="1" ht="18.75" customHeight="1">
      <c r="A38" s="27" t="s">
        <v>32</v>
      </c>
      <c r="B38" s="38">
        <f>SUM(B39:B50)</f>
        <v>-120848.7</v>
      </c>
      <c r="C38" s="38">
        <f aca="true" t="shared" si="12" ref="C38:K38">SUM(C39:C50)</f>
        <v>-12732.18</v>
      </c>
      <c r="D38" s="38">
        <f t="shared" si="12"/>
        <v>-62083.56</v>
      </c>
      <c r="E38" s="38">
        <f t="shared" si="12"/>
        <v>372233.02</v>
      </c>
      <c r="F38" s="38">
        <f t="shared" si="12"/>
        <v>298001.8700000001</v>
      </c>
      <c r="G38" s="38">
        <f t="shared" si="12"/>
        <v>-47992.62</v>
      </c>
      <c r="H38" s="38">
        <f t="shared" si="12"/>
        <v>-10585.2</v>
      </c>
      <c r="I38" s="38">
        <f t="shared" si="12"/>
        <v>183513.5</v>
      </c>
      <c r="J38" s="38">
        <f t="shared" si="12"/>
        <v>-33061.36</v>
      </c>
      <c r="K38" s="38">
        <f t="shared" si="12"/>
        <v>-20794.05</v>
      </c>
      <c r="L38" s="33">
        <f t="shared" si="9"/>
        <v>545650.7200000001</v>
      </c>
      <c r="M38"/>
    </row>
    <row r="39" spans="1:13" ht="18.75" customHeight="1">
      <c r="A39" s="37" t="s">
        <v>33</v>
      </c>
      <c r="B39" s="38">
        <v>-81580.70999999999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3">
        <f t="shared" si="9"/>
        <v>-81580.70999999999</v>
      </c>
      <c r="M39"/>
    </row>
    <row r="40" spans="1:13" ht="18.75" customHeight="1">
      <c r="A40" s="37" t="s">
        <v>34</v>
      </c>
      <c r="B40" s="33">
        <v>-25289.94</v>
      </c>
      <c r="C40" s="17">
        <v>0</v>
      </c>
      <c r="D40" s="17">
        <v>0</v>
      </c>
      <c r="E40" s="33">
        <v>-5768.13</v>
      </c>
      <c r="F40" s="28">
        <v>0</v>
      </c>
      <c r="G40" s="28">
        <v>0</v>
      </c>
      <c r="H40" s="33">
        <v>-6597.31</v>
      </c>
      <c r="I40" s="17">
        <v>0</v>
      </c>
      <c r="J40" s="28">
        <v>0</v>
      </c>
      <c r="K40" s="17">
        <v>0</v>
      </c>
      <c r="L40" s="33">
        <f>SUM(B40:K40)</f>
        <v>-37655.38</v>
      </c>
      <c r="M40"/>
    </row>
    <row r="41" spans="1:13" ht="18.75" customHeight="1">
      <c r="A41" s="37" t="s">
        <v>35</v>
      </c>
      <c r="B41" s="33">
        <v>0</v>
      </c>
      <c r="C41" s="17">
        <v>0</v>
      </c>
      <c r="D41" s="17">
        <v>0</v>
      </c>
      <c r="E41" s="17">
        <v>0</v>
      </c>
      <c r="F41" s="28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3">
        <f>SUM(B41:K41)</f>
        <v>0</v>
      </c>
      <c r="M41"/>
    </row>
    <row r="42" spans="1:13" ht="18.75" customHeight="1">
      <c r="A42" s="37" t="s">
        <v>36</v>
      </c>
      <c r="B42" s="17">
        <v>-13978.05</v>
      </c>
      <c r="C42" s="17">
        <v>-12732.18</v>
      </c>
      <c r="D42" s="17">
        <v>-62083.56</v>
      </c>
      <c r="E42" s="17">
        <v>-44998.85</v>
      </c>
      <c r="F42" s="17">
        <v>-89998.13</v>
      </c>
      <c r="G42" s="17">
        <v>-47992.62</v>
      </c>
      <c r="H42" s="17">
        <v>-3987.89</v>
      </c>
      <c r="I42" s="17">
        <v>-36986.5</v>
      </c>
      <c r="J42" s="17">
        <v>-33061.36</v>
      </c>
      <c r="K42" s="17">
        <v>-20794.05</v>
      </c>
      <c r="L42" s="30">
        <f aca="true" t="shared" si="13" ref="L42:L49">SUM(B42:K42)</f>
        <v>-366613.19</v>
      </c>
      <c r="M42"/>
    </row>
    <row r="43" spans="1:13" ht="18.75" customHeight="1">
      <c r="A43" s="37" t="s">
        <v>37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38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39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3" ht="18.75" customHeight="1">
      <c r="A46" s="37" t="s">
        <v>40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3"/>
        <v>0</v>
      </c>
      <c r="M46"/>
    </row>
    <row r="47" spans="1:12" ht="18.75" customHeight="1">
      <c r="A47" s="37" t="s">
        <v>66</v>
      </c>
      <c r="B47" s="17">
        <v>0</v>
      </c>
      <c r="C47" s="17">
        <v>0</v>
      </c>
      <c r="D47" s="17">
        <v>0</v>
      </c>
      <c r="E47" s="17">
        <v>1179000</v>
      </c>
      <c r="F47" s="17">
        <v>1230000</v>
      </c>
      <c r="G47" s="17">
        <v>0</v>
      </c>
      <c r="H47" s="17">
        <v>0</v>
      </c>
      <c r="I47" s="17">
        <v>535500</v>
      </c>
      <c r="J47" s="17">
        <v>0</v>
      </c>
      <c r="K47" s="17">
        <v>0</v>
      </c>
      <c r="L47" s="17">
        <f>SUM(B47:K47)</f>
        <v>2944500</v>
      </c>
    </row>
    <row r="48" spans="1:12" ht="18.75" customHeight="1">
      <c r="A48" s="37" t="s">
        <v>67</v>
      </c>
      <c r="B48" s="17">
        <v>0</v>
      </c>
      <c r="C48" s="17">
        <v>0</v>
      </c>
      <c r="D48" s="17">
        <v>0</v>
      </c>
      <c r="E48" s="17">
        <v>-756000</v>
      </c>
      <c r="F48" s="17">
        <v>-842000</v>
      </c>
      <c r="G48" s="17">
        <v>0</v>
      </c>
      <c r="H48" s="17">
        <v>0</v>
      </c>
      <c r="I48" s="17">
        <v>-315000</v>
      </c>
      <c r="J48" s="17">
        <v>0</v>
      </c>
      <c r="K48" s="17">
        <v>0</v>
      </c>
      <c r="L48" s="17">
        <f>SUM(B48:K48)</f>
        <v>-1913000</v>
      </c>
    </row>
    <row r="49" spans="1:12" ht="18.75" customHeight="1">
      <c r="A49" s="37" t="s">
        <v>68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30">
        <f t="shared" si="13"/>
        <v>0</v>
      </c>
    </row>
    <row r="50" spans="1:13" ht="12" customHeight="1">
      <c r="A50" s="14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8"/>
      <c r="M50" s="39"/>
    </row>
    <row r="51" spans="1:13" ht="18.75" customHeight="1">
      <c r="A51" s="27" t="s">
        <v>85</v>
      </c>
      <c r="B51" s="17">
        <v>-322345.47</v>
      </c>
      <c r="C51" s="17">
        <v>0</v>
      </c>
      <c r="D51" s="17">
        <v>47910.15</v>
      </c>
      <c r="E51" s="17">
        <v>136974.82</v>
      </c>
      <c r="F51" s="17">
        <v>3990.21</v>
      </c>
      <c r="G51" s="17">
        <v>0</v>
      </c>
      <c r="H51" s="17">
        <v>6264.85</v>
      </c>
      <c r="I51" s="17">
        <v>0</v>
      </c>
      <c r="J51" s="17">
        <v>0</v>
      </c>
      <c r="K51" s="17">
        <v>0</v>
      </c>
      <c r="L51" s="33">
        <f aca="true" t="shared" si="14" ref="L51:L56">SUM(B51:K51)</f>
        <v>-127205.43999999994</v>
      </c>
      <c r="M51"/>
    </row>
    <row r="52" spans="1:13" ht="18.75" customHeight="1">
      <c r="A52" s="27" t="s">
        <v>75</v>
      </c>
      <c r="B52" s="17">
        <f>+B53+B54</f>
        <v>0</v>
      </c>
      <c r="C52" s="17">
        <f aca="true" t="shared" si="15" ref="C52:K52">+C53+C54</f>
        <v>0</v>
      </c>
      <c r="D52" s="17">
        <f t="shared" si="15"/>
        <v>0</v>
      </c>
      <c r="E52" s="17">
        <f t="shared" si="15"/>
        <v>0</v>
      </c>
      <c r="F52" s="17">
        <f t="shared" si="15"/>
        <v>0</v>
      </c>
      <c r="G52" s="17">
        <f t="shared" si="15"/>
        <v>0</v>
      </c>
      <c r="H52" s="17">
        <f t="shared" si="15"/>
        <v>0</v>
      </c>
      <c r="I52" s="17">
        <f t="shared" si="15"/>
        <v>0</v>
      </c>
      <c r="J52" s="17">
        <f t="shared" si="15"/>
        <v>0</v>
      </c>
      <c r="K52" s="17">
        <f t="shared" si="15"/>
        <v>0</v>
      </c>
      <c r="L52" s="33">
        <f t="shared" si="14"/>
        <v>0</v>
      </c>
      <c r="M52" s="52"/>
    </row>
    <row r="53" spans="1:13" ht="18.75" customHeight="1">
      <c r="A53" s="37" t="s">
        <v>76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52"/>
    </row>
    <row r="54" spans="1:13" ht="18.75" customHeight="1">
      <c r="A54" s="37" t="s">
        <v>77</v>
      </c>
      <c r="B54" s="33">
        <v>0</v>
      </c>
      <c r="C54" s="33">
        <v>0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f t="shared" si="14"/>
        <v>0</v>
      </c>
      <c r="M54" s="55"/>
    </row>
    <row r="55" spans="1:13" ht="12" customHeight="1">
      <c r="A55" s="27"/>
      <c r="B55" s="23">
        <v>0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/>
      <c r="L55" s="30"/>
      <c r="M55" s="40"/>
    </row>
    <row r="56" spans="1:13" ht="18.75" customHeight="1">
      <c r="A56" s="19" t="s">
        <v>41</v>
      </c>
      <c r="B56" s="41">
        <f aca="true" t="shared" si="16" ref="B56:K56">IF(B20+B32+B45+B57&lt;0,0,B20+B32+B57)</f>
        <v>268914.3100000001</v>
      </c>
      <c r="C56" s="41">
        <f t="shared" si="16"/>
        <v>492251.1</v>
      </c>
      <c r="D56" s="41">
        <f t="shared" si="16"/>
        <v>1642267.7000000002</v>
      </c>
      <c r="E56" s="41">
        <f t="shared" si="16"/>
        <v>1867952.72</v>
      </c>
      <c r="F56" s="41">
        <f t="shared" si="16"/>
        <v>1692011.5500000003</v>
      </c>
      <c r="G56" s="41">
        <f t="shared" si="16"/>
        <v>770775.5699999998</v>
      </c>
      <c r="H56" s="41">
        <f t="shared" si="16"/>
        <v>575390.8700000001</v>
      </c>
      <c r="I56" s="41">
        <f t="shared" si="16"/>
        <v>771812.4200000002</v>
      </c>
      <c r="J56" s="41">
        <f t="shared" si="16"/>
        <v>695234.4500000001</v>
      </c>
      <c r="K56" s="41">
        <f t="shared" si="16"/>
        <v>899793.53</v>
      </c>
      <c r="L56" s="42">
        <f t="shared" si="14"/>
        <v>9676404.22</v>
      </c>
      <c r="M56" s="50"/>
    </row>
    <row r="57" spans="1:13" ht="18.75" customHeight="1">
      <c r="A57" s="27" t="s">
        <v>42</v>
      </c>
      <c r="B57" s="18">
        <v>0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7">
        <f>SUM(C57:K57)</f>
        <v>0</v>
      </c>
      <c r="M57"/>
    </row>
    <row r="58" spans="1:13" ht="18.75" customHeight="1">
      <c r="A58" s="27" t="s">
        <v>43</v>
      </c>
      <c r="B58" s="33">
        <f aca="true" t="shared" si="17" ref="B58:K58">IF(B20+B32+B45+B57&gt;0,0,B20+B32+B57)</f>
        <v>0</v>
      </c>
      <c r="C58" s="33">
        <f t="shared" si="17"/>
        <v>0</v>
      </c>
      <c r="D58" s="33">
        <f t="shared" si="17"/>
        <v>0</v>
      </c>
      <c r="E58" s="33">
        <f t="shared" si="17"/>
        <v>0</v>
      </c>
      <c r="F58" s="33">
        <f t="shared" si="17"/>
        <v>0</v>
      </c>
      <c r="G58" s="33">
        <f t="shared" si="17"/>
        <v>0</v>
      </c>
      <c r="H58" s="33">
        <f t="shared" si="17"/>
        <v>0</v>
      </c>
      <c r="I58" s="33">
        <f t="shared" si="17"/>
        <v>0</v>
      </c>
      <c r="J58" s="33">
        <f t="shared" si="17"/>
        <v>0</v>
      </c>
      <c r="K58" s="33">
        <f t="shared" si="17"/>
        <v>0</v>
      </c>
      <c r="L58" s="17">
        <f>SUM(C58:K58)</f>
        <v>0</v>
      </c>
      <c r="M58"/>
    </row>
    <row r="59" spans="1:12" ht="12" customHeight="1">
      <c r="A59" s="19"/>
      <c r="B59" s="23"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/>
      <c r="L59" s="23"/>
    </row>
    <row r="60" spans="1:12" ht="12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</row>
    <row r="61" spans="1:12" ht="12" customHeight="1">
      <c r="A61" s="9"/>
      <c r="B61" s="44">
        <v>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/>
      <c r="L61" s="44"/>
    </row>
    <row r="62" spans="1:13" ht="18.75" customHeight="1">
      <c r="A62" s="45" t="s">
        <v>44</v>
      </c>
      <c r="B62" s="41">
        <f>SUM(B63:B76)</f>
        <v>268914.31</v>
      </c>
      <c r="C62" s="41">
        <f aca="true" t="shared" si="18" ref="C62:J62">SUM(C63:C74)</f>
        <v>492251.11</v>
      </c>
      <c r="D62" s="41">
        <f t="shared" si="18"/>
        <v>1642267.7</v>
      </c>
      <c r="E62" s="41">
        <f t="shared" si="18"/>
        <v>1867952.72</v>
      </c>
      <c r="F62" s="41">
        <f t="shared" si="18"/>
        <v>1692011.55</v>
      </c>
      <c r="G62" s="41">
        <f t="shared" si="18"/>
        <v>770775.57</v>
      </c>
      <c r="H62" s="41">
        <f t="shared" si="18"/>
        <v>575390.87</v>
      </c>
      <c r="I62" s="41">
        <f>SUM(I63:I79)</f>
        <v>771812.42</v>
      </c>
      <c r="J62" s="41">
        <f t="shared" si="18"/>
        <v>695234.45</v>
      </c>
      <c r="K62" s="41">
        <f>SUM(K63:K76)</f>
        <v>899793.53</v>
      </c>
      <c r="L62" s="41">
        <f>SUM(B62:K62)</f>
        <v>9676404.229999999</v>
      </c>
      <c r="M62" s="40"/>
    </row>
    <row r="63" spans="1:13" ht="18.75" customHeight="1">
      <c r="A63" s="46" t="s">
        <v>45</v>
      </c>
      <c r="B63" s="56">
        <v>268914.31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1">
        <f aca="true" t="shared" si="19" ref="L63:L74">SUM(B63:K63)</f>
        <v>268914.31</v>
      </c>
      <c r="M63"/>
    </row>
    <row r="64" spans="1:13" ht="18.75" customHeight="1">
      <c r="A64" s="46" t="s">
        <v>54</v>
      </c>
      <c r="B64" s="17">
        <v>0</v>
      </c>
      <c r="C64" s="56">
        <v>431211.97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1">
        <f t="shared" si="19"/>
        <v>431211.97</v>
      </c>
      <c r="M64"/>
    </row>
    <row r="65" spans="1:13" ht="18.75" customHeight="1">
      <c r="A65" s="46" t="s">
        <v>55</v>
      </c>
      <c r="B65" s="17">
        <v>0</v>
      </c>
      <c r="C65" s="56">
        <v>61039.14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1">
        <f t="shared" si="19"/>
        <v>61039.14</v>
      </c>
      <c r="M65" s="53"/>
    </row>
    <row r="66" spans="1:12" ht="18.75" customHeight="1">
      <c r="A66" s="46" t="s">
        <v>46</v>
      </c>
      <c r="B66" s="17">
        <v>0</v>
      </c>
      <c r="C66" s="17">
        <v>0</v>
      </c>
      <c r="D66" s="56">
        <v>1642267.7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1">
        <f t="shared" si="19"/>
        <v>1642267.7</v>
      </c>
    </row>
    <row r="67" spans="1:12" ht="18.75" customHeight="1">
      <c r="A67" s="46" t="s">
        <v>47</v>
      </c>
      <c r="B67" s="17">
        <v>0</v>
      </c>
      <c r="C67" s="17">
        <v>0</v>
      </c>
      <c r="D67" s="17">
        <v>0</v>
      </c>
      <c r="E67" s="56">
        <v>1867952.72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1">
        <f t="shared" si="19"/>
        <v>1867952.72</v>
      </c>
    </row>
    <row r="68" spans="1:12" ht="18.75" customHeight="1">
      <c r="A68" s="46" t="s">
        <v>48</v>
      </c>
      <c r="B68" s="17">
        <v>0</v>
      </c>
      <c r="C68" s="17">
        <v>0</v>
      </c>
      <c r="D68" s="17">
        <v>0</v>
      </c>
      <c r="E68" s="17">
        <v>0</v>
      </c>
      <c r="F68" s="56">
        <v>1692011.55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1">
        <f t="shared" si="19"/>
        <v>1692011.55</v>
      </c>
    </row>
    <row r="69" spans="1:12" ht="18.75" customHeight="1">
      <c r="A69" s="46" t="s">
        <v>49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56">
        <v>770775.57</v>
      </c>
      <c r="H69" s="17">
        <v>0</v>
      </c>
      <c r="I69" s="17">
        <v>0</v>
      </c>
      <c r="J69" s="17">
        <v>0</v>
      </c>
      <c r="K69" s="17">
        <v>0</v>
      </c>
      <c r="L69" s="41">
        <f t="shared" si="19"/>
        <v>770775.57</v>
      </c>
    </row>
    <row r="70" spans="1:12" ht="18.75" customHeight="1">
      <c r="A70" s="46" t="s">
        <v>50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56">
        <v>575390.87</v>
      </c>
      <c r="I70" s="17">
        <v>0</v>
      </c>
      <c r="J70" s="17">
        <v>0</v>
      </c>
      <c r="K70" s="17">
        <v>0</v>
      </c>
      <c r="L70" s="41">
        <f t="shared" si="19"/>
        <v>575390.87</v>
      </c>
    </row>
    <row r="71" spans="1:12" ht="18.75" customHeight="1">
      <c r="A71" s="46" t="s">
        <v>78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56">
        <v>771812.42</v>
      </c>
      <c r="J71" s="17">
        <v>0</v>
      </c>
      <c r="K71" s="17">
        <v>0</v>
      </c>
      <c r="L71" s="41">
        <f t="shared" si="19"/>
        <v>771812.42</v>
      </c>
    </row>
    <row r="72" spans="1:12" ht="18.75" customHeight="1">
      <c r="A72" s="46" t="s">
        <v>52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56">
        <v>695234.45</v>
      </c>
      <c r="K72" s="17">
        <v>0</v>
      </c>
      <c r="L72" s="41">
        <f t="shared" si="19"/>
        <v>695234.45</v>
      </c>
    </row>
    <row r="73" spans="1:12" ht="18.75" customHeight="1">
      <c r="A73" s="46" t="s">
        <v>62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57">
        <v>545454.84</v>
      </c>
      <c r="L73" s="41">
        <f t="shared" si="19"/>
        <v>545454.84</v>
      </c>
    </row>
    <row r="74" spans="1:12" ht="18.75" customHeight="1">
      <c r="A74" s="46" t="s">
        <v>63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57">
        <v>354338.69</v>
      </c>
      <c r="L74" s="41">
        <f t="shared" si="19"/>
        <v>354338.69</v>
      </c>
    </row>
    <row r="75" spans="1:12" ht="18.75" customHeight="1">
      <c r="A75" s="46" t="s">
        <v>64</v>
      </c>
      <c r="B75" s="17">
        <v>0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41">
        <f>SUM(B75:K75)</f>
        <v>0</v>
      </c>
    </row>
    <row r="76" spans="1:12" ht="18" customHeight="1">
      <c r="A76" s="47" t="s">
        <v>65</v>
      </c>
      <c r="B76" s="48">
        <v>0</v>
      </c>
      <c r="C76" s="48">
        <v>0</v>
      </c>
      <c r="D76" s="48">
        <v>0</v>
      </c>
      <c r="E76" s="48">
        <v>0</v>
      </c>
      <c r="F76" s="48">
        <v>0</v>
      </c>
      <c r="G76" s="48">
        <v>0</v>
      </c>
      <c r="H76" s="48">
        <v>0</v>
      </c>
      <c r="I76" s="48">
        <v>0</v>
      </c>
      <c r="J76" s="48">
        <v>0</v>
      </c>
      <c r="K76" s="48">
        <v>0</v>
      </c>
      <c r="L76" s="58">
        <f>SUM(B76:K76)</f>
        <v>0</v>
      </c>
    </row>
    <row r="77" spans="1:11" ht="18" customHeight="1">
      <c r="A77" s="54" t="s">
        <v>79</v>
      </c>
      <c r="H77"/>
      <c r="I77"/>
      <c r="J77"/>
      <c r="K77"/>
    </row>
    <row r="78" spans="1:11" ht="18" customHeight="1">
      <c r="A78" s="54" t="s">
        <v>86</v>
      </c>
      <c r="I78"/>
      <c r="J78"/>
      <c r="K78"/>
    </row>
    <row r="79" spans="1:11" ht="18" customHeight="1">
      <c r="A79" s="54" t="s">
        <v>87</v>
      </c>
      <c r="I79"/>
      <c r="K79"/>
    </row>
    <row r="80" spans="10:11" ht="14.25">
      <c r="J80"/>
      <c r="K80"/>
    </row>
    <row r="81" ht="14.25">
      <c r="K81"/>
    </row>
    <row r="82" ht="14.25">
      <c r="K82"/>
    </row>
    <row r="83" ht="14.25">
      <c r="K8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3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2024-06-06T18:36:48Z</dcterms:modified>
  <cp:category/>
  <cp:version/>
  <cp:contentType/>
  <cp:contentStatus/>
</cp:coreProperties>
</file>