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<sst xmlns="http://schemas.openxmlformats.org/spreadsheetml/2006/main" count="83" uniqueCount="82">
  <si>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</si>
  <si>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</si>
  <si>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</si>
  <si>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</si>
  <si>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</si>
  <si>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</si>
  <si>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</si>
  <si>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</si>
  <si>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</si>
  <si>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</si>
  <si>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</si>
  <si>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</si>
  <si>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</si>
  <si>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</si>
  <si>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</si>
  <si>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</si>
  <si>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</si>
  <si>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</si>
  <si>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</si>
  <si>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</si>
  <si>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</si>
  <si>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</si>
  <si>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</si>
  <si>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</si>
  <si>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</si>
  <si>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</si>
  <si>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</si>
  <si>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</si>
  <si>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</si>
  <si>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</si>
  <si>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</si>
  <si>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</si>
  <si>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</si>
  <si>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</si>
  <si>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</si>
  <si>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</si>
  <si>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</si>
  <si>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</si>
  <si>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</si>
  <si>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</si>
  <si>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</si>
  <si>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</si>
  <si>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</si>
  <si>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</si>
  <si>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</si>
  <si>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</si>
  <si>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</si>
  <si>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</si>
  <si>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</si>
  <si>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</si>
  <si>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</si>
  <si>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</si>
  <si>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</si>
  <si>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</si>
  <si>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</si>
  <si>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</si>
  <si>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</si>
  <si>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</si>
  <si>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</si>
  <si>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</si>
  <si>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</si>
  <si>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</si>
  <si>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</si>
  <si>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</si>
  <si>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</si>
  <si>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</si>
  <si>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</si>
  <si>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</si>
  <si>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</si>
  <si>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</si>
  <si>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</si>
  <si>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</si>
  <si>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</si>
  <si>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</si>
  <si>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</si>
  <si>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</si>
  <si>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</si>
  <si>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</si>
  <si>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</si>
  <si>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</si>
  <si>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04/05/24 - VENCIMENTO 10/05/24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</si>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</sst>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58"/>
    </row>
    <row r="6" spans="1:11" ht="18.75" customHeight="1">
      <c r="A6" s="58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58"/>
    </row>
    <row r="7" spans="1:14" ht="16.5" customHeight="1">
      <c r="A7" s="8" t="s">
        <v>33</v>
      </c>
      <c r="B7" s="41">
        <f>+B8+B11</f>
        <v>180916</v>
      </c>
      <c r="C7" s="41">
        <f aca="true" t="shared" si="0" ref="C7:J7">+C8+C11</f>
        <v>149774</v>
      </c>
      <c r="D7" s="41">
        <f t="shared" si="0"/>
        <v>195221</v>
      </c>
      <c r="E7" s="41">
        <f t="shared" si="0"/>
        <v>99188</v>
      </c>
      <c r="F7" s="41">
        <f t="shared" si="0"/>
        <v>143717</v>
      </c>
      <c r="G7" s="41">
        <f t="shared" si="0"/>
        <v>156620</v>
      </c>
      <c r="H7" s="41">
        <f t="shared" si="0"/>
        <v>170711</v>
      </c>
      <c r="I7" s="41">
        <f t="shared" si="0"/>
        <v>208776</v>
      </c>
      <c r="J7" s="41">
        <f t="shared" si="0"/>
        <v>52011</v>
      </c>
      <c r="K7" s="33">
        <f aca="true" t="shared" si="1" ref="K7:K13">SUM(B7:J7)</f>
        <v>1356934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9722</v>
      </c>
      <c r="C8" s="39">
        <f t="shared" si="2"/>
        <v>11759</v>
      </c>
      <c r="D8" s="39">
        <f t="shared" si="2"/>
        <v>11345</v>
      </c>
      <c r="E8" s="39">
        <f t="shared" si="2"/>
        <v>6978</v>
      </c>
      <c r="F8" s="39">
        <f t="shared" si="2"/>
        <v>7635</v>
      </c>
      <c r="G8" s="39">
        <f t="shared" si="2"/>
        <v>4951</v>
      </c>
      <c r="H8" s="39">
        <f t="shared" si="2"/>
        <v>4170</v>
      </c>
      <c r="I8" s="39">
        <f t="shared" si="2"/>
        <v>9995</v>
      </c>
      <c r="J8" s="39">
        <f t="shared" si="2"/>
        <v>1443</v>
      </c>
      <c r="K8" s="33">
        <f t="shared" si="1"/>
        <v>67998</v>
      </c>
      <c r="L8"/>
      <c r="M8"/>
      <c r="N8"/>
    </row>
    <row r="9" spans="1:14" ht="16.5" customHeight="1">
      <c r="A9" s="17" t="s">
        <v>32</v>
      </c>
      <c r="B9" s="39">
        <v>9701</v>
      </c>
      <c r="C9" s="39">
        <v>11758</v>
      </c>
      <c r="D9" s="39">
        <v>11345</v>
      </c>
      <c r="E9" s="39">
        <v>6801</v>
      </c>
      <c r="F9" s="39">
        <v>7629</v>
      </c>
      <c r="G9" s="39">
        <v>4950</v>
      </c>
      <c r="H9" s="39">
        <v>4170</v>
      </c>
      <c r="I9" s="39">
        <v>9954</v>
      </c>
      <c r="J9" s="39">
        <v>1443</v>
      </c>
      <c r="K9" s="33">
        <f t="shared" si="1"/>
        <v>67751</v>
      </c>
      <c r="L9"/>
      <c r="M9"/>
      <c r="N9"/>
    </row>
    <row r="10" spans="1:14" ht="16.5" customHeight="1">
      <c r="A10" s="17" t="s">
        <v>31</v>
      </c>
      <c r="B10" s="39">
        <v>21</v>
      </c>
      <c r="C10" s="39">
        <v>1</v>
      </c>
      <c r="D10" s="39">
        <v>0</v>
      </c>
      <c r="E10" s="39">
        <v>177</v>
      </c>
      <c r="F10" s="39">
        <v>6</v>
      </c>
      <c r="G10" s="39">
        <v>1</v>
      </c>
      <c r="H10" s="39">
        <v>0</v>
      </c>
      <c r="I10" s="39">
        <v>41</v>
      </c>
      <c r="J10" s="39">
        <v>0</v>
      </c>
      <c r="K10" s="33">
        <f t="shared" si="1"/>
        <v>247</v>
      </c>
      <c r="L10"/>
      <c r="M10"/>
      <c r="N10"/>
    </row>
    <row r="11" spans="1:14" ht="16.5" customHeight="1">
      <c r="A11" s="38" t="s">
        <v>67</v>
      </c>
      <c r="B11" s="37">
        <v>171194</v>
      </c>
      <c r="C11" s="37">
        <v>138015</v>
      </c>
      <c r="D11" s="37">
        <v>183876</v>
      </c>
      <c r="E11" s="37">
        <v>92210</v>
      </c>
      <c r="F11" s="37">
        <v>136082</v>
      </c>
      <c r="G11" s="37">
        <v>151669</v>
      </c>
      <c r="H11" s="37">
        <v>166541</v>
      </c>
      <c r="I11" s="37">
        <v>198781</v>
      </c>
      <c r="J11" s="37">
        <v>50568</v>
      </c>
      <c r="K11" s="33">
        <f t="shared" si="1"/>
        <v>1288936</v>
      </c>
      <c r="L11" s="54"/>
      <c r="M11" s="54"/>
      <c r="N11" s="54"/>
    </row>
    <row r="12" spans="1:14" ht="16.5" customHeight="1">
      <c r="A12" s="17" t="s">
        <v>79</v>
      </c>
      <c r="B12" s="37">
        <v>14258</v>
      </c>
      <c r="C12" s="37">
        <v>12118</v>
      </c>
      <c r="D12" s="37">
        <v>15810</v>
      </c>
      <c r="E12" s="37">
        <v>9865</v>
      </c>
      <c r="F12" s="37">
        <v>9934</v>
      </c>
      <c r="G12" s="37">
        <v>9720</v>
      </c>
      <c r="H12" s="37">
        <v>8778</v>
      </c>
      <c r="I12" s="37">
        <v>11308</v>
      </c>
      <c r="J12" s="37">
        <v>2330</v>
      </c>
      <c r="K12" s="33">
        <f t="shared" si="1"/>
        <v>94121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156936</v>
      </c>
      <c r="C13" s="37">
        <f>+C11-C12</f>
        <v>125897</v>
      </c>
      <c r="D13" s="37">
        <f>+D11-D12</f>
        <v>168066</v>
      </c>
      <c r="E13" s="37">
        <f aca="true" t="shared" si="3" ref="E13:J13">+E11-E12</f>
        <v>82345</v>
      </c>
      <c r="F13" s="37">
        <f t="shared" si="3"/>
        <v>126148</v>
      </c>
      <c r="G13" s="37">
        <f t="shared" si="3"/>
        <v>141949</v>
      </c>
      <c r="H13" s="37">
        <f t="shared" si="3"/>
        <v>157763</v>
      </c>
      <c r="I13" s="37">
        <f t="shared" si="3"/>
        <v>187473</v>
      </c>
      <c r="J13" s="37">
        <f t="shared" si="3"/>
        <v>48238</v>
      </c>
      <c r="K13" s="33">
        <f t="shared" si="1"/>
        <v>1194815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1.084353989287313</v>
      </c>
      <c r="C18" s="34">
        <v>1.148733629315546</v>
      </c>
      <c r="D18" s="34">
        <v>1.106012645366897</v>
      </c>
      <c r="E18" s="34">
        <v>1.34693800982869</v>
      </c>
      <c r="F18" s="34">
        <v>0.999115203694759</v>
      </c>
      <c r="G18" s="34">
        <v>1.138050741887713</v>
      </c>
      <c r="H18" s="34">
        <v>1.133442416376742</v>
      </c>
      <c r="I18" s="34">
        <v>1.02875332142414</v>
      </c>
      <c r="J18" s="34">
        <v>1.034173128004261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918388.66</v>
      </c>
      <c r="C20" s="31">
        <f aca="true" t="shared" si="4" ref="C20:J20">SUM(C21:C30)</f>
        <v>898370.6</v>
      </c>
      <c r="D20" s="31">
        <f t="shared" si="4"/>
        <v>1236449.15</v>
      </c>
      <c r="E20" s="31">
        <f t="shared" si="4"/>
        <v>669863.7000000001</v>
      </c>
      <c r="F20" s="31">
        <f t="shared" si="4"/>
        <v>756743.5</v>
      </c>
      <c r="G20" s="31">
        <f t="shared" si="4"/>
        <v>946253.01</v>
      </c>
      <c r="H20" s="31">
        <f t="shared" si="4"/>
        <v>825239.5100000001</v>
      </c>
      <c r="I20" s="31">
        <f t="shared" si="4"/>
        <v>1016657.7300000001</v>
      </c>
      <c r="J20" s="31">
        <f t="shared" si="4"/>
        <v>263535.36</v>
      </c>
      <c r="K20" s="31">
        <f aca="true" t="shared" si="5" ref="K20:K29">SUM(B20:J20)</f>
        <v>7531501.220000001</v>
      </c>
      <c r="L20"/>
      <c r="M20"/>
      <c r="N20"/>
    </row>
    <row r="21" spans="1:14" ht="16.5" customHeight="1">
      <c r="A21" s="30" t="s">
        <v>28</v>
      </c>
      <c r="B21" s="53">
        <f>ROUND((B15+B16)*B7,2)</f>
        <v>816817.65</v>
      </c>
      <c r="C21" s="53">
        <f>ROUND((C15+C16)*C7,2)</f>
        <v>742879.04</v>
      </c>
      <c r="D21" s="53">
        <f aca="true" t="shared" si="6" ref="D21:J21">ROUND((D15+D16)*D7,2)</f>
        <v>1073422.67</v>
      </c>
      <c r="E21" s="53">
        <f t="shared" si="6"/>
        <v>474178.15</v>
      </c>
      <c r="F21" s="53">
        <f t="shared" si="6"/>
        <v>727078.67</v>
      </c>
      <c r="G21" s="53">
        <f t="shared" si="6"/>
        <v>800375.19</v>
      </c>
      <c r="H21" s="53">
        <f t="shared" si="6"/>
        <v>694623.06</v>
      </c>
      <c r="I21" s="53">
        <f t="shared" si="6"/>
        <v>858111.12</v>
      </c>
      <c r="J21" s="53">
        <f t="shared" si="6"/>
        <v>241892.76</v>
      </c>
      <c r="K21" s="25">
        <f t="shared" si="5"/>
        <v>6429378.31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68901.83</v>
      </c>
      <c r="C22" s="25">
        <f t="shared" si="7"/>
        <v>110491.1</v>
      </c>
      <c r="D22" s="25">
        <f t="shared" si="7"/>
        <v>113796.38</v>
      </c>
      <c r="E22" s="25">
        <f t="shared" si="7"/>
        <v>164510.42</v>
      </c>
      <c r="F22" s="25">
        <f t="shared" si="7"/>
        <v>-643.32</v>
      </c>
      <c r="G22" s="25">
        <f t="shared" si="7"/>
        <v>110492.39</v>
      </c>
      <c r="H22" s="25">
        <f t="shared" si="7"/>
        <v>92692.18</v>
      </c>
      <c r="I22" s="25">
        <f t="shared" si="7"/>
        <v>24673.54</v>
      </c>
      <c r="J22" s="25">
        <f t="shared" si="7"/>
        <v>8266.23</v>
      </c>
      <c r="K22" s="25">
        <f t="shared" si="5"/>
        <v>693180.75</v>
      </c>
      <c r="L22"/>
      <c r="M22"/>
      <c r="N22"/>
    </row>
    <row r="23" spans="1:14" ht="16.5" customHeight="1">
      <c r="A23" s="13" t="s">
        <v>26</v>
      </c>
      <c r="B23" s="25">
        <v>28444.06</v>
      </c>
      <c r="C23" s="25">
        <v>39213.16</v>
      </c>
      <c r="D23" s="25">
        <v>40942.59</v>
      </c>
      <c r="E23" s="25">
        <v>24200.83</v>
      </c>
      <c r="F23" s="25">
        <v>26679.39</v>
      </c>
      <c r="G23" s="25">
        <v>31405.4</v>
      </c>
      <c r="H23" s="25">
        <v>32371.81</v>
      </c>
      <c r="I23" s="25">
        <v>39535.16</v>
      </c>
      <c r="J23" s="25">
        <v>10819.28</v>
      </c>
      <c r="K23" s="25">
        <f t="shared" si="5"/>
        <v>273611.68000000005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1200.83</v>
      </c>
      <c r="C26" s="25">
        <v>1173.6</v>
      </c>
      <c r="D26" s="25">
        <v>1614.73</v>
      </c>
      <c r="E26" s="25">
        <v>874.08</v>
      </c>
      <c r="F26" s="25">
        <v>988.44</v>
      </c>
      <c r="G26" s="25">
        <v>1236.23</v>
      </c>
      <c r="H26" s="25">
        <v>1078.3</v>
      </c>
      <c r="I26" s="25">
        <v>1328.81</v>
      </c>
      <c r="J26" s="25">
        <v>343.1</v>
      </c>
      <c r="K26" s="25">
        <f t="shared" si="5"/>
        <v>9838.12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770.32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1005.5</v>
      </c>
      <c r="J28" s="25">
        <v>325.68</v>
      </c>
      <c r="K28" s="25">
        <f t="shared" si="5"/>
        <v>6625.160000000001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88155.13</v>
      </c>
      <c r="J29" s="25">
        <v>0</v>
      </c>
      <c r="K29" s="25">
        <f t="shared" si="5"/>
        <v>88155.13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-42684.4</v>
      </c>
      <c r="C32" s="25">
        <f t="shared" si="8"/>
        <v>-51735.2</v>
      </c>
      <c r="D32" s="25">
        <f t="shared" si="8"/>
        <v>-1117312.23</v>
      </c>
      <c r="E32" s="25">
        <f t="shared" si="8"/>
        <v>-29924.4</v>
      </c>
      <c r="F32" s="25">
        <f t="shared" si="8"/>
        <v>-33567.6</v>
      </c>
      <c r="G32" s="25">
        <f t="shared" si="8"/>
        <v>-21780</v>
      </c>
      <c r="H32" s="25">
        <f t="shared" si="8"/>
        <v>-711348</v>
      </c>
      <c r="I32" s="25">
        <f t="shared" si="8"/>
        <v>-43797.6</v>
      </c>
      <c r="J32" s="25">
        <f t="shared" si="8"/>
        <v>-229121.71000000002</v>
      </c>
      <c r="K32" s="25">
        <f aca="true" t="shared" si="9" ref="K32:K40">SUM(B32:J32)</f>
        <v>-2281271.14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-42684.4</v>
      </c>
      <c r="C33" s="25">
        <f t="shared" si="10"/>
        <v>-51735.2</v>
      </c>
      <c r="D33" s="25">
        <f t="shared" si="10"/>
        <v>-49918</v>
      </c>
      <c r="E33" s="25">
        <f t="shared" si="10"/>
        <v>-29924.4</v>
      </c>
      <c r="F33" s="25">
        <f t="shared" si="10"/>
        <v>-33567.6</v>
      </c>
      <c r="G33" s="25">
        <f t="shared" si="10"/>
        <v>-21780</v>
      </c>
      <c r="H33" s="25">
        <f t="shared" si="10"/>
        <v>-18348</v>
      </c>
      <c r="I33" s="25">
        <f t="shared" si="10"/>
        <v>-43797.6</v>
      </c>
      <c r="J33" s="25">
        <f t="shared" si="10"/>
        <v>-6349.2</v>
      </c>
      <c r="K33" s="25">
        <f t="shared" si="9"/>
        <v>-298104.4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-42684.4</v>
      </c>
      <c r="C34" s="25">
        <f t="shared" si="11"/>
        <v>-51735.2</v>
      </c>
      <c r="D34" s="25">
        <f t="shared" si="11"/>
        <v>-49918</v>
      </c>
      <c r="E34" s="25">
        <f t="shared" si="11"/>
        <v>-29924.4</v>
      </c>
      <c r="F34" s="25">
        <f t="shared" si="11"/>
        <v>-33567.6</v>
      </c>
      <c r="G34" s="25">
        <f t="shared" si="11"/>
        <v>-21780</v>
      </c>
      <c r="H34" s="25">
        <f t="shared" si="11"/>
        <v>-18348</v>
      </c>
      <c r="I34" s="25">
        <f t="shared" si="11"/>
        <v>-43797.6</v>
      </c>
      <c r="J34" s="25">
        <f t="shared" si="11"/>
        <v>-6349.2</v>
      </c>
      <c r="K34" s="25">
        <f t="shared" si="9"/>
        <v>-298104.4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-1067394.23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-222772.51</v>
      </c>
      <c r="K38" s="25">
        <f t="shared" si="9"/>
        <v>-1983166.74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3" ht="16.5" customHeight="1">
      <c r="A55" s="11" t="s">
        <v>8</v>
      </c>
      <c r="B55" s="22">
        <f aca="true" t="shared" si="15" ref="B55:J55">IF(B20+B32+B56&lt;0,0,B20+B32+B56)</f>
        <v>875704.26</v>
      </c>
      <c r="C55" s="22">
        <f t="shared" si="15"/>
        <v>846635.4</v>
      </c>
      <c r="D55" s="22">
        <f t="shared" si="15"/>
        <v>119136.91999999993</v>
      </c>
      <c r="E55" s="22">
        <f t="shared" si="15"/>
        <v>639939.3</v>
      </c>
      <c r="F55" s="22">
        <f t="shared" si="15"/>
        <v>723175.9</v>
      </c>
      <c r="G55" s="22">
        <f t="shared" si="15"/>
        <v>924473.01</v>
      </c>
      <c r="H55" s="22">
        <f t="shared" si="15"/>
        <v>113891.51000000013</v>
      </c>
      <c r="I55" s="22">
        <f t="shared" si="15"/>
        <v>972860.1300000001</v>
      </c>
      <c r="J55" s="22">
        <f t="shared" si="15"/>
        <v>34413.649999999965</v>
      </c>
      <c r="K55" s="15">
        <f>SUM(B55:J55)</f>
        <v>5250230.08</v>
      </c>
      <c r="L55" s="49"/>
      <c r="M55" s="65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875704.26</v>
      </c>
      <c r="C61" s="5">
        <f t="shared" si="17"/>
        <v>846635.4</v>
      </c>
      <c r="D61" s="5">
        <f t="shared" si="17"/>
        <v>119136.91</v>
      </c>
      <c r="E61" s="5">
        <f t="shared" si="17"/>
        <v>639939.31</v>
      </c>
      <c r="F61" s="5">
        <f t="shared" si="17"/>
        <v>723175.91</v>
      </c>
      <c r="G61" s="5">
        <f t="shared" si="17"/>
        <v>924473.01</v>
      </c>
      <c r="H61" s="5">
        <f t="shared" si="17"/>
        <v>113891.51</v>
      </c>
      <c r="I61" s="5">
        <f>SUM(I62:I74)</f>
        <v>972860.13</v>
      </c>
      <c r="J61" s="5">
        <f t="shared" si="17"/>
        <v>34413.649999999965</v>
      </c>
      <c r="K61" s="5">
        <f>SUM(K62:K74)</f>
        <v>5250230.09</v>
      </c>
      <c r="L61" s="4"/>
    </row>
    <row r="62" spans="1:12" ht="16.5" customHeight="1">
      <c r="A62" s="3" t="s">
        <v>56</v>
      </c>
      <c r="B62" s="61">
        <v>767554.78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5">
        <f aca="true" t="shared" si="18" ref="K62:K73">SUM(B62:J62)</f>
        <v>767554.78</v>
      </c>
      <c r="L62"/>
    </row>
    <row r="63" spans="1:12" ht="16.5" customHeight="1">
      <c r="A63" s="3" t="s">
        <v>57</v>
      </c>
      <c r="B63" s="61">
        <v>108149.48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5">
        <f t="shared" si="18"/>
        <v>108149.48</v>
      </c>
      <c r="L63"/>
    </row>
    <row r="64" spans="1:12" ht="16.5" customHeight="1">
      <c r="A64" s="3" t="s">
        <v>4</v>
      </c>
      <c r="B64" s="62">
        <v>0</v>
      </c>
      <c r="C64" s="61">
        <v>846635.4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5">
        <f t="shared" si="18"/>
        <v>846635.4</v>
      </c>
      <c r="L64" s="51"/>
    </row>
    <row r="65" spans="1:11" ht="16.5" customHeight="1">
      <c r="A65" s="3" t="s">
        <v>3</v>
      </c>
      <c r="B65" s="62">
        <v>0</v>
      </c>
      <c r="C65" s="62">
        <v>0</v>
      </c>
      <c r="D65" s="61">
        <v>119136.91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5">
        <f t="shared" si="18"/>
        <v>119136.91</v>
      </c>
    </row>
    <row r="66" spans="1:11" ht="16.5" customHeight="1">
      <c r="A66" s="3" t="s">
        <v>2</v>
      </c>
      <c r="B66" s="62">
        <v>0</v>
      </c>
      <c r="C66" s="62">
        <v>0</v>
      </c>
      <c r="D66" s="62">
        <v>0</v>
      </c>
      <c r="E66" s="61">
        <v>639939.31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5">
        <f t="shared" si="18"/>
        <v>639939.31</v>
      </c>
    </row>
    <row r="67" spans="1:11" ht="16.5" customHeight="1">
      <c r="A67" s="3" t="s">
        <v>1</v>
      </c>
      <c r="B67" s="62">
        <v>0</v>
      </c>
      <c r="C67" s="62">
        <v>0</v>
      </c>
      <c r="D67" s="62">
        <v>0</v>
      </c>
      <c r="E67" s="62">
        <v>0</v>
      </c>
      <c r="F67" s="61">
        <v>723175.91</v>
      </c>
      <c r="G67" s="62">
        <v>0</v>
      </c>
      <c r="H67" s="62">
        <v>0</v>
      </c>
      <c r="I67" s="62">
        <v>0</v>
      </c>
      <c r="J67" s="62">
        <v>0</v>
      </c>
      <c r="K67" s="5">
        <f t="shared" si="18"/>
        <v>723175.91</v>
      </c>
    </row>
    <row r="68" spans="1:11" ht="16.5" customHeight="1">
      <c r="A68" s="3" t="s">
        <v>0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1">
        <v>924473.01</v>
      </c>
      <c r="H68" s="62">
        <v>0</v>
      </c>
      <c r="I68" s="62">
        <v>0</v>
      </c>
      <c r="J68" s="62">
        <v>0</v>
      </c>
      <c r="K68" s="5">
        <f t="shared" si="18"/>
        <v>924473.01</v>
      </c>
    </row>
    <row r="69" spans="1:11" ht="16.5" customHeight="1">
      <c r="A69" s="3" t="s">
        <v>49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1">
        <v>113891.51</v>
      </c>
      <c r="I69" s="62">
        <v>0</v>
      </c>
      <c r="J69" s="62">
        <v>0</v>
      </c>
      <c r="K69" s="5">
        <f t="shared" si="18"/>
        <v>113891.51</v>
      </c>
    </row>
    <row r="70" spans="1:11" ht="16.5" customHeight="1">
      <c r="A70" s="3" t="s">
        <v>50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5">
        <f t="shared" si="18"/>
        <v>0</v>
      </c>
    </row>
    <row r="71" spans="1:11" ht="16.5" customHeight="1">
      <c r="A71" s="3" t="s">
        <v>51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1">
        <v>380582.88</v>
      </c>
      <c r="J71" s="62">
        <v>0</v>
      </c>
      <c r="K71" s="5">
        <f t="shared" si="18"/>
        <v>380582.88</v>
      </c>
    </row>
    <row r="72" spans="1:11" ht="16.5" customHeight="1">
      <c r="A72" s="3" t="s">
        <v>52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1">
        <v>592277.25</v>
      </c>
      <c r="J72" s="62">
        <v>0</v>
      </c>
      <c r="K72" s="5">
        <f t="shared" si="18"/>
        <v>592277.25</v>
      </c>
    </row>
    <row r="73" spans="1:11" ht="16.5" customHeight="1">
      <c r="A73" s="3" t="s">
        <v>53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1">
        <f>+J55</f>
        <v>34413.649999999965</v>
      </c>
      <c r="K73" s="5">
        <f t="shared" si="18"/>
        <v>34413.649999999965</v>
      </c>
    </row>
    <row r="74" spans="1:11" ht="18" customHeight="1">
      <c r="A74" s="2" t="s">
        <v>64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2024-05-14T19:37:36Z</dcterms:modified>
  <cp:category/>
  <cp:version/>
  <cp:contentType/>
  <cp:contentStatus/>
</cp:coreProperties>
</file>