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<sst xmlns="http://schemas.openxmlformats.org/spreadsheetml/2006/main" count="84" uniqueCount="83">
  <si>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</si>
  <si>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</si>
  <si>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</si>
  <si>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</si>
  <si>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</si>
  <si>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</si>
  <si>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</si>
  <si>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</si>
  <si>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</si>
  <si>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</si>
  <si>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</si>
  <si>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</si>
  <si>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</si>
  <si>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</si>
  <si>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</si>
  <si>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</si>
  <si>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</si>
  <si>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</si>
  <si>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</si>
  <si>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</si>
  <si>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</si>
  <si>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</si>
  <si>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</si>
  <si>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</si>
  <si>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</si>
  <si>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</si>
  <si>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</si>
  <si>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</si>
  <si>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</si>
  <si>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</si>
  <si>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</si>
  <si>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</si>
  <si>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</si>
  <si>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</si>
  <si>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</si>
  <si>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</si>
  <si>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</si>
  <si>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</si>
  <si>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</si>
  <si>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</si>
  <si>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</si>
  <si>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</si>
  <si>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</si>
  <si>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</si>
  <si>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</si>
  <si>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</si>
  <si>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</si>
  <si>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</si>
  <si>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</si>
  <si>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</si>
  <si>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</si>
  <si>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</si>
  <si>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</si>
  <si>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</si>
  <si>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</si>
  <si>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</si>
  <si>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</si>
  <si>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</si>
  <si>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</si>
  <si>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</si>
  <si>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</si>
  <si>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</si>
  <si>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</si>
  <si>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</si>
  <si>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</si>
  <si>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</si>
  <si>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</si>
  <si>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</si>
  <si>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</si>
  <si>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</si>
  <si>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</si>
  <si>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</si>
  <si>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</si>
  <si>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</si>
  <si>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</si>
  <si>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</si>
  <si>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</si>
  <si>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</si>
  <si>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</si>
  <si>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22/05/24 - VENCIMENTO 29/05/24</t>
  </si>
  <si>
    <t>4.9. Remuneração Veículos Elétricos</t>
  </si>
  <si>
    <t>5.3. Revisão de Remuneração pelo Transporte Coletivo ¹</t>
  </si>
  <si>
    <t xml:space="preserve">¹ Revisão da operação de 15/05/24:  fator de transição, ar condicionado e remuneração dos elétricos.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</si>
</sst>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79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47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46</v>
      </c>
      <c r="B4" s="63" t="s">
        <v>45</v>
      </c>
      <c r="C4" s="64"/>
      <c r="D4" s="64"/>
      <c r="E4" s="64"/>
      <c r="F4" s="64"/>
      <c r="G4" s="64"/>
      <c r="H4" s="64"/>
      <c r="I4" s="64"/>
      <c r="J4" s="64"/>
      <c r="K4" s="62" t="s">
        <v>44</v>
      </c>
    </row>
    <row r="5" spans="1:11" ht="43.5" customHeight="1">
      <c r="A5" s="62"/>
      <c r="B5" s="43" t="s">
        <v>57</v>
      </c>
      <c r="C5" s="43" t="s">
        <v>43</v>
      </c>
      <c r="D5" s="44" t="s">
        <v>58</v>
      </c>
      <c r="E5" s="44" t="s">
        <v>59</v>
      </c>
      <c r="F5" s="44" t="s">
        <v>60</v>
      </c>
      <c r="G5" s="43" t="s">
        <v>61</v>
      </c>
      <c r="H5" s="44" t="s">
        <v>58</v>
      </c>
      <c r="I5" s="43" t="s">
        <v>42</v>
      </c>
      <c r="J5" s="43" t="s">
        <v>62</v>
      </c>
      <c r="K5" s="62"/>
    </row>
    <row r="6" spans="1:11" ht="18.75" customHeight="1">
      <c r="A6" s="62"/>
      <c r="B6" s="42" t="s">
        <v>41</v>
      </c>
      <c r="C6" s="42" t="s">
        <v>40</v>
      </c>
      <c r="D6" s="42" t="s">
        <v>39</v>
      </c>
      <c r="E6" s="42" t="s">
        <v>38</v>
      </c>
      <c r="F6" s="42" t="s">
        <v>37</v>
      </c>
      <c r="G6" s="42" t="s">
        <v>36</v>
      </c>
      <c r="H6" s="42" t="s">
        <v>35</v>
      </c>
      <c r="I6" s="42" t="s">
        <v>34</v>
      </c>
      <c r="J6" s="42" t="s">
        <v>33</v>
      </c>
      <c r="K6" s="62"/>
    </row>
    <row r="7" spans="1:14" ht="16.5" customHeight="1">
      <c r="A7" s="8" t="s">
        <v>32</v>
      </c>
      <c r="B7" s="41">
        <f>+B8+B11</f>
        <v>356038</v>
      </c>
      <c r="C7" s="41">
        <f aca="true" t="shared" si="0" ref="C7:J7">+C8+C11</f>
        <v>287430</v>
      </c>
      <c r="D7" s="41">
        <f t="shared" si="0"/>
        <v>338909</v>
      </c>
      <c r="E7" s="41">
        <f t="shared" si="0"/>
        <v>195740</v>
      </c>
      <c r="F7" s="41">
        <f t="shared" si="0"/>
        <v>255935</v>
      </c>
      <c r="G7" s="41">
        <f t="shared" si="0"/>
        <v>242924</v>
      </c>
      <c r="H7" s="41">
        <f t="shared" si="0"/>
        <v>269883</v>
      </c>
      <c r="I7" s="41">
        <f t="shared" si="0"/>
        <v>380624</v>
      </c>
      <c r="J7" s="41">
        <f t="shared" si="0"/>
        <v>125001</v>
      </c>
      <c r="K7" s="33">
        <f aca="true" t="shared" si="1" ref="K7:K13">SUM(B7:J7)</f>
        <v>2452484</v>
      </c>
      <c r="L7" s="40"/>
      <c r="M7"/>
      <c r="N7"/>
    </row>
    <row r="8" spans="1:14" ht="16.5" customHeight="1">
      <c r="A8" s="38" t="s">
        <v>74</v>
      </c>
      <c r="B8" s="39">
        <f aca="true" t="shared" si="2" ref="B8:J8">+B9+B10</f>
        <v>14737</v>
      </c>
      <c r="C8" s="39">
        <f t="shared" si="2"/>
        <v>15129</v>
      </c>
      <c r="D8" s="39">
        <f t="shared" si="2"/>
        <v>13221</v>
      </c>
      <c r="E8" s="39">
        <f t="shared" si="2"/>
        <v>9807</v>
      </c>
      <c r="F8" s="39">
        <f t="shared" si="2"/>
        <v>10438</v>
      </c>
      <c r="G8" s="39">
        <f t="shared" si="2"/>
        <v>5373</v>
      </c>
      <c r="H8" s="39">
        <f t="shared" si="2"/>
        <v>4689</v>
      </c>
      <c r="I8" s="39">
        <f t="shared" si="2"/>
        <v>14641</v>
      </c>
      <c r="J8" s="39">
        <f t="shared" si="2"/>
        <v>3184</v>
      </c>
      <c r="K8" s="33">
        <f t="shared" si="1"/>
        <v>91219</v>
      </c>
      <c r="L8"/>
      <c r="M8"/>
      <c r="N8"/>
    </row>
    <row r="9" spans="1:14" ht="16.5" customHeight="1">
      <c r="A9" s="17" t="s">
        <v>31</v>
      </c>
      <c r="B9" s="39">
        <v>14683</v>
      </c>
      <c r="C9" s="39">
        <v>15129</v>
      </c>
      <c r="D9" s="39">
        <v>13221</v>
      </c>
      <c r="E9" s="39">
        <v>9473</v>
      </c>
      <c r="F9" s="39">
        <v>10420</v>
      </c>
      <c r="G9" s="39">
        <v>5370</v>
      </c>
      <c r="H9" s="39">
        <v>4689</v>
      </c>
      <c r="I9" s="39">
        <v>14599</v>
      </c>
      <c r="J9" s="39">
        <v>3184</v>
      </c>
      <c r="K9" s="33">
        <f t="shared" si="1"/>
        <v>90768</v>
      </c>
      <c r="L9"/>
      <c r="M9"/>
      <c r="N9"/>
    </row>
    <row r="10" spans="1:14" ht="16.5" customHeight="1">
      <c r="A10" s="17" t="s">
        <v>30</v>
      </c>
      <c r="B10" s="39">
        <v>54</v>
      </c>
      <c r="C10" s="39">
        <v>0</v>
      </c>
      <c r="D10" s="39">
        <v>0</v>
      </c>
      <c r="E10" s="39">
        <v>334</v>
      </c>
      <c r="F10" s="39">
        <v>18</v>
      </c>
      <c r="G10" s="39">
        <v>3</v>
      </c>
      <c r="H10" s="39">
        <v>0</v>
      </c>
      <c r="I10" s="39">
        <v>42</v>
      </c>
      <c r="J10" s="39">
        <v>0</v>
      </c>
      <c r="K10" s="33">
        <f t="shared" si="1"/>
        <v>451</v>
      </c>
      <c r="L10"/>
      <c r="M10"/>
      <c r="N10"/>
    </row>
    <row r="11" spans="1:14" ht="16.5" customHeight="1">
      <c r="A11" s="38" t="s">
        <v>66</v>
      </c>
      <c r="B11" s="37">
        <v>341301</v>
      </c>
      <c r="C11" s="37">
        <v>272301</v>
      </c>
      <c r="D11" s="37">
        <v>325688</v>
      </c>
      <c r="E11" s="37">
        <v>185933</v>
      </c>
      <c r="F11" s="37">
        <v>245497</v>
      </c>
      <c r="G11" s="37">
        <v>237551</v>
      </c>
      <c r="H11" s="37">
        <v>265194</v>
      </c>
      <c r="I11" s="37">
        <v>365983</v>
      </c>
      <c r="J11" s="37">
        <v>121817</v>
      </c>
      <c r="K11" s="33">
        <f t="shared" si="1"/>
        <v>2361265</v>
      </c>
      <c r="L11" s="54"/>
      <c r="M11" s="54"/>
      <c r="N11" s="54"/>
    </row>
    <row r="12" spans="1:14" ht="16.5" customHeight="1">
      <c r="A12" s="17" t="s">
        <v>78</v>
      </c>
      <c r="B12" s="37">
        <v>23479</v>
      </c>
      <c r="C12" s="37">
        <v>20594</v>
      </c>
      <c r="D12" s="37">
        <v>25236</v>
      </c>
      <c r="E12" s="37">
        <v>17361</v>
      </c>
      <c r="F12" s="37">
        <v>15035</v>
      </c>
      <c r="G12" s="37">
        <v>14483</v>
      </c>
      <c r="H12" s="37">
        <v>13979</v>
      </c>
      <c r="I12" s="37">
        <v>19623</v>
      </c>
      <c r="J12" s="37">
        <v>5398</v>
      </c>
      <c r="K12" s="33">
        <f t="shared" si="1"/>
        <v>155188</v>
      </c>
      <c r="L12" s="54"/>
      <c r="M12" s="54"/>
      <c r="N12" s="54"/>
    </row>
    <row r="13" spans="1:14" ht="16.5" customHeight="1">
      <c r="A13" s="17" t="s">
        <v>67</v>
      </c>
      <c r="B13" s="37">
        <f>+B11-B12</f>
        <v>317822</v>
      </c>
      <c r="C13" s="37">
        <f>+C11-C12</f>
        <v>251707</v>
      </c>
      <c r="D13" s="37">
        <f>+D11-D12</f>
        <v>300452</v>
      </c>
      <c r="E13" s="37">
        <f aca="true" t="shared" si="3" ref="E13:J13">+E11-E12</f>
        <v>168572</v>
      </c>
      <c r="F13" s="37">
        <f t="shared" si="3"/>
        <v>230462</v>
      </c>
      <c r="G13" s="37">
        <f t="shared" si="3"/>
        <v>223068</v>
      </c>
      <c r="H13" s="37">
        <f t="shared" si="3"/>
        <v>251215</v>
      </c>
      <c r="I13" s="37">
        <f t="shared" si="3"/>
        <v>346360</v>
      </c>
      <c r="J13" s="37">
        <f t="shared" si="3"/>
        <v>116419</v>
      </c>
      <c r="K13" s="33">
        <f t="shared" si="1"/>
        <v>2206077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29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68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28</v>
      </c>
      <c r="B18" s="34">
        <v>1.061137644922541</v>
      </c>
      <c r="C18" s="34">
        <v>1.120102121206143</v>
      </c>
      <c r="D18" s="34">
        <v>1.067944978026246</v>
      </c>
      <c r="E18" s="34">
        <v>1.321317890840119</v>
      </c>
      <c r="F18" s="34">
        <v>1.016232413285485</v>
      </c>
      <c r="G18" s="34">
        <v>1.125312467018239</v>
      </c>
      <c r="H18" s="34">
        <v>1.10221458815674</v>
      </c>
      <c r="I18" s="34">
        <v>1.009739700341788</v>
      </c>
      <c r="J18" s="34">
        <v>1.038630924843972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77</v>
      </c>
      <c r="B20" s="31">
        <f>SUM(B21:B30)</f>
        <v>1768996.91</v>
      </c>
      <c r="C20" s="31">
        <f aca="true" t="shared" si="4" ref="C20:J20">SUM(C21:C30)</f>
        <v>1664452.2500000002</v>
      </c>
      <c r="D20" s="31">
        <f t="shared" si="4"/>
        <v>2067883.26</v>
      </c>
      <c r="E20" s="31">
        <f t="shared" si="4"/>
        <v>1283943.3800000001</v>
      </c>
      <c r="F20" s="31">
        <f t="shared" si="4"/>
        <v>1363274.58</v>
      </c>
      <c r="G20" s="31">
        <f t="shared" si="4"/>
        <v>1443309.03</v>
      </c>
      <c r="H20" s="31">
        <f t="shared" si="4"/>
        <v>1257623.47</v>
      </c>
      <c r="I20" s="31">
        <f t="shared" si="4"/>
        <v>1741682.32</v>
      </c>
      <c r="J20" s="31">
        <f t="shared" si="4"/>
        <v>626428.04</v>
      </c>
      <c r="K20" s="31">
        <f aca="true" t="shared" si="5" ref="K20:K29">SUM(B20:J20)</f>
        <v>13217593.240000002</v>
      </c>
      <c r="L20"/>
      <c r="M20"/>
      <c r="N20"/>
    </row>
    <row r="21" spans="1:14" ht="16.5" customHeight="1">
      <c r="A21" s="30" t="s">
        <v>27</v>
      </c>
      <c r="B21" s="53">
        <f>ROUND((B15+B16)*B7,2)</f>
        <v>1607475.97</v>
      </c>
      <c r="C21" s="53">
        <f>ROUND((C15+C16)*C7,2)</f>
        <v>1425652.8</v>
      </c>
      <c r="D21" s="53">
        <f aca="true" t="shared" si="6" ref="D21:J21">ROUND((D15+D16)*D7,2)</f>
        <v>1863491.14</v>
      </c>
      <c r="E21" s="53">
        <f t="shared" si="6"/>
        <v>935754.64</v>
      </c>
      <c r="F21" s="53">
        <f t="shared" si="6"/>
        <v>1294800.76</v>
      </c>
      <c r="G21" s="53">
        <f t="shared" si="6"/>
        <v>1241414.52</v>
      </c>
      <c r="H21" s="53">
        <f t="shared" si="6"/>
        <v>1098153.93</v>
      </c>
      <c r="I21" s="53">
        <f t="shared" si="6"/>
        <v>1564440.76</v>
      </c>
      <c r="J21" s="53">
        <f t="shared" si="6"/>
        <v>581354.65</v>
      </c>
      <c r="K21" s="25">
        <f t="shared" si="5"/>
        <v>11612539.17</v>
      </c>
      <c r="L21"/>
      <c r="M21"/>
      <c r="N21"/>
    </row>
    <row r="22" spans="1:14" ht="16.5" customHeight="1">
      <c r="A22" s="13" t="s">
        <v>26</v>
      </c>
      <c r="B22" s="25">
        <f aca="true" t="shared" si="7" ref="B22:J22">IF(B18&lt;&gt;0,ROUND((B18-1)*B21,2),0)</f>
        <v>98277.3</v>
      </c>
      <c r="C22" s="25">
        <f t="shared" si="7"/>
        <v>171223.93</v>
      </c>
      <c r="D22" s="25">
        <f t="shared" si="7"/>
        <v>126614.86</v>
      </c>
      <c r="E22" s="25">
        <f t="shared" si="7"/>
        <v>300674.71</v>
      </c>
      <c r="F22" s="25">
        <f t="shared" si="7"/>
        <v>21017.74</v>
      </c>
      <c r="G22" s="25">
        <f t="shared" si="7"/>
        <v>155564.72</v>
      </c>
      <c r="H22" s="25">
        <f t="shared" si="7"/>
        <v>112247.35</v>
      </c>
      <c r="I22" s="25">
        <f t="shared" si="7"/>
        <v>15237.18</v>
      </c>
      <c r="J22" s="25">
        <f t="shared" si="7"/>
        <v>22458.27</v>
      </c>
      <c r="K22" s="25">
        <f t="shared" si="5"/>
        <v>1023316.06</v>
      </c>
      <c r="L22"/>
      <c r="M22"/>
      <c r="N22"/>
    </row>
    <row r="23" spans="1:14" ht="16.5" customHeight="1">
      <c r="A23" s="13" t="s">
        <v>25</v>
      </c>
      <c r="B23" s="25">
        <v>58846.97</v>
      </c>
      <c r="C23" s="25">
        <v>61688.09</v>
      </c>
      <c r="D23" s="25">
        <v>60675.67</v>
      </c>
      <c r="E23" s="25">
        <v>40417.2</v>
      </c>
      <c r="F23" s="25">
        <v>43759.24</v>
      </c>
      <c r="G23" s="25">
        <v>42466.85</v>
      </c>
      <c r="H23" s="25">
        <v>41773.2</v>
      </c>
      <c r="I23" s="25">
        <v>67905.38</v>
      </c>
      <c r="J23" s="25">
        <v>19916.44</v>
      </c>
      <c r="K23" s="25">
        <f t="shared" si="5"/>
        <v>437449.04</v>
      </c>
      <c r="L23"/>
      <c r="M23"/>
      <c r="N23"/>
    </row>
    <row r="24" spans="1:14" ht="16.5" customHeight="1">
      <c r="A24" s="13" t="s">
        <v>24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69</v>
      </c>
      <c r="B26" s="25">
        <v>1372.38</v>
      </c>
      <c r="C26" s="25">
        <v>1290.69</v>
      </c>
      <c r="D26" s="25">
        <v>1603.83</v>
      </c>
      <c r="E26" s="25">
        <v>996.61</v>
      </c>
      <c r="F26" s="25">
        <v>1056.52</v>
      </c>
      <c r="G26" s="25">
        <v>1119.14</v>
      </c>
      <c r="H26" s="25">
        <v>974.83</v>
      </c>
      <c r="I26" s="25">
        <v>1350.6</v>
      </c>
      <c r="J26" s="25">
        <v>484.69</v>
      </c>
      <c r="K26" s="25">
        <f t="shared" si="5"/>
        <v>10249.29</v>
      </c>
      <c r="L26" s="54"/>
      <c r="M26" s="54"/>
      <c r="N26" s="54"/>
    </row>
    <row r="27" spans="1:14" ht="16.5" customHeight="1">
      <c r="A27" s="13" t="s">
        <v>75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76</v>
      </c>
      <c r="B28" s="25">
        <v>898.82</v>
      </c>
      <c r="C28" s="25">
        <v>753.36</v>
      </c>
      <c r="D28" s="25">
        <v>1002.54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1001.43</v>
      </c>
      <c r="J28" s="25">
        <v>325.68</v>
      </c>
      <c r="K28" s="25">
        <f t="shared" si="5"/>
        <v>6602.63</v>
      </c>
      <c r="L28" s="54"/>
      <c r="M28" s="54"/>
      <c r="N28" s="54"/>
    </row>
    <row r="29" spans="1:14" ht="16.5" customHeight="1">
      <c r="A29" s="13" t="s">
        <v>80</v>
      </c>
      <c r="B29" s="25">
        <v>0</v>
      </c>
      <c r="C29" s="25">
        <v>0</v>
      </c>
      <c r="D29" s="25">
        <v>8826.48</v>
      </c>
      <c r="E29" s="25"/>
      <c r="F29" s="25"/>
      <c r="G29" s="25"/>
      <c r="H29" s="25"/>
      <c r="I29" s="25">
        <v>87898.5</v>
      </c>
      <c r="J29" s="25">
        <v>0</v>
      </c>
      <c r="K29" s="25">
        <f t="shared" si="5"/>
        <v>96724.98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22</v>
      </c>
      <c r="B32" s="25">
        <f aca="true" t="shared" si="8" ref="B32:J32">+B33+B38+B50</f>
        <v>-102759.51999999999</v>
      </c>
      <c r="C32" s="25">
        <f t="shared" si="8"/>
        <v>-71459.07</v>
      </c>
      <c r="D32" s="25">
        <f t="shared" si="8"/>
        <v>-90419.98999999999</v>
      </c>
      <c r="E32" s="25">
        <f t="shared" si="8"/>
        <v>-83631.98999999999</v>
      </c>
      <c r="F32" s="25">
        <f t="shared" si="8"/>
        <v>-43113.61</v>
      </c>
      <c r="G32" s="25">
        <f t="shared" si="8"/>
        <v>-75702.55</v>
      </c>
      <c r="H32" s="25">
        <f t="shared" si="8"/>
        <v>-23825.289999999997</v>
      </c>
      <c r="I32" s="25">
        <f t="shared" si="8"/>
        <v>-61870.159999999996</v>
      </c>
      <c r="J32" s="25">
        <f t="shared" si="8"/>
        <v>-22755.290000000008</v>
      </c>
      <c r="K32" s="25">
        <f aca="true" t="shared" si="9" ref="K32:K40">SUM(B32:J32)</f>
        <v>-575537.47</v>
      </c>
      <c r="L32"/>
      <c r="M32"/>
      <c r="N32"/>
    </row>
    <row r="33" spans="1:14" ht="16.5" customHeight="1">
      <c r="A33" s="13" t="s">
        <v>21</v>
      </c>
      <c r="B33" s="25">
        <f aca="true" t="shared" si="10" ref="B33:J33">B34+B35+B36+B37</f>
        <v>-102759.51999999999</v>
      </c>
      <c r="C33" s="25">
        <f t="shared" si="10"/>
        <v>-71923.3</v>
      </c>
      <c r="D33" s="25">
        <f t="shared" si="10"/>
        <v>-71210.05</v>
      </c>
      <c r="E33" s="25">
        <f t="shared" si="10"/>
        <v>-86683.79</v>
      </c>
      <c r="F33" s="25">
        <f t="shared" si="10"/>
        <v>-45848</v>
      </c>
      <c r="G33" s="25">
        <f t="shared" si="10"/>
        <v>-77182.14</v>
      </c>
      <c r="H33" s="25">
        <f t="shared" si="10"/>
        <v>-24730.12</v>
      </c>
      <c r="I33" s="25">
        <f t="shared" si="10"/>
        <v>-70631.59</v>
      </c>
      <c r="J33" s="25">
        <f t="shared" si="10"/>
        <v>-15982.78</v>
      </c>
      <c r="K33" s="25">
        <f t="shared" si="9"/>
        <v>-566951.29</v>
      </c>
      <c r="L33"/>
      <c r="M33"/>
      <c r="N33"/>
    </row>
    <row r="34" spans="1:14" s="18" customFormat="1" ht="16.5" customHeight="1">
      <c r="A34" s="24" t="s">
        <v>54</v>
      </c>
      <c r="B34" s="25">
        <f aca="true" t="shared" si="11" ref="B34:J34">-ROUND((B9)*$E$3,2)</f>
        <v>-64605.2</v>
      </c>
      <c r="C34" s="25">
        <f t="shared" si="11"/>
        <v>-66567.6</v>
      </c>
      <c r="D34" s="25">
        <f t="shared" si="11"/>
        <v>-58172.4</v>
      </c>
      <c r="E34" s="25">
        <f t="shared" si="11"/>
        <v>-41681.2</v>
      </c>
      <c r="F34" s="25">
        <f t="shared" si="11"/>
        <v>-45848</v>
      </c>
      <c r="G34" s="25">
        <f t="shared" si="11"/>
        <v>-23628</v>
      </c>
      <c r="H34" s="25">
        <f t="shared" si="11"/>
        <v>-20631.6</v>
      </c>
      <c r="I34" s="25">
        <f t="shared" si="11"/>
        <v>-64235.6</v>
      </c>
      <c r="J34" s="25">
        <f t="shared" si="11"/>
        <v>-14009.6</v>
      </c>
      <c r="K34" s="25">
        <f t="shared" si="9"/>
        <v>-399379.1999999999</v>
      </c>
      <c r="L34" s="23"/>
      <c r="M34"/>
      <c r="N34"/>
    </row>
    <row r="35" spans="1:14" ht="16.5" customHeight="1">
      <c r="A35" s="20" t="s">
        <v>20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19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18</v>
      </c>
      <c r="B37" s="25">
        <v>-38154.32</v>
      </c>
      <c r="C37" s="25">
        <v>-5355.7</v>
      </c>
      <c r="D37" s="25">
        <v>-13037.65</v>
      </c>
      <c r="E37" s="25">
        <v>-45002.59</v>
      </c>
      <c r="F37" s="21">
        <v>0</v>
      </c>
      <c r="G37" s="25">
        <v>-53554.14</v>
      </c>
      <c r="H37" s="25">
        <v>-4098.52</v>
      </c>
      <c r="I37" s="25">
        <v>-6395.99</v>
      </c>
      <c r="J37" s="25">
        <v>-1973.18</v>
      </c>
      <c r="K37" s="25">
        <f t="shared" si="9"/>
        <v>-167572.08999999997</v>
      </c>
      <c r="L37"/>
      <c r="M37"/>
      <c r="N37"/>
    </row>
    <row r="38" spans="1:14" s="18" customFormat="1" ht="16.5" customHeight="1">
      <c r="A38" s="13" t="s">
        <v>17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-23394.22999999998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-6772.510000000009</v>
      </c>
      <c r="K38" s="25">
        <f t="shared" si="9"/>
        <v>-30166.73999999999</v>
      </c>
      <c r="L38"/>
      <c r="M38"/>
      <c r="N38"/>
    </row>
    <row r="39" spans="1:14" ht="16.5" customHeight="1">
      <c r="A39" s="20" t="s">
        <v>16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15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14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13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12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10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64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65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9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81</v>
      </c>
      <c r="B50" s="12">
        <v>0</v>
      </c>
      <c r="C50" s="12">
        <v>464.23</v>
      </c>
      <c r="D50" s="12">
        <v>4184.29</v>
      </c>
      <c r="E50" s="12">
        <v>3051.8</v>
      </c>
      <c r="F50" s="12">
        <v>2734.39</v>
      </c>
      <c r="G50" s="12">
        <v>1479.59</v>
      </c>
      <c r="H50" s="12">
        <v>904.83</v>
      </c>
      <c r="I50" s="12">
        <v>8761.43</v>
      </c>
      <c r="J50" s="12">
        <v>0</v>
      </c>
      <c r="K50" s="25">
        <f t="shared" si="13"/>
        <v>21580.56</v>
      </c>
      <c r="L50"/>
      <c r="M50"/>
      <c r="N50"/>
    </row>
    <row r="51" spans="1:14" ht="16.5" customHeight="1">
      <c r="A51" s="13" t="s">
        <v>70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72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1666237.39</v>
      </c>
      <c r="C55" s="22">
        <f t="shared" si="15"/>
        <v>1592993.1800000002</v>
      </c>
      <c r="D55" s="22">
        <f t="shared" si="15"/>
        <v>1977463.27</v>
      </c>
      <c r="E55" s="22">
        <f t="shared" si="15"/>
        <v>1200311.3900000001</v>
      </c>
      <c r="F55" s="22">
        <f t="shared" si="15"/>
        <v>1320160.97</v>
      </c>
      <c r="G55" s="22">
        <f t="shared" si="15"/>
        <v>1367606.48</v>
      </c>
      <c r="H55" s="22">
        <f t="shared" si="15"/>
        <v>1233798.18</v>
      </c>
      <c r="I55" s="22">
        <f t="shared" si="15"/>
        <v>1679812.1600000001</v>
      </c>
      <c r="J55" s="22">
        <f t="shared" si="15"/>
        <v>603672.75</v>
      </c>
      <c r="K55" s="15">
        <f>SUM(B55:J55)</f>
        <v>12642055.77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1666237.39</v>
      </c>
      <c r="C61" s="5">
        <f t="shared" si="17"/>
        <v>1592993.18</v>
      </c>
      <c r="D61" s="5">
        <f t="shared" si="17"/>
        <v>1977463.27</v>
      </c>
      <c r="E61" s="5">
        <f t="shared" si="17"/>
        <v>1200311.3900000001</v>
      </c>
      <c r="F61" s="5">
        <f t="shared" si="17"/>
        <v>1320160.97</v>
      </c>
      <c r="G61" s="5">
        <f t="shared" si="17"/>
        <v>1367606.48</v>
      </c>
      <c r="H61" s="5">
        <f t="shared" si="17"/>
        <v>1233798.1800000002</v>
      </c>
      <c r="I61" s="5">
        <f>SUM(I62:I74)</f>
        <v>1679812.1600000001</v>
      </c>
      <c r="J61" s="5">
        <f t="shared" si="17"/>
        <v>603672.75</v>
      </c>
      <c r="K61" s="5">
        <f>SUM(K62:K74)</f>
        <v>12642055.77</v>
      </c>
      <c r="L61" s="4"/>
    </row>
    <row r="62" spans="1:12" ht="16.5" customHeight="1">
      <c r="A62" s="3" t="s">
        <v>55</v>
      </c>
      <c r="B62" s="56">
        <v>1458957.46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1458957.46</v>
      </c>
      <c r="L62"/>
    </row>
    <row r="63" spans="1:12" ht="16.5" customHeight="1">
      <c r="A63" s="3" t="s">
        <v>56</v>
      </c>
      <c r="B63" s="56">
        <v>207279.93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207279.93</v>
      </c>
      <c r="L63"/>
    </row>
    <row r="64" spans="1:12" ht="16.5" customHeight="1">
      <c r="A64" s="3" t="s">
        <v>4</v>
      </c>
      <c r="B64" s="57">
        <v>0</v>
      </c>
      <c r="C64" s="56">
        <v>1592993.18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1592993.18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1977463.27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1977463.27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1200311.3900000001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1200311.3900000001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1320160.97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1320160.97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1367606.48</v>
      </c>
      <c r="H68" s="57">
        <v>0</v>
      </c>
      <c r="I68" s="57">
        <v>0</v>
      </c>
      <c r="J68" s="57">
        <v>0</v>
      </c>
      <c r="K68" s="5">
        <f t="shared" si="18"/>
        <v>1367606.48</v>
      </c>
    </row>
    <row r="69" spans="1:11" ht="16.5" customHeight="1">
      <c r="A69" s="3" t="s">
        <v>48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1233798.1800000002</v>
      </c>
      <c r="I69" s="57">
        <v>0</v>
      </c>
      <c r="J69" s="57">
        <v>0</v>
      </c>
      <c r="K69" s="5">
        <f t="shared" si="18"/>
        <v>1233798.1800000002</v>
      </c>
    </row>
    <row r="70" spans="1:11" ht="16.5" customHeight="1">
      <c r="A70" s="3" t="s">
        <v>49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50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622922.54</v>
      </c>
      <c r="J71" s="57">
        <v>0</v>
      </c>
      <c r="K71" s="5">
        <f t="shared" si="18"/>
        <v>622922.54</v>
      </c>
    </row>
    <row r="72" spans="1:11" ht="16.5" customHeight="1">
      <c r="A72" s="3" t="s">
        <v>51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1056889.62</v>
      </c>
      <c r="J72" s="57">
        <v>0</v>
      </c>
      <c r="K72" s="5">
        <f t="shared" si="18"/>
        <v>1056889.62</v>
      </c>
    </row>
    <row r="73" spans="1:11" ht="16.5" customHeight="1">
      <c r="A73" s="3" t="s">
        <v>52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603672.75</v>
      </c>
      <c r="K73" s="5">
        <f t="shared" si="18"/>
        <v>603672.75</v>
      </c>
    </row>
    <row r="74" spans="1:11" ht="18" customHeight="1">
      <c r="A74" s="2" t="s">
        <v>63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2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2024-05-28T19:04:25Z</dcterms:modified>
  <cp:category/>
  <cp:version/>
  <cp:contentType/>
  <cp:contentStatus/>
</cp:coreProperties>
</file>