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<sst xmlns="http://schemas.openxmlformats.org/spreadsheetml/2006/main" count="90" uniqueCount="87">
  <si>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</si>
  <si>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</si>
  <si>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</si>
  <si>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</si>
  <si>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</si>
  <si>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</si>
  <si>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</si>
  <si>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</si>
  <si>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</si>
  <si>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</si>
  <si>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</si>
  <si>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</si>
  <si>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</si>
  <si>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</si>
  <si>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</si>
  <si>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</si>
  <si>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</si>
  <si>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</si>
  <si>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</si>
  <si>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</si>
  <si>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</si>
  <si>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</si>
  <si>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</si>
  <si>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</si>
  <si>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</si>
  <si>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</si>
  <si>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</si>
  <si>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</si>
  <si>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</si>
  <si>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</si>
  <si>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</si>
  <si>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</si>
  <si>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</si>
  <si>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</si>
  <si>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</si>
  <si>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</si>
  <si>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</si>
  <si>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</si>
  <si>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</si>
  <si>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</si>
  <si>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</si>
  <si>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</si>
  <si>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</si>
  <si>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</si>
  <si>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</si>
  <si>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</si>
  <si>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</si>
  <si>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</si>
  <si>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</si>
  <si>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</si>
  <si>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</si>
  <si>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</si>
  <si>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</si>
  <si>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</si>
  <si>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</si>
  <si>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</si>
  <si>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</si>
  <si>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</si>
  <si>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</si>
  <si>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</si>
  <si>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</si>
  <si>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</si>
  <si>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</si>
  <si>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</si>
  <si>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</si>
  <si>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</si>
  <si>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</si>
  <si>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</si>
  <si>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</si>
  <si>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</si>
  <si>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</si>
  <si>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</si>
  <si>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</si>
  <si>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</si>
  <si>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</si>
  <si>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</si>
  <si>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</si>
  <si>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</si>
  <si>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</si>
  <si>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</si>
  <si>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</si>
  <si>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</si>
  <si>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</si>
  <si>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</si>
  <si>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01/05/24 - VENCIMENTO 08/05/24</t>
  </si>
  <si>
    <t>4.10. Remuneração Veículos Elétricos</t>
  </si>
  <si>
    <t>4.11.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</si>
</sst>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191338</v>
      </c>
      <c r="C7" s="9">
        <f t="shared" si="0"/>
        <v>123836</v>
      </c>
      <c r="D7" s="9">
        <f t="shared" si="0"/>
        <v>117601</v>
      </c>
      <c r="E7" s="9">
        <f t="shared" si="0"/>
        <v>32204</v>
      </c>
      <c r="F7" s="9">
        <f t="shared" si="0"/>
        <v>100879</v>
      </c>
      <c r="G7" s="9">
        <f t="shared" si="0"/>
        <v>163795</v>
      </c>
      <c r="H7" s="9">
        <f t="shared" si="0"/>
        <v>22741</v>
      </c>
      <c r="I7" s="9">
        <f t="shared" si="0"/>
        <v>120980</v>
      </c>
      <c r="J7" s="9">
        <f t="shared" si="0"/>
        <v>98297</v>
      </c>
      <c r="K7" s="9">
        <f t="shared" si="0"/>
        <v>155082</v>
      </c>
      <c r="L7" s="9">
        <f t="shared" si="0"/>
        <v>119430</v>
      </c>
      <c r="M7" s="9">
        <f t="shared" si="0"/>
        <v>58093</v>
      </c>
      <c r="N7" s="9">
        <f t="shared" si="0"/>
        <v>35508</v>
      </c>
      <c r="O7" s="9">
        <f t="shared" si="0"/>
        <v>1339784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6172</v>
      </c>
      <c r="C8" s="11">
        <f t="shared" si="1"/>
        <v>5318</v>
      </c>
      <c r="D8" s="11">
        <f t="shared" si="1"/>
        <v>3000</v>
      </c>
      <c r="E8" s="11">
        <f t="shared" si="1"/>
        <v>911</v>
      </c>
      <c r="F8" s="11">
        <f t="shared" si="1"/>
        <v>3558</v>
      </c>
      <c r="G8" s="11">
        <f t="shared" si="1"/>
        <v>7292</v>
      </c>
      <c r="H8" s="11">
        <f t="shared" si="1"/>
        <v>1026</v>
      </c>
      <c r="I8" s="11">
        <f t="shared" si="1"/>
        <v>7305</v>
      </c>
      <c r="J8" s="11">
        <f t="shared" si="1"/>
        <v>4115</v>
      </c>
      <c r="K8" s="11">
        <f t="shared" si="1"/>
        <v>2604</v>
      </c>
      <c r="L8" s="11">
        <f t="shared" si="1"/>
        <v>1731</v>
      </c>
      <c r="M8" s="11">
        <f t="shared" si="1"/>
        <v>2675</v>
      </c>
      <c r="N8" s="11">
        <f t="shared" si="1"/>
        <v>1529</v>
      </c>
      <c r="O8" s="11">
        <f t="shared" si="1"/>
        <v>47236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6172</v>
      </c>
      <c r="C9" s="11">
        <v>5318</v>
      </c>
      <c r="D9" s="11">
        <v>3000</v>
      </c>
      <c r="E9" s="11">
        <v>911</v>
      </c>
      <c r="F9" s="11">
        <v>3558</v>
      </c>
      <c r="G9" s="11">
        <v>7292</v>
      </c>
      <c r="H9" s="11">
        <v>1026</v>
      </c>
      <c r="I9" s="11">
        <v>7305</v>
      </c>
      <c r="J9" s="11">
        <v>4115</v>
      </c>
      <c r="K9" s="11">
        <v>2604</v>
      </c>
      <c r="L9" s="11">
        <v>1731</v>
      </c>
      <c r="M9" s="11">
        <v>2675</v>
      </c>
      <c r="N9" s="11">
        <v>1519</v>
      </c>
      <c r="O9" s="11">
        <f>SUM(B9:N9)</f>
        <v>47226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10</v>
      </c>
      <c r="O10" s="11">
        <f>SUM(B10:N10)</f>
        <v>10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185166</v>
      </c>
      <c r="C11" s="13">
        <v>118518</v>
      </c>
      <c r="D11" s="13">
        <v>114601</v>
      </c>
      <c r="E11" s="13">
        <v>31293</v>
      </c>
      <c r="F11" s="13">
        <v>97321</v>
      </c>
      <c r="G11" s="13">
        <v>156503</v>
      </c>
      <c r="H11" s="13">
        <v>21715</v>
      </c>
      <c r="I11" s="13">
        <v>113675</v>
      </c>
      <c r="J11" s="13">
        <v>94182</v>
      </c>
      <c r="K11" s="13">
        <v>152478</v>
      </c>
      <c r="L11" s="13">
        <v>117699</v>
      </c>
      <c r="M11" s="13">
        <v>55418</v>
      </c>
      <c r="N11" s="13">
        <v>33979</v>
      </c>
      <c r="O11" s="11">
        <f>SUM(B11:N11)</f>
        <v>1292548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15186</v>
      </c>
      <c r="C12" s="13">
        <v>13011</v>
      </c>
      <c r="D12" s="13">
        <v>10658</v>
      </c>
      <c r="E12" s="13">
        <v>3829</v>
      </c>
      <c r="F12" s="13">
        <v>10315</v>
      </c>
      <c r="G12" s="13">
        <v>17353</v>
      </c>
      <c r="H12" s="13">
        <v>2766</v>
      </c>
      <c r="I12" s="13">
        <v>12466</v>
      </c>
      <c r="J12" s="13">
        <v>9196</v>
      </c>
      <c r="K12" s="13">
        <v>11297</v>
      </c>
      <c r="L12" s="13">
        <v>8694</v>
      </c>
      <c r="M12" s="13">
        <v>3376</v>
      </c>
      <c r="N12" s="13">
        <v>1598</v>
      </c>
      <c r="O12" s="11">
        <f>SUM(B12:N12)</f>
        <v>119745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169980</v>
      </c>
      <c r="C13" s="15">
        <f t="shared" si="2"/>
        <v>105507</v>
      </c>
      <c r="D13" s="15">
        <f t="shared" si="2"/>
        <v>103943</v>
      </c>
      <c r="E13" s="15">
        <f t="shared" si="2"/>
        <v>27464</v>
      </c>
      <c r="F13" s="15">
        <f t="shared" si="2"/>
        <v>87006</v>
      </c>
      <c r="G13" s="15">
        <f t="shared" si="2"/>
        <v>139150</v>
      </c>
      <c r="H13" s="15">
        <f t="shared" si="2"/>
        <v>18949</v>
      </c>
      <c r="I13" s="15">
        <f t="shared" si="2"/>
        <v>101209</v>
      </c>
      <c r="J13" s="15">
        <f t="shared" si="2"/>
        <v>84986</v>
      </c>
      <c r="K13" s="15">
        <f t="shared" si="2"/>
        <v>141181</v>
      </c>
      <c r="L13" s="15">
        <f t="shared" si="2"/>
        <v>109005</v>
      </c>
      <c r="M13" s="15">
        <f t="shared" si="2"/>
        <v>52042</v>
      </c>
      <c r="N13" s="15">
        <f t="shared" si="2"/>
        <v>32381</v>
      </c>
      <c r="O13" s="11">
        <f>SUM(B13:N13)</f>
        <v>1172803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1.141645400080173</v>
      </c>
      <c r="C18" s="19">
        <v>1.276369227490896</v>
      </c>
      <c r="D18" s="19">
        <v>1.40084099501446</v>
      </c>
      <c r="E18" s="19">
        <v>0.858215419226528</v>
      </c>
      <c r="F18" s="19">
        <v>1.325849582633724</v>
      </c>
      <c r="G18" s="19">
        <v>1.335243609583445</v>
      </c>
      <c r="H18" s="19">
        <v>1.428158487346008</v>
      </c>
      <c r="I18" s="19">
        <v>1.114200980214682</v>
      </c>
      <c r="J18" s="19">
        <v>1.417346239044753</v>
      </c>
      <c r="K18" s="19">
        <v>1.204513803803697</v>
      </c>
      <c r="L18" s="19">
        <v>1.284655805665078</v>
      </c>
      <c r="M18" s="19">
        <v>1.141265854232115</v>
      </c>
      <c r="N18" s="19">
        <v>1.098160389145366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750861.8700000001</v>
      </c>
      <c r="C20" s="24">
        <f aca="true" t="shared" si="3" ref="C20:O20">SUM(C21:C32)</f>
        <v>542574.15</v>
      </c>
      <c r="D20" s="24">
        <f t="shared" si="3"/>
        <v>485246.07999999996</v>
      </c>
      <c r="E20" s="24">
        <f t="shared" si="3"/>
        <v>146236.04999999996</v>
      </c>
      <c r="F20" s="24">
        <f t="shared" si="3"/>
        <v>472030.61999999994</v>
      </c>
      <c r="G20" s="24">
        <f t="shared" si="3"/>
        <v>640535.42</v>
      </c>
      <c r="H20" s="24">
        <f t="shared" si="3"/>
        <v>143183.01</v>
      </c>
      <c r="I20" s="24">
        <f t="shared" si="3"/>
        <v>494801.14999999997</v>
      </c>
      <c r="J20" s="24">
        <f t="shared" si="3"/>
        <v>476586.3399999999</v>
      </c>
      <c r="K20" s="24">
        <f t="shared" si="3"/>
        <v>704960.81</v>
      </c>
      <c r="L20" s="24">
        <f t="shared" si="3"/>
        <v>609250.7500000001</v>
      </c>
      <c r="M20" s="24">
        <f t="shared" si="3"/>
        <v>299127.0399999999</v>
      </c>
      <c r="N20" s="24">
        <f t="shared" si="3"/>
        <v>155568.13999999996</v>
      </c>
      <c r="O20" s="24">
        <f t="shared" si="3"/>
        <v>5920961.429999999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564829.78</v>
      </c>
      <c r="C21" s="28">
        <f aca="true" t="shared" si="4" ref="C21:N21">ROUND((C15+C16)*C7,2)</f>
        <v>377650.27</v>
      </c>
      <c r="D21" s="28">
        <f t="shared" si="4"/>
        <v>314523.87</v>
      </c>
      <c r="E21" s="28">
        <f t="shared" si="4"/>
        <v>147140.08</v>
      </c>
      <c r="F21" s="28">
        <f t="shared" si="4"/>
        <v>312714.81</v>
      </c>
      <c r="G21" s="28">
        <f t="shared" si="4"/>
        <v>417775.53</v>
      </c>
      <c r="H21" s="28">
        <f t="shared" si="4"/>
        <v>77878.83</v>
      </c>
      <c r="I21" s="28">
        <f t="shared" si="4"/>
        <v>366339.54</v>
      </c>
      <c r="J21" s="28">
        <f t="shared" si="4"/>
        <v>299383.17</v>
      </c>
      <c r="K21" s="28">
        <f t="shared" si="4"/>
        <v>446465.57</v>
      </c>
      <c r="L21" s="28">
        <f t="shared" si="4"/>
        <v>391491.54</v>
      </c>
      <c r="M21" s="28">
        <f t="shared" si="4"/>
        <v>219736.77</v>
      </c>
      <c r="N21" s="28">
        <f t="shared" si="4"/>
        <v>121320.18</v>
      </c>
      <c r="O21" s="28">
        <f aca="true" t="shared" si="5" ref="O21:O29">SUM(B21:N21)</f>
        <v>4057249.94</v>
      </c>
    </row>
    <row r="22" spans="1:23" ht="18.75" customHeight="1">
      <c r="A22" s="26" t="s">
        <v>33</v>
      </c>
      <c r="B22" s="28">
        <f>IF(B18&lt;&gt;0,ROUND((B18-1)*B21,2),0)</f>
        <v>80005.54</v>
      </c>
      <c r="C22" s="28">
        <f aca="true" t="shared" si="6" ref="C22:N22">IF(C18&lt;&gt;0,ROUND((C18-1)*C21,2),0)</f>
        <v>104370.91</v>
      </c>
      <c r="D22" s="28">
        <f t="shared" si="6"/>
        <v>126074.06</v>
      </c>
      <c r="E22" s="28">
        <f t="shared" si="6"/>
        <v>-20862.19</v>
      </c>
      <c r="F22" s="28">
        <f t="shared" si="6"/>
        <v>101897.99</v>
      </c>
      <c r="G22" s="28">
        <f t="shared" si="6"/>
        <v>140056.58</v>
      </c>
      <c r="H22" s="28">
        <f t="shared" si="6"/>
        <v>33344.48</v>
      </c>
      <c r="I22" s="28">
        <f t="shared" si="6"/>
        <v>41836.33</v>
      </c>
      <c r="J22" s="28">
        <f t="shared" si="6"/>
        <v>124946.44</v>
      </c>
      <c r="K22" s="28">
        <f t="shared" si="6"/>
        <v>91308.37</v>
      </c>
      <c r="L22" s="28">
        <f t="shared" si="6"/>
        <v>111440.34</v>
      </c>
      <c r="M22" s="28">
        <f t="shared" si="6"/>
        <v>31041.3</v>
      </c>
      <c r="N22" s="28">
        <f t="shared" si="6"/>
        <v>11908.84</v>
      </c>
      <c r="O22" s="28">
        <f t="shared" si="5"/>
        <v>977368.9899999999</v>
      </c>
      <c r="W22" s="51"/>
    </row>
    <row r="23" spans="1:15" ht="18.75" customHeight="1">
      <c r="A23" s="26" t="s">
        <v>34</v>
      </c>
      <c r="B23" s="28">
        <v>41858.53</v>
      </c>
      <c r="C23" s="28">
        <v>31190.55</v>
      </c>
      <c r="D23" s="28">
        <v>21888.78</v>
      </c>
      <c r="E23" s="28">
        <v>8094.39</v>
      </c>
      <c r="F23" s="28">
        <v>27464.03</v>
      </c>
      <c r="G23" s="28">
        <v>37017.14</v>
      </c>
      <c r="H23" s="28">
        <v>5814.14</v>
      </c>
      <c r="I23" s="28">
        <v>24934.17</v>
      </c>
      <c r="J23" s="28">
        <v>22948.72</v>
      </c>
      <c r="K23" s="28">
        <v>30924.39</v>
      </c>
      <c r="L23" s="28">
        <v>32127.27</v>
      </c>
      <c r="M23" s="28">
        <v>16716.01</v>
      </c>
      <c r="N23" s="28">
        <v>9813.59</v>
      </c>
      <c r="O23" s="28">
        <f t="shared" si="5"/>
        <v>310791.71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1298.86</v>
      </c>
      <c r="C26" s="28">
        <v>972.1</v>
      </c>
      <c r="D26" s="28">
        <v>874.08</v>
      </c>
      <c r="E26" s="28">
        <v>255.96</v>
      </c>
      <c r="F26" s="28">
        <v>835.95</v>
      </c>
      <c r="G26" s="28">
        <v>1121.87</v>
      </c>
      <c r="H26" s="28">
        <v>223.28</v>
      </c>
      <c r="I26" s="28">
        <v>822.34</v>
      </c>
      <c r="J26" s="28">
        <v>844.12</v>
      </c>
      <c r="K26" s="28">
        <v>1244.4</v>
      </c>
      <c r="L26" s="28">
        <v>1064.68</v>
      </c>
      <c r="M26" s="28">
        <v>506.47</v>
      </c>
      <c r="N26" s="28">
        <v>275.03</v>
      </c>
      <c r="O26" s="28">
        <f t="shared" si="5"/>
        <v>10339.14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997.87</v>
      </c>
      <c r="C27" s="28">
        <v>742.94</v>
      </c>
      <c r="D27" s="28">
        <v>651.62</v>
      </c>
      <c r="E27" s="28">
        <v>199.03</v>
      </c>
      <c r="F27" s="28">
        <v>655.72</v>
      </c>
      <c r="G27" s="28">
        <v>891.53</v>
      </c>
      <c r="H27" s="28">
        <v>163.58</v>
      </c>
      <c r="I27" s="28">
        <v>691.18</v>
      </c>
      <c r="J27" s="28">
        <v>651.62</v>
      </c>
      <c r="K27" s="28">
        <v>862.88</v>
      </c>
      <c r="L27" s="28">
        <v>753.83</v>
      </c>
      <c r="M27" s="28">
        <v>425.33</v>
      </c>
      <c r="N27" s="28">
        <v>223.57</v>
      </c>
      <c r="O27" s="28">
        <f t="shared" si="5"/>
        <v>7910.7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415.82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3687.0499999999997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57865.78</v>
      </c>
      <c r="C29" s="28">
        <v>23760.77</v>
      </c>
      <c r="D29" s="28">
        <v>19159.7</v>
      </c>
      <c r="E29" s="28">
        <v>9545.9</v>
      </c>
      <c r="F29" s="28">
        <v>26386.25</v>
      </c>
      <c r="G29" s="28">
        <v>41486.9</v>
      </c>
      <c r="H29" s="28">
        <v>23912.35</v>
      </c>
      <c r="I29" s="28">
        <v>56317.04</v>
      </c>
      <c r="J29" s="28">
        <v>25733.85</v>
      </c>
      <c r="K29" s="28">
        <v>40543.32</v>
      </c>
      <c r="L29" s="28">
        <v>40455.18</v>
      </c>
      <c r="M29" s="28">
        <v>28732.1</v>
      </c>
      <c r="N29" s="28">
        <v>10152.61</v>
      </c>
      <c r="O29" s="28">
        <f t="shared" si="5"/>
        <v>404051.74999999994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87507.53</v>
      </c>
      <c r="L30" s="28">
        <v>29796.26</v>
      </c>
      <c r="M30" s="28">
        <v>0</v>
      </c>
      <c r="N30" s="28">
        <v>0</v>
      </c>
      <c r="O30" s="28">
        <f>SUM(B30:N30)</f>
        <v>117303.79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3937.56</v>
      </c>
      <c r="L31" s="28">
        <v>0</v>
      </c>
      <c r="M31" s="28">
        <v>0</v>
      </c>
      <c r="N31" s="28">
        <v>0</v>
      </c>
      <c r="O31" s="28">
        <f>SUM(B31:N31)</f>
        <v>3937.56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-468156.8</v>
      </c>
      <c r="C33" s="28">
        <f aca="true" t="shared" si="7" ref="C33:O33">+C34+C36+C49+C50+C51+C56-C57</f>
        <v>-23399.2</v>
      </c>
      <c r="D33" s="28">
        <f t="shared" si="7"/>
        <v>-13200</v>
      </c>
      <c r="E33" s="28">
        <f t="shared" si="7"/>
        <v>-4008.4</v>
      </c>
      <c r="F33" s="28">
        <f t="shared" si="7"/>
        <v>-15655.2</v>
      </c>
      <c r="G33" s="28">
        <f t="shared" si="7"/>
        <v>-32084.8</v>
      </c>
      <c r="H33" s="28">
        <f t="shared" si="7"/>
        <v>-4514.4</v>
      </c>
      <c r="I33" s="28">
        <f t="shared" si="7"/>
        <v>-302142</v>
      </c>
      <c r="J33" s="28">
        <f t="shared" si="7"/>
        <v>-18106</v>
      </c>
      <c r="K33" s="28">
        <f t="shared" si="7"/>
        <v>-416457.6</v>
      </c>
      <c r="L33" s="28">
        <f t="shared" si="7"/>
        <v>-376616.4</v>
      </c>
      <c r="M33" s="28">
        <f t="shared" si="7"/>
        <v>-11770</v>
      </c>
      <c r="N33" s="28">
        <f t="shared" si="7"/>
        <v>-6683.6</v>
      </c>
      <c r="O33" s="28">
        <f t="shared" si="7"/>
        <v>-1692794.4</v>
      </c>
    </row>
    <row r="34" spans="1:15" ht="18.75" customHeight="1">
      <c r="A34" s="26" t="s">
        <v>38</v>
      </c>
      <c r="B34" s="29">
        <f>+B35</f>
        <v>-27156.8</v>
      </c>
      <c r="C34" s="29">
        <f>+C35</f>
        <v>-23399.2</v>
      </c>
      <c r="D34" s="29">
        <f aca="true" t="shared" si="8" ref="D34:O34">+D35</f>
        <v>-13200</v>
      </c>
      <c r="E34" s="29">
        <f t="shared" si="8"/>
        <v>-4008.4</v>
      </c>
      <c r="F34" s="29">
        <f t="shared" si="8"/>
        <v>-15655.2</v>
      </c>
      <c r="G34" s="29">
        <f t="shared" si="8"/>
        <v>-32084.8</v>
      </c>
      <c r="H34" s="29">
        <f t="shared" si="8"/>
        <v>-4514.4</v>
      </c>
      <c r="I34" s="29">
        <f t="shared" si="8"/>
        <v>-32142</v>
      </c>
      <c r="J34" s="29">
        <f t="shared" si="8"/>
        <v>-18106</v>
      </c>
      <c r="K34" s="29">
        <f t="shared" si="8"/>
        <v>-11457.6</v>
      </c>
      <c r="L34" s="29">
        <f t="shared" si="8"/>
        <v>-7616.4</v>
      </c>
      <c r="M34" s="29">
        <f t="shared" si="8"/>
        <v>-11770</v>
      </c>
      <c r="N34" s="29">
        <f t="shared" si="8"/>
        <v>-6683.6</v>
      </c>
      <c r="O34" s="29">
        <f t="shared" si="8"/>
        <v>-207794.4</v>
      </c>
    </row>
    <row r="35" spans="1:26" ht="18.75" customHeight="1">
      <c r="A35" s="27" t="s">
        <v>39</v>
      </c>
      <c r="B35" s="16">
        <f>ROUND((-B9)*$G$3,2)</f>
        <v>-27156.8</v>
      </c>
      <c r="C35" s="16">
        <f aca="true" t="shared" si="9" ref="C35:N35">ROUND((-C9)*$G$3,2)</f>
        <v>-23399.2</v>
      </c>
      <c r="D35" s="16">
        <f t="shared" si="9"/>
        <v>-13200</v>
      </c>
      <c r="E35" s="16">
        <f t="shared" si="9"/>
        <v>-4008.4</v>
      </c>
      <c r="F35" s="16">
        <f t="shared" si="9"/>
        <v>-15655.2</v>
      </c>
      <c r="G35" s="16">
        <f t="shared" si="9"/>
        <v>-32084.8</v>
      </c>
      <c r="H35" s="16">
        <f t="shared" si="9"/>
        <v>-4514.4</v>
      </c>
      <c r="I35" s="16">
        <f t="shared" si="9"/>
        <v>-32142</v>
      </c>
      <c r="J35" s="16">
        <f t="shared" si="9"/>
        <v>-18106</v>
      </c>
      <c r="K35" s="16">
        <f t="shared" si="9"/>
        <v>-11457.6</v>
      </c>
      <c r="L35" s="16">
        <f t="shared" si="9"/>
        <v>-7616.4</v>
      </c>
      <c r="M35" s="16">
        <f t="shared" si="9"/>
        <v>-11770</v>
      </c>
      <c r="N35" s="16">
        <f t="shared" si="9"/>
        <v>-6683.6</v>
      </c>
      <c r="O35" s="30">
        <f aca="true" t="shared" si="10" ref="O35:O57">SUM(B35:N35)</f>
        <v>-207794.4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-441000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-270000</v>
      </c>
      <c r="J36" s="29">
        <f t="shared" si="11"/>
        <v>0</v>
      </c>
      <c r="K36" s="29">
        <f t="shared" si="11"/>
        <v>-405000</v>
      </c>
      <c r="L36" s="29">
        <f t="shared" si="11"/>
        <v>-369000</v>
      </c>
      <c r="M36" s="29">
        <f t="shared" si="11"/>
        <v>0</v>
      </c>
      <c r="N36" s="29">
        <f t="shared" si="11"/>
        <v>0</v>
      </c>
      <c r="O36" s="29">
        <f t="shared" si="11"/>
        <v>-1485000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-441000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-270000</v>
      </c>
      <c r="J43" s="31">
        <v>0</v>
      </c>
      <c r="K43" s="31">
        <v>-405000</v>
      </c>
      <c r="L43" s="31">
        <v>-369000</v>
      </c>
      <c r="M43" s="31">
        <v>0</v>
      </c>
      <c r="N43" s="31">
        <v>0</v>
      </c>
      <c r="O43" s="31">
        <f t="shared" si="10"/>
        <v>-1485000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282705.0700000001</v>
      </c>
      <c r="C55" s="34">
        <f aca="true" t="shared" si="13" ref="C55:N55">+C20+C33</f>
        <v>519174.95</v>
      </c>
      <c r="D55" s="34">
        <f t="shared" si="13"/>
        <v>472046.07999999996</v>
      </c>
      <c r="E55" s="34">
        <f t="shared" si="13"/>
        <v>142227.64999999997</v>
      </c>
      <c r="F55" s="34">
        <f t="shared" si="13"/>
        <v>456375.4199999999</v>
      </c>
      <c r="G55" s="34">
        <f t="shared" si="13"/>
        <v>608450.62</v>
      </c>
      <c r="H55" s="34">
        <f t="shared" si="13"/>
        <v>138668.61000000002</v>
      </c>
      <c r="I55" s="34">
        <f t="shared" si="13"/>
        <v>192659.14999999997</v>
      </c>
      <c r="J55" s="34">
        <f t="shared" si="13"/>
        <v>458480.3399999999</v>
      </c>
      <c r="K55" s="34">
        <f t="shared" si="13"/>
        <v>288503.2100000001</v>
      </c>
      <c r="L55" s="34">
        <f t="shared" si="13"/>
        <v>232634.3500000001</v>
      </c>
      <c r="M55" s="34">
        <f t="shared" si="13"/>
        <v>287357.0399999999</v>
      </c>
      <c r="N55" s="34">
        <f t="shared" si="13"/>
        <v>148884.53999999995</v>
      </c>
      <c r="O55" s="34">
        <f>SUM(B55:N55)</f>
        <v>4228167.029999999</v>
      </c>
      <c r="P55"/>
      <c r="Q55" s="41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 s="41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282705.07</v>
      </c>
      <c r="C61" s="42">
        <f t="shared" si="14"/>
        <v>519174.95</v>
      </c>
      <c r="D61" s="42">
        <f t="shared" si="14"/>
        <v>472046.09</v>
      </c>
      <c r="E61" s="42">
        <f t="shared" si="14"/>
        <v>142227.64</v>
      </c>
      <c r="F61" s="42">
        <f t="shared" si="14"/>
        <v>456375.42</v>
      </c>
      <c r="G61" s="42">
        <f t="shared" si="14"/>
        <v>608450.61</v>
      </c>
      <c r="H61" s="42">
        <f t="shared" si="14"/>
        <v>138668.61</v>
      </c>
      <c r="I61" s="42">
        <f t="shared" si="14"/>
        <v>192659.15</v>
      </c>
      <c r="J61" s="42">
        <f t="shared" si="14"/>
        <v>458480.34</v>
      </c>
      <c r="K61" s="42">
        <f t="shared" si="14"/>
        <v>288503.21</v>
      </c>
      <c r="L61" s="42">
        <f t="shared" si="14"/>
        <v>232634.35</v>
      </c>
      <c r="M61" s="42">
        <f t="shared" si="14"/>
        <v>287357.05</v>
      </c>
      <c r="N61" s="42">
        <f t="shared" si="14"/>
        <v>148884.54</v>
      </c>
      <c r="O61" s="34">
        <f t="shared" si="14"/>
        <v>4228167.029999999</v>
      </c>
      <c r="Q61"/>
    </row>
    <row r="62" spans="1:18" ht="18.75" customHeight="1">
      <c r="A62" s="26" t="s">
        <v>54</v>
      </c>
      <c r="B62" s="42">
        <v>241109.8</v>
      </c>
      <c r="C62" s="42">
        <v>375504.84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616614.64</v>
      </c>
      <c r="P62"/>
      <c r="Q62"/>
      <c r="R62" s="41"/>
    </row>
    <row r="63" spans="1:16" ht="18.75" customHeight="1">
      <c r="A63" s="26" t="s">
        <v>55</v>
      </c>
      <c r="B63" s="42">
        <v>41595.27</v>
      </c>
      <c r="C63" s="42">
        <v>143670.11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185265.37999999998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472046.09</v>
      </c>
      <c r="E64" s="43">
        <v>0</v>
      </c>
      <c r="F64" s="43">
        <v>0</v>
      </c>
      <c r="G64" s="43">
        <v>0</v>
      </c>
      <c r="H64" s="42">
        <v>138668.61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610714.7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142227.64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142227.64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456375.42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456375.42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608450.61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608450.61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192659.15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192659.15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458480.34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458480.34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288503.21</v>
      </c>
      <c r="L70" s="29">
        <v>232634.35</v>
      </c>
      <c r="M70" s="43">
        <v>0</v>
      </c>
      <c r="N70" s="43">
        <v>0</v>
      </c>
      <c r="O70" s="34">
        <f t="shared" si="15"/>
        <v>521137.56000000006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287357.05</v>
      </c>
      <c r="N71" s="43">
        <v>0</v>
      </c>
      <c r="O71" s="34">
        <f t="shared" si="15"/>
        <v>287357.05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148884.54</v>
      </c>
      <c r="O72" s="46">
        <f t="shared" si="15"/>
        <v>148884.54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2024-05-08T18:29:04Z</dcterms:modified>
  <cp:category/>
  <cp:version/>
  <cp:contentType/>
  <cp:contentStatus/>
</cp:coreProperties>
</file>