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<sst xmlns="http://schemas.openxmlformats.org/spreadsheetml/2006/main" count="90" uniqueCount="87">
  <si>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</si>
  <si>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</si>
  <si>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</si>
  <si>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</si>
  <si>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</si>
  <si>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</si>
  <si>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</si>
  <si>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</si>
  <si>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</si>
  <si>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</si>
  <si>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</si>
  <si>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</si>
  <si>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</si>
  <si>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</si>
  <si>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</si>
  <si>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</si>
  <si>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</si>
  <si>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</si>
  <si>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</si>
  <si>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</si>
  <si>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</si>
  <si>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</si>
  <si>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</si>
  <si>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</si>
  <si>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</si>
  <si>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</si>
  <si>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</si>
  <si>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</si>
  <si>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</si>
  <si>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</si>
  <si>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</si>
  <si>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</si>
  <si>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</si>
  <si>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</si>
  <si>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</si>
  <si>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</si>
  <si>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</si>
  <si>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</si>
  <si>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</si>
  <si>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</si>
  <si>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</si>
  <si>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</si>
  <si>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</si>
  <si>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</si>
  <si>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</si>
  <si>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</si>
  <si>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</si>
  <si>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</si>
  <si>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</si>
  <si>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</si>
  <si>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</si>
  <si>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</si>
  <si>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</si>
  <si>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</si>
  <si>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</si>
  <si>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</si>
  <si>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</si>
  <si>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</si>
  <si>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</si>
  <si>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</si>
  <si>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</si>
  <si>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</si>
  <si>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</si>
  <si>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</si>
  <si>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</si>
  <si>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</si>
  <si>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</si>
  <si>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</si>
  <si>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</si>
  <si>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</si>
  <si>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</si>
  <si>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</si>
  <si>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</si>
  <si>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</si>
  <si>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</si>
  <si>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</si>
  <si>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</si>
  <si>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</si>
  <si>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</si>
  <si>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</si>
  <si>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</si>
  <si>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</si>
  <si>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</si>
  <si>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</si>
  <si>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03/05/24 - VENCIMENTO 10/05/24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</si>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</sst>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409498</v>
      </c>
      <c r="C7" s="9">
        <f t="shared" si="0"/>
        <v>267236</v>
      </c>
      <c r="D7" s="9">
        <f t="shared" si="0"/>
        <v>242398</v>
      </c>
      <c r="E7" s="9">
        <f t="shared" si="0"/>
        <v>71276</v>
      </c>
      <c r="F7" s="9">
        <f t="shared" si="0"/>
        <v>233120</v>
      </c>
      <c r="G7" s="9">
        <f t="shared" si="0"/>
        <v>399933</v>
      </c>
      <c r="H7" s="9">
        <f t="shared" si="0"/>
        <v>51347</v>
      </c>
      <c r="I7" s="9">
        <f t="shared" si="0"/>
        <v>297497</v>
      </c>
      <c r="J7" s="9">
        <f t="shared" si="0"/>
        <v>216980</v>
      </c>
      <c r="K7" s="9">
        <f t="shared" si="0"/>
        <v>323174</v>
      </c>
      <c r="L7" s="9">
        <f t="shared" si="0"/>
        <v>248396</v>
      </c>
      <c r="M7" s="9">
        <f t="shared" si="0"/>
        <v>141611</v>
      </c>
      <c r="N7" s="9">
        <f t="shared" si="0"/>
        <v>86333</v>
      </c>
      <c r="O7" s="9">
        <f t="shared" si="0"/>
        <v>2988799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9486</v>
      </c>
      <c r="C8" s="11">
        <f t="shared" si="1"/>
        <v>8849</v>
      </c>
      <c r="D8" s="11">
        <f t="shared" si="1"/>
        <v>4768</v>
      </c>
      <c r="E8" s="11">
        <f t="shared" si="1"/>
        <v>1701</v>
      </c>
      <c r="F8" s="11">
        <f t="shared" si="1"/>
        <v>5805</v>
      </c>
      <c r="G8" s="11">
        <f t="shared" si="1"/>
        <v>12236</v>
      </c>
      <c r="H8" s="11">
        <f t="shared" si="1"/>
        <v>1765</v>
      </c>
      <c r="I8" s="11">
        <f t="shared" si="1"/>
        <v>12948</v>
      </c>
      <c r="J8" s="11">
        <f t="shared" si="1"/>
        <v>7165</v>
      </c>
      <c r="K8" s="11">
        <f t="shared" si="1"/>
        <v>3917</v>
      </c>
      <c r="L8" s="11">
        <f t="shared" si="1"/>
        <v>2842</v>
      </c>
      <c r="M8" s="11">
        <f t="shared" si="1"/>
        <v>5484</v>
      </c>
      <c r="N8" s="11">
        <f t="shared" si="1"/>
        <v>3292</v>
      </c>
      <c r="O8" s="11">
        <f t="shared" si="1"/>
        <v>80258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9486</v>
      </c>
      <c r="C9" s="11">
        <v>8849</v>
      </c>
      <c r="D9" s="11">
        <v>4768</v>
      </c>
      <c r="E9" s="11">
        <v>1701</v>
      </c>
      <c r="F9" s="11">
        <v>5805</v>
      </c>
      <c r="G9" s="11">
        <v>12236</v>
      </c>
      <c r="H9" s="11">
        <v>1765</v>
      </c>
      <c r="I9" s="11">
        <v>12948</v>
      </c>
      <c r="J9" s="11">
        <v>7165</v>
      </c>
      <c r="K9" s="11">
        <v>3917</v>
      </c>
      <c r="L9" s="11">
        <v>2841</v>
      </c>
      <c r="M9" s="11">
        <v>5484</v>
      </c>
      <c r="N9" s="11">
        <v>3275</v>
      </c>
      <c r="O9" s="11">
        <f>SUM(B9:N9)</f>
        <v>80240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17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400012</v>
      </c>
      <c r="C11" s="13">
        <v>258387</v>
      </c>
      <c r="D11" s="13">
        <v>237630</v>
      </c>
      <c r="E11" s="13">
        <v>69575</v>
      </c>
      <c r="F11" s="13">
        <v>227315</v>
      </c>
      <c r="G11" s="13">
        <v>387697</v>
      </c>
      <c r="H11" s="13">
        <v>49582</v>
      </c>
      <c r="I11" s="13">
        <v>284549</v>
      </c>
      <c r="J11" s="13">
        <v>209815</v>
      </c>
      <c r="K11" s="13">
        <v>319257</v>
      </c>
      <c r="L11" s="13">
        <v>245554</v>
      </c>
      <c r="M11" s="13">
        <v>136127</v>
      </c>
      <c r="N11" s="13">
        <v>83041</v>
      </c>
      <c r="O11" s="11">
        <f>SUM(B11:N11)</f>
        <v>2908541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31104</v>
      </c>
      <c r="C12" s="13">
        <v>25456</v>
      </c>
      <c r="D12" s="13">
        <v>19681</v>
      </c>
      <c r="E12" s="13">
        <v>8313</v>
      </c>
      <c r="F12" s="13">
        <v>22195</v>
      </c>
      <c r="G12" s="13">
        <v>39480</v>
      </c>
      <c r="H12" s="13">
        <v>5429</v>
      </c>
      <c r="I12" s="13">
        <v>29487</v>
      </c>
      <c r="J12" s="13">
        <v>19595</v>
      </c>
      <c r="K12" s="13">
        <v>23058</v>
      </c>
      <c r="L12" s="13">
        <v>18022</v>
      </c>
      <c r="M12" s="13">
        <v>7503</v>
      </c>
      <c r="N12" s="13">
        <v>4028</v>
      </c>
      <c r="O12" s="11">
        <f>SUM(B12:N12)</f>
        <v>253351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368908</v>
      </c>
      <c r="C13" s="15">
        <f t="shared" si="2"/>
        <v>232931</v>
      </c>
      <c r="D13" s="15">
        <f t="shared" si="2"/>
        <v>217949</v>
      </c>
      <c r="E13" s="15">
        <f t="shared" si="2"/>
        <v>61262</v>
      </c>
      <c r="F13" s="15">
        <f t="shared" si="2"/>
        <v>205120</v>
      </c>
      <c r="G13" s="15">
        <f t="shared" si="2"/>
        <v>348217</v>
      </c>
      <c r="H13" s="15">
        <f t="shared" si="2"/>
        <v>44153</v>
      </c>
      <c r="I13" s="15">
        <f t="shared" si="2"/>
        <v>255062</v>
      </c>
      <c r="J13" s="15">
        <f t="shared" si="2"/>
        <v>190220</v>
      </c>
      <c r="K13" s="15">
        <f t="shared" si="2"/>
        <v>296199</v>
      </c>
      <c r="L13" s="15">
        <f t="shared" si="2"/>
        <v>227532</v>
      </c>
      <c r="M13" s="15">
        <f t="shared" si="2"/>
        <v>128624</v>
      </c>
      <c r="N13" s="15">
        <f t="shared" si="2"/>
        <v>79013</v>
      </c>
      <c r="O13" s="11">
        <f>SUM(B13:N13)</f>
        <v>2655190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1.147342989374236</v>
      </c>
      <c r="C18" s="19">
        <v>1.241558724672161</v>
      </c>
      <c r="D18" s="19">
        <v>1.394815638980682</v>
      </c>
      <c r="E18" s="19">
        <v>0.826265680862806</v>
      </c>
      <c r="F18" s="19">
        <v>1.341296893256583</v>
      </c>
      <c r="G18" s="19">
        <v>1.341748696236929</v>
      </c>
      <c r="H18" s="19">
        <v>1.42263351506984</v>
      </c>
      <c r="I18" s="19">
        <v>1.156267965324915</v>
      </c>
      <c r="J18" s="19">
        <v>1.31550527041911</v>
      </c>
      <c r="K18" s="19">
        <v>1.160217999438066</v>
      </c>
      <c r="L18" s="19">
        <v>1.243554941193148</v>
      </c>
      <c r="M18" s="19">
        <v>1.115183085160424</v>
      </c>
      <c r="N18" s="19">
        <v>1.050063653741953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1516144.1000000003</v>
      </c>
      <c r="C20" s="24">
        <f aca="true" t="shared" si="3" ref="C20:O20">SUM(C21:C32)</f>
        <v>1083176.35</v>
      </c>
      <c r="D20" s="24">
        <f t="shared" si="3"/>
        <v>956358.84</v>
      </c>
      <c r="E20" s="24">
        <f t="shared" si="3"/>
        <v>292185.45</v>
      </c>
      <c r="F20" s="24">
        <f t="shared" si="3"/>
        <v>1038438.23</v>
      </c>
      <c r="G20" s="24">
        <f t="shared" si="3"/>
        <v>1478621.1800000002</v>
      </c>
      <c r="H20" s="24">
        <f t="shared" si="3"/>
        <v>283897.49999999994</v>
      </c>
      <c r="I20" s="24">
        <f t="shared" si="3"/>
        <v>1148170.5</v>
      </c>
      <c r="J20" s="24">
        <f t="shared" si="3"/>
        <v>933978.27</v>
      </c>
      <c r="K20" s="24">
        <f t="shared" si="3"/>
        <v>1265420.0999999999</v>
      </c>
      <c r="L20" s="24">
        <f t="shared" si="3"/>
        <v>1132733.2100000002</v>
      </c>
      <c r="M20" s="24">
        <f t="shared" si="3"/>
        <v>653156.45</v>
      </c>
      <c r="N20" s="24">
        <f t="shared" si="3"/>
        <v>337032.12999999995</v>
      </c>
      <c r="O20" s="24">
        <f t="shared" si="3"/>
        <v>12119312.310000002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1208838.1</v>
      </c>
      <c r="C21" s="28">
        <f aca="true" t="shared" si="4" ref="C21:N21">ROUND((C15+C16)*C7,2)</f>
        <v>814962.91</v>
      </c>
      <c r="D21" s="28">
        <f t="shared" si="4"/>
        <v>648293.45</v>
      </c>
      <c r="E21" s="28">
        <f t="shared" si="4"/>
        <v>325660.04</v>
      </c>
      <c r="F21" s="28">
        <f t="shared" si="4"/>
        <v>722648.69</v>
      </c>
      <c r="G21" s="28">
        <f t="shared" si="4"/>
        <v>1020069.11</v>
      </c>
      <c r="H21" s="28">
        <f t="shared" si="4"/>
        <v>175842.94</v>
      </c>
      <c r="I21" s="28">
        <f t="shared" si="4"/>
        <v>900850.67</v>
      </c>
      <c r="J21" s="28">
        <f t="shared" si="4"/>
        <v>660855.99</v>
      </c>
      <c r="K21" s="28">
        <f t="shared" si="4"/>
        <v>930385.63</v>
      </c>
      <c r="L21" s="28">
        <f t="shared" si="4"/>
        <v>814242.09</v>
      </c>
      <c r="M21" s="28">
        <f t="shared" si="4"/>
        <v>535643.61</v>
      </c>
      <c r="N21" s="28">
        <f t="shared" si="4"/>
        <v>294973.96</v>
      </c>
      <c r="O21" s="28">
        <f aca="true" t="shared" si="5" ref="O21:O29">SUM(B21:N21)</f>
        <v>9053267.190000001</v>
      </c>
    </row>
    <row r="22" spans="1:23" ht="18.75" customHeight="1">
      <c r="A22" s="26" t="s">
        <v>33</v>
      </c>
      <c r="B22" s="28">
        <f>IF(B18&lt;&gt;0,ROUND((B18-1)*B21,2),0)</f>
        <v>178113.82</v>
      </c>
      <c r="C22" s="28">
        <f aca="true" t="shared" si="6" ref="C22:N22">IF(C18&lt;&gt;0,ROUND((C18-1)*C21,2),0)</f>
        <v>196861.4</v>
      </c>
      <c r="D22" s="28">
        <f t="shared" si="6"/>
        <v>255956.39</v>
      </c>
      <c r="E22" s="28">
        <f t="shared" si="6"/>
        <v>-56578.33</v>
      </c>
      <c r="F22" s="28">
        <f t="shared" si="6"/>
        <v>246637.75</v>
      </c>
      <c r="G22" s="28">
        <f t="shared" si="6"/>
        <v>348607.29</v>
      </c>
      <c r="H22" s="28">
        <f t="shared" si="6"/>
        <v>74317.12</v>
      </c>
      <c r="I22" s="28">
        <f t="shared" si="6"/>
        <v>140774.1</v>
      </c>
      <c r="J22" s="28">
        <f t="shared" si="6"/>
        <v>208503.55</v>
      </c>
      <c r="K22" s="28">
        <f t="shared" si="6"/>
        <v>149064.52</v>
      </c>
      <c r="L22" s="28">
        <f t="shared" si="6"/>
        <v>198312.68</v>
      </c>
      <c r="M22" s="28">
        <f t="shared" si="6"/>
        <v>61697.08</v>
      </c>
      <c r="N22" s="28">
        <f t="shared" si="6"/>
        <v>14767.47</v>
      </c>
      <c r="O22" s="28">
        <f t="shared" si="5"/>
        <v>2017034.84</v>
      </c>
      <c r="W22" s="51"/>
    </row>
    <row r="23" spans="1:15" ht="18.75" customHeight="1">
      <c r="A23" s="26" t="s">
        <v>34</v>
      </c>
      <c r="B23" s="28">
        <v>65182.09</v>
      </c>
      <c r="C23" s="28">
        <v>42133.93</v>
      </c>
      <c r="D23" s="28">
        <v>29491.23</v>
      </c>
      <c r="E23" s="28">
        <v>11275.37</v>
      </c>
      <c r="F23" s="28">
        <v>39241.56</v>
      </c>
      <c r="G23" s="28">
        <v>64255.84</v>
      </c>
      <c r="H23" s="28">
        <v>7610.94</v>
      </c>
      <c r="I23" s="28">
        <v>44821.95</v>
      </c>
      <c r="J23" s="28">
        <v>35444.14</v>
      </c>
      <c r="K23" s="28">
        <v>51588.49</v>
      </c>
      <c r="L23" s="28">
        <v>47570.75</v>
      </c>
      <c r="M23" s="28">
        <v>24201.86</v>
      </c>
      <c r="N23" s="28">
        <v>14786.97</v>
      </c>
      <c r="O23" s="28">
        <f t="shared" si="5"/>
        <v>477605.11999999994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1140.93</v>
      </c>
      <c r="C26" s="28">
        <v>827.79</v>
      </c>
      <c r="D26" s="28">
        <v>732.48</v>
      </c>
      <c r="E26" s="28">
        <v>220.56</v>
      </c>
      <c r="F26" s="28">
        <v>792.39</v>
      </c>
      <c r="G26" s="28">
        <v>1124.59</v>
      </c>
      <c r="H26" s="28">
        <v>204.22</v>
      </c>
      <c r="I26" s="28">
        <v>855.01</v>
      </c>
      <c r="J26" s="28">
        <v>710.7</v>
      </c>
      <c r="K26" s="28">
        <v>958.49</v>
      </c>
      <c r="L26" s="28">
        <v>855.01</v>
      </c>
      <c r="M26" s="28">
        <v>487.41</v>
      </c>
      <c r="N26" s="28">
        <v>253.23</v>
      </c>
      <c r="O26" s="28">
        <f t="shared" si="5"/>
        <v>9162.81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891.58</v>
      </c>
      <c r="H27" s="28">
        <v>163.58</v>
      </c>
      <c r="I27" s="28">
        <v>691.18</v>
      </c>
      <c r="J27" s="28">
        <v>651.62</v>
      </c>
      <c r="K27" s="28">
        <v>862.88</v>
      </c>
      <c r="L27" s="28">
        <v>753.85</v>
      </c>
      <c r="M27" s="28">
        <v>425.33</v>
      </c>
      <c r="N27" s="28">
        <v>223.57</v>
      </c>
      <c r="O27" s="28">
        <f t="shared" si="5"/>
        <v>7910.77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3687.0499999999997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57865.78</v>
      </c>
      <c r="C29" s="28">
        <v>23760.77</v>
      </c>
      <c r="D29" s="28">
        <v>19159.7</v>
      </c>
      <c r="E29" s="28">
        <v>9545.9</v>
      </c>
      <c r="F29" s="28">
        <v>26386.25</v>
      </c>
      <c r="G29" s="28">
        <v>41486.9</v>
      </c>
      <c r="H29" s="28">
        <v>23912.35</v>
      </c>
      <c r="I29" s="28">
        <v>56317.04</v>
      </c>
      <c r="J29" s="28">
        <v>25733.85</v>
      </c>
      <c r="K29" s="28">
        <v>40543.32</v>
      </c>
      <c r="L29" s="28">
        <v>40455.18</v>
      </c>
      <c r="M29" s="28">
        <v>28732.1</v>
      </c>
      <c r="N29" s="28">
        <v>10152.61</v>
      </c>
      <c r="O29" s="28">
        <f t="shared" si="5"/>
        <v>404051.74999999994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85912.42</v>
      </c>
      <c r="L30" s="28">
        <v>28422</v>
      </c>
      <c r="M30" s="28">
        <v>0</v>
      </c>
      <c r="N30" s="28">
        <v>0</v>
      </c>
      <c r="O30" s="28">
        <f>SUM(B30:N30)</f>
        <v>114334.42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>SUM(B31:N31)</f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-54879.000000000095</v>
      </c>
      <c r="C33" s="28">
        <f aca="true" t="shared" si="7" ref="C33:O33">+C34+C36+C49+C50+C51+C56-C57</f>
        <v>-39133.6</v>
      </c>
      <c r="D33" s="28">
        <f t="shared" si="7"/>
        <v>-80974.53</v>
      </c>
      <c r="E33" s="28">
        <f t="shared" si="7"/>
        <v>-27484.14</v>
      </c>
      <c r="F33" s="28">
        <f t="shared" si="7"/>
        <v>-25542</v>
      </c>
      <c r="G33" s="28">
        <f t="shared" si="7"/>
        <v>-80808.4</v>
      </c>
      <c r="H33" s="28">
        <f t="shared" si="7"/>
        <v>-7766</v>
      </c>
      <c r="I33" s="28">
        <f t="shared" si="7"/>
        <v>-56971.2</v>
      </c>
      <c r="J33" s="28">
        <f t="shared" si="7"/>
        <v>-33704</v>
      </c>
      <c r="K33" s="28">
        <f t="shared" si="7"/>
        <v>-517114.92</v>
      </c>
      <c r="L33" s="28">
        <f t="shared" si="7"/>
        <v>-461195.46</v>
      </c>
      <c r="M33" s="28">
        <f t="shared" si="7"/>
        <v>-46128.81</v>
      </c>
      <c r="N33" s="28">
        <f t="shared" si="7"/>
        <v>-19283.85</v>
      </c>
      <c r="O33" s="28">
        <f t="shared" si="7"/>
        <v>-1450985.91</v>
      </c>
    </row>
    <row r="34" spans="1:15" ht="18.75" customHeight="1">
      <c r="A34" s="26" t="s">
        <v>38</v>
      </c>
      <c r="B34" s="29">
        <f>+B35</f>
        <v>-41738.4</v>
      </c>
      <c r="C34" s="29">
        <f>+C35</f>
        <v>-38935.6</v>
      </c>
      <c r="D34" s="29">
        <f aca="true" t="shared" si="8" ref="D34:O34">+D35</f>
        <v>-20979.2</v>
      </c>
      <c r="E34" s="29">
        <f t="shared" si="8"/>
        <v>-7484.4</v>
      </c>
      <c r="F34" s="29">
        <f t="shared" si="8"/>
        <v>-25542</v>
      </c>
      <c r="G34" s="29">
        <f t="shared" si="8"/>
        <v>-53838.4</v>
      </c>
      <c r="H34" s="29">
        <f t="shared" si="8"/>
        <v>-7766</v>
      </c>
      <c r="I34" s="29">
        <f t="shared" si="8"/>
        <v>-56971.2</v>
      </c>
      <c r="J34" s="29">
        <f t="shared" si="8"/>
        <v>-31526</v>
      </c>
      <c r="K34" s="29">
        <f t="shared" si="8"/>
        <v>-17234.8</v>
      </c>
      <c r="L34" s="29">
        <f t="shared" si="8"/>
        <v>-12500.4</v>
      </c>
      <c r="M34" s="29">
        <f t="shared" si="8"/>
        <v>-24129.6</v>
      </c>
      <c r="N34" s="29">
        <f t="shared" si="8"/>
        <v>-14410</v>
      </c>
      <c r="O34" s="29">
        <f t="shared" si="8"/>
        <v>-353055.99999999994</v>
      </c>
    </row>
    <row r="35" spans="1:26" ht="18.75" customHeight="1">
      <c r="A35" s="27" t="s">
        <v>39</v>
      </c>
      <c r="B35" s="16">
        <f>ROUND((-B9)*$G$3,2)</f>
        <v>-41738.4</v>
      </c>
      <c r="C35" s="16">
        <f aca="true" t="shared" si="9" ref="C35:N35">ROUND((-C9)*$G$3,2)</f>
        <v>-38935.6</v>
      </c>
      <c r="D35" s="16">
        <f t="shared" si="9"/>
        <v>-20979.2</v>
      </c>
      <c r="E35" s="16">
        <f t="shared" si="9"/>
        <v>-7484.4</v>
      </c>
      <c r="F35" s="16">
        <f t="shared" si="9"/>
        <v>-25542</v>
      </c>
      <c r="G35" s="16">
        <f t="shared" si="9"/>
        <v>-53838.4</v>
      </c>
      <c r="H35" s="16">
        <f t="shared" si="9"/>
        <v>-7766</v>
      </c>
      <c r="I35" s="16">
        <f t="shared" si="9"/>
        <v>-56971.2</v>
      </c>
      <c r="J35" s="16">
        <f t="shared" si="9"/>
        <v>-31526</v>
      </c>
      <c r="K35" s="16">
        <f t="shared" si="9"/>
        <v>-17234.8</v>
      </c>
      <c r="L35" s="16">
        <f t="shared" si="9"/>
        <v>-12500.4</v>
      </c>
      <c r="M35" s="16">
        <f t="shared" si="9"/>
        <v>-24129.6</v>
      </c>
      <c r="N35" s="16">
        <f t="shared" si="9"/>
        <v>-14410</v>
      </c>
      <c r="O35" s="30">
        <f aca="true" t="shared" si="10" ref="O35:O57">SUM(B35:N35)</f>
        <v>-353055.99999999994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-13140.600000000093</v>
      </c>
      <c r="C36" s="29">
        <f aca="true" t="shared" si="11" ref="C36:O36">SUM(C37:C47)</f>
        <v>-198</v>
      </c>
      <c r="D36" s="29">
        <f t="shared" si="11"/>
        <v>-59995.33</v>
      </c>
      <c r="E36" s="29">
        <f t="shared" si="11"/>
        <v>-19999.74</v>
      </c>
      <c r="F36" s="29">
        <f t="shared" si="11"/>
        <v>0</v>
      </c>
      <c r="G36" s="29">
        <f t="shared" si="11"/>
        <v>-26970</v>
      </c>
      <c r="H36" s="29">
        <f t="shared" si="11"/>
        <v>0</v>
      </c>
      <c r="I36" s="29">
        <f t="shared" si="11"/>
        <v>0</v>
      </c>
      <c r="J36" s="29">
        <f t="shared" si="11"/>
        <v>-2178</v>
      </c>
      <c r="K36" s="29">
        <f t="shared" si="11"/>
        <v>-499880.12</v>
      </c>
      <c r="L36" s="29">
        <f t="shared" si="11"/>
        <v>-448695.06</v>
      </c>
      <c r="M36" s="29">
        <f t="shared" si="11"/>
        <v>-21999.21</v>
      </c>
      <c r="N36" s="29">
        <f t="shared" si="11"/>
        <v>-4873.85</v>
      </c>
      <c r="O36" s="29">
        <f t="shared" si="11"/>
        <v>-1097929.91</v>
      </c>
    </row>
    <row r="37" spans="1:26" ht="18.75" customHeight="1">
      <c r="A37" s="27" t="s">
        <v>41</v>
      </c>
      <c r="B37" s="31">
        <v>-13140.6</v>
      </c>
      <c r="C37" s="31">
        <v>-198</v>
      </c>
      <c r="D37" s="31">
        <v>-59995.33</v>
      </c>
      <c r="E37" s="31">
        <v>-19999.74</v>
      </c>
      <c r="F37" s="31">
        <v>0</v>
      </c>
      <c r="G37" s="31">
        <v>-26970</v>
      </c>
      <c r="H37" s="31">
        <v>0</v>
      </c>
      <c r="I37" s="31">
        <v>0</v>
      </c>
      <c r="J37" s="31">
        <v>-2178</v>
      </c>
      <c r="K37" s="31">
        <v>0</v>
      </c>
      <c r="L37" s="31">
        <v>0</v>
      </c>
      <c r="M37" s="31">
        <v>-21999.21</v>
      </c>
      <c r="N37" s="31">
        <v>-4873.85</v>
      </c>
      <c r="O37" s="31">
        <f t="shared" si="10"/>
        <v>-149354.73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4248000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-499880.12</v>
      </c>
      <c r="L44" s="31">
        <v>-448695.06</v>
      </c>
      <c r="M44" s="31">
        <v>0</v>
      </c>
      <c r="N44" s="31">
        <v>0</v>
      </c>
      <c r="O44" s="31">
        <f t="shared" si="10"/>
        <v>-948575.1799999999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1461265.1000000003</v>
      </c>
      <c r="C55" s="34">
        <f aca="true" t="shared" si="13" ref="C55:N55">+C20+C33</f>
        <v>1044042.7500000001</v>
      </c>
      <c r="D55" s="34">
        <f t="shared" si="13"/>
        <v>875384.3099999999</v>
      </c>
      <c r="E55" s="34">
        <f t="shared" si="13"/>
        <v>264701.31</v>
      </c>
      <c r="F55" s="34">
        <f t="shared" si="13"/>
        <v>1012896.23</v>
      </c>
      <c r="G55" s="34">
        <f t="shared" si="13"/>
        <v>1397812.7800000003</v>
      </c>
      <c r="H55" s="34">
        <f t="shared" si="13"/>
        <v>276131.49999999994</v>
      </c>
      <c r="I55" s="34">
        <f t="shared" si="13"/>
        <v>1091199.3</v>
      </c>
      <c r="J55" s="34">
        <f t="shared" si="13"/>
        <v>900274.27</v>
      </c>
      <c r="K55" s="34">
        <f t="shared" si="13"/>
        <v>748305.1799999999</v>
      </c>
      <c r="L55" s="34">
        <f t="shared" si="13"/>
        <v>671537.7500000002</v>
      </c>
      <c r="M55" s="34">
        <f t="shared" si="13"/>
        <v>607027.6399999999</v>
      </c>
      <c r="N55" s="34">
        <f t="shared" si="13"/>
        <v>317748.27999999997</v>
      </c>
      <c r="O55" s="34">
        <f>SUM(B55:N55)</f>
        <v>10668326.4</v>
      </c>
      <c r="P55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41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1461265.1</v>
      </c>
      <c r="C61" s="42">
        <f t="shared" si="14"/>
        <v>1044042.75</v>
      </c>
      <c r="D61" s="42">
        <f t="shared" si="14"/>
        <v>875384.31</v>
      </c>
      <c r="E61" s="42">
        <f t="shared" si="14"/>
        <v>264701.32</v>
      </c>
      <c r="F61" s="42">
        <f t="shared" si="14"/>
        <v>1012896.23</v>
      </c>
      <c r="G61" s="42">
        <f t="shared" si="14"/>
        <v>1397812.78</v>
      </c>
      <c r="H61" s="42">
        <f t="shared" si="14"/>
        <v>276131.49</v>
      </c>
      <c r="I61" s="42">
        <f t="shared" si="14"/>
        <v>1091199.3</v>
      </c>
      <c r="J61" s="42">
        <f t="shared" si="14"/>
        <v>900274.26</v>
      </c>
      <c r="K61" s="42">
        <f t="shared" si="14"/>
        <v>748305.18</v>
      </c>
      <c r="L61" s="42">
        <f t="shared" si="14"/>
        <v>671537.75</v>
      </c>
      <c r="M61" s="42">
        <f t="shared" si="14"/>
        <v>607027.64</v>
      </c>
      <c r="N61" s="42">
        <f t="shared" si="14"/>
        <v>317748.29</v>
      </c>
      <c r="O61" s="34">
        <f t="shared" si="14"/>
        <v>10668326.4</v>
      </c>
      <c r="Q61"/>
    </row>
    <row r="62" spans="1:18" ht="18.75" customHeight="1">
      <c r="A62" s="26" t="s">
        <v>54</v>
      </c>
      <c r="B62" s="42">
        <v>1201636.23</v>
      </c>
      <c r="C62" s="42">
        <v>748160.98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1949797.21</v>
      </c>
      <c r="P62"/>
      <c r="Q62"/>
      <c r="R62" s="41"/>
    </row>
    <row r="63" spans="1:16" ht="18.75" customHeight="1">
      <c r="A63" s="26" t="s">
        <v>55</v>
      </c>
      <c r="B63" s="42">
        <v>259628.87</v>
      </c>
      <c r="C63" s="42">
        <v>295881.77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555510.64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875384.31</v>
      </c>
      <c r="E64" s="43">
        <v>0</v>
      </c>
      <c r="F64" s="43">
        <v>0</v>
      </c>
      <c r="G64" s="43">
        <v>0</v>
      </c>
      <c r="H64" s="42">
        <v>276131.49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1151515.8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264701.32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264701.32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1012896.23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1012896.23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1397812.78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1397812.78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1091199.3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1091199.3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900274.26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900274.26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748305.18</v>
      </c>
      <c r="L70" s="29">
        <v>671537.75</v>
      </c>
      <c r="M70" s="43">
        <v>0</v>
      </c>
      <c r="N70" s="43">
        <v>0</v>
      </c>
      <c r="O70" s="34">
        <f t="shared" si="15"/>
        <v>1419842.9300000002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607027.64</v>
      </c>
      <c r="N71" s="43">
        <v>0</v>
      </c>
      <c r="O71" s="34">
        <f t="shared" si="15"/>
        <v>607027.64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317748.29</v>
      </c>
      <c r="O72" s="46">
        <f t="shared" si="15"/>
        <v>317748.29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2024-05-14T19:27:28Z</dcterms:modified>
  <cp:category/>
  <cp:version/>
  <cp:contentType/>
  <cp:contentStatus/>
</cp:coreProperties>
</file>