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<sst xmlns="http://schemas.openxmlformats.org/spreadsheetml/2006/main" count="90" uniqueCount="87">
  <si>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</si>
  <si>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</si>
  <si>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</si>
  <si>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</si>
  <si>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</si>
  <si>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</si>
  <si>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</si>
  <si>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</si>
  <si>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</si>
  <si>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</si>
  <si>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</si>
  <si>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</si>
  <si>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</si>
  <si>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</si>
  <si>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</si>
  <si>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</si>
  <si>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</si>
  <si>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</si>
  <si>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</si>
  <si>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</si>
  <si>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</si>
  <si>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</si>
  <si>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</si>
  <si>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</si>
  <si>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</si>
  <si>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</si>
  <si>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</si>
  <si>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</si>
  <si>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</si>
  <si>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</si>
  <si>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</si>
  <si>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</si>
  <si>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</si>
  <si>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</si>
  <si>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</si>
  <si>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</si>
  <si>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</si>
  <si>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</si>
  <si>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</si>
  <si>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</si>
  <si>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</si>
  <si>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</si>
  <si>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</si>
  <si>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</si>
  <si>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</si>
  <si>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</si>
  <si>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</si>
  <si>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</si>
  <si>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</si>
  <si>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</si>
  <si>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</si>
  <si>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</si>
  <si>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</si>
  <si>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</si>
  <si>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</si>
  <si>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</si>
  <si>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</si>
  <si>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</si>
  <si>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</si>
  <si>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</si>
  <si>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</si>
  <si>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</si>
  <si>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</si>
  <si>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</si>
  <si>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</si>
  <si>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</si>
  <si>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</si>
  <si>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</si>
  <si>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</si>
  <si>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</si>
  <si>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</si>
  <si>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</si>
  <si>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</si>
  <si>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</si>
  <si>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</si>
  <si>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</si>
  <si>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</si>
  <si>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</si>
  <si>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</si>
  <si>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</si>
  <si>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</si>
  <si>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</si>
  <si>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</si>
  <si>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</si>
  <si>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04/05/24 - VENCIMENTO 10/05/24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</si>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</sst>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273590</v>
      </c>
      <c r="C7" s="9">
        <f t="shared" si="0"/>
        <v>181508</v>
      </c>
      <c r="D7" s="9">
        <f t="shared" si="0"/>
        <v>175222</v>
      </c>
      <c r="E7" s="9">
        <f t="shared" si="0"/>
        <v>47959</v>
      </c>
      <c r="F7" s="9">
        <f t="shared" si="0"/>
        <v>140170</v>
      </c>
      <c r="G7" s="9">
        <f t="shared" si="0"/>
        <v>242436</v>
      </c>
      <c r="H7" s="9">
        <f t="shared" si="0"/>
        <v>33473</v>
      </c>
      <c r="I7" s="9">
        <f t="shared" si="0"/>
        <v>173724</v>
      </c>
      <c r="J7" s="9">
        <f t="shared" si="0"/>
        <v>145920</v>
      </c>
      <c r="K7" s="9">
        <f t="shared" si="0"/>
        <v>211035</v>
      </c>
      <c r="L7" s="9">
        <f t="shared" si="0"/>
        <v>164330</v>
      </c>
      <c r="M7" s="9">
        <f t="shared" si="0"/>
        <v>83182</v>
      </c>
      <c r="N7" s="9">
        <f t="shared" si="0"/>
        <v>51561</v>
      </c>
      <c r="O7" s="9">
        <f t="shared" si="0"/>
        <v>1924110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8422</v>
      </c>
      <c r="C8" s="11">
        <f t="shared" si="1"/>
        <v>8172</v>
      </c>
      <c r="D8" s="11">
        <f t="shared" si="1"/>
        <v>4799</v>
      </c>
      <c r="E8" s="11">
        <f t="shared" si="1"/>
        <v>1432</v>
      </c>
      <c r="F8" s="11">
        <f t="shared" si="1"/>
        <v>4711</v>
      </c>
      <c r="G8" s="11">
        <f t="shared" si="1"/>
        <v>10409</v>
      </c>
      <c r="H8" s="11">
        <f t="shared" si="1"/>
        <v>1499</v>
      </c>
      <c r="I8" s="11">
        <f t="shared" si="1"/>
        <v>9958</v>
      </c>
      <c r="J8" s="11">
        <f t="shared" si="1"/>
        <v>6097</v>
      </c>
      <c r="K8" s="11">
        <f t="shared" si="1"/>
        <v>3770</v>
      </c>
      <c r="L8" s="11">
        <f t="shared" si="1"/>
        <v>2302</v>
      </c>
      <c r="M8" s="11">
        <f t="shared" si="1"/>
        <v>3938</v>
      </c>
      <c r="N8" s="11">
        <f t="shared" si="1"/>
        <v>2347</v>
      </c>
      <c r="O8" s="11">
        <f t="shared" si="1"/>
        <v>67856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8422</v>
      </c>
      <c r="C9" s="11">
        <v>8172</v>
      </c>
      <c r="D9" s="11">
        <v>4799</v>
      </c>
      <c r="E9" s="11">
        <v>1432</v>
      </c>
      <c r="F9" s="11">
        <v>4711</v>
      </c>
      <c r="G9" s="11">
        <v>10409</v>
      </c>
      <c r="H9" s="11">
        <v>1499</v>
      </c>
      <c r="I9" s="11">
        <v>9958</v>
      </c>
      <c r="J9" s="11">
        <v>6097</v>
      </c>
      <c r="K9" s="11">
        <v>3769</v>
      </c>
      <c r="L9" s="11">
        <v>2301</v>
      </c>
      <c r="M9" s="11">
        <v>3938</v>
      </c>
      <c r="N9" s="11">
        <v>2335</v>
      </c>
      <c r="O9" s="11">
        <f>SUM(B9:N9)</f>
        <v>67842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12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265168</v>
      </c>
      <c r="C11" s="13">
        <v>173336</v>
      </c>
      <c r="D11" s="13">
        <v>170423</v>
      </c>
      <c r="E11" s="13">
        <v>46527</v>
      </c>
      <c r="F11" s="13">
        <v>135459</v>
      </c>
      <c r="G11" s="13">
        <v>232027</v>
      </c>
      <c r="H11" s="13">
        <v>31974</v>
      </c>
      <c r="I11" s="13">
        <v>163766</v>
      </c>
      <c r="J11" s="13">
        <v>139823</v>
      </c>
      <c r="K11" s="13">
        <v>207265</v>
      </c>
      <c r="L11" s="13">
        <v>162028</v>
      </c>
      <c r="M11" s="13">
        <v>79244</v>
      </c>
      <c r="N11" s="13">
        <v>49214</v>
      </c>
      <c r="O11" s="11">
        <f>SUM(B11:N11)</f>
        <v>1856254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21959</v>
      </c>
      <c r="C12" s="13">
        <v>17779</v>
      </c>
      <c r="D12" s="13">
        <v>14741</v>
      </c>
      <c r="E12" s="13">
        <v>5423</v>
      </c>
      <c r="F12" s="13">
        <v>14335</v>
      </c>
      <c r="G12" s="13">
        <v>26064</v>
      </c>
      <c r="H12" s="13">
        <v>3908</v>
      </c>
      <c r="I12" s="13">
        <v>18283</v>
      </c>
      <c r="J12" s="13">
        <v>13647</v>
      </c>
      <c r="K12" s="13">
        <v>15430</v>
      </c>
      <c r="L12" s="13">
        <v>11899</v>
      </c>
      <c r="M12" s="13">
        <v>4837</v>
      </c>
      <c r="N12" s="13">
        <v>2458</v>
      </c>
      <c r="O12" s="11">
        <f>SUM(B12:N12)</f>
        <v>170763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243209</v>
      </c>
      <c r="C13" s="15">
        <f t="shared" si="2"/>
        <v>155557</v>
      </c>
      <c r="D13" s="15">
        <f t="shared" si="2"/>
        <v>155682</v>
      </c>
      <c r="E13" s="15">
        <f t="shared" si="2"/>
        <v>41104</v>
      </c>
      <c r="F13" s="15">
        <f t="shared" si="2"/>
        <v>121124</v>
      </c>
      <c r="G13" s="15">
        <f t="shared" si="2"/>
        <v>205963</v>
      </c>
      <c r="H13" s="15">
        <f t="shared" si="2"/>
        <v>28066</v>
      </c>
      <c r="I13" s="15">
        <f t="shared" si="2"/>
        <v>145483</v>
      </c>
      <c r="J13" s="15">
        <f t="shared" si="2"/>
        <v>126176</v>
      </c>
      <c r="K13" s="15">
        <f t="shared" si="2"/>
        <v>191835</v>
      </c>
      <c r="L13" s="15">
        <f t="shared" si="2"/>
        <v>150129</v>
      </c>
      <c r="M13" s="15">
        <f t="shared" si="2"/>
        <v>74407</v>
      </c>
      <c r="N13" s="15">
        <f t="shared" si="2"/>
        <v>46756</v>
      </c>
      <c r="O13" s="11">
        <f>SUM(B13:N13)</f>
        <v>1685491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1.154948511728812</v>
      </c>
      <c r="C18" s="19">
        <v>1.282764082926511</v>
      </c>
      <c r="D18" s="19">
        <v>1.44671566623636</v>
      </c>
      <c r="E18" s="19">
        <v>0.844616181257671</v>
      </c>
      <c r="F18" s="19">
        <v>1.35023465271055</v>
      </c>
      <c r="G18" s="19">
        <v>1.343307209463066</v>
      </c>
      <c r="H18" s="19">
        <v>1.439556897901534</v>
      </c>
      <c r="I18" s="19">
        <v>1.161105347768191</v>
      </c>
      <c r="J18" s="19">
        <v>1.368914661918136</v>
      </c>
      <c r="K18" s="19">
        <v>1.202552576569023</v>
      </c>
      <c r="L18" s="19">
        <v>1.299780973484452</v>
      </c>
      <c r="M18" s="19">
        <v>1.154651728349367</v>
      </c>
      <c r="N18" s="19">
        <v>1.061833399778617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1038699.2700000001</v>
      </c>
      <c r="C20" s="24">
        <f aca="true" t="shared" si="3" ref="C20:O20">SUM(C21:C32)</f>
        <v>770717.34</v>
      </c>
      <c r="D20" s="24">
        <f t="shared" si="3"/>
        <v>723520.7200000001</v>
      </c>
      <c r="E20" s="24">
        <f t="shared" si="3"/>
        <v>204671.52999999997</v>
      </c>
      <c r="F20" s="24">
        <f t="shared" si="3"/>
        <v>642403</v>
      </c>
      <c r="G20" s="24">
        <f t="shared" si="3"/>
        <v>914028.2000000001</v>
      </c>
      <c r="H20" s="24">
        <f t="shared" si="3"/>
        <v>197238.63999999996</v>
      </c>
      <c r="I20" s="24">
        <f t="shared" si="3"/>
        <v>702230.28</v>
      </c>
      <c r="J20" s="24">
        <f t="shared" si="3"/>
        <v>662402.0700000001</v>
      </c>
      <c r="K20" s="24">
        <f t="shared" si="3"/>
        <v>898669.0900000002</v>
      </c>
      <c r="L20" s="24">
        <f t="shared" si="3"/>
        <v>805187.7000000001</v>
      </c>
      <c r="M20" s="24">
        <f t="shared" si="3"/>
        <v>412503.65</v>
      </c>
      <c r="N20" s="24">
        <f t="shared" si="3"/>
        <v>209278.82999999996</v>
      </c>
      <c r="O20" s="24">
        <f t="shared" si="3"/>
        <v>8181550.319999999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807637.68</v>
      </c>
      <c r="C21" s="28">
        <f aca="true" t="shared" si="4" ref="C21:N21">ROUND((C15+C16)*C7,2)</f>
        <v>553526.8</v>
      </c>
      <c r="D21" s="28">
        <f t="shared" si="4"/>
        <v>468631.24</v>
      </c>
      <c r="E21" s="28">
        <f t="shared" si="4"/>
        <v>219124.67</v>
      </c>
      <c r="F21" s="28">
        <f t="shared" si="4"/>
        <v>434512.98</v>
      </c>
      <c r="G21" s="28">
        <f t="shared" si="4"/>
        <v>618357.26</v>
      </c>
      <c r="H21" s="28">
        <f t="shared" si="4"/>
        <v>114631.64</v>
      </c>
      <c r="I21" s="28">
        <f t="shared" si="4"/>
        <v>526053.64</v>
      </c>
      <c r="J21" s="28">
        <f t="shared" si="4"/>
        <v>444428.54</v>
      </c>
      <c r="K21" s="28">
        <f t="shared" si="4"/>
        <v>607548.66</v>
      </c>
      <c r="L21" s="28">
        <f t="shared" si="4"/>
        <v>538673.74</v>
      </c>
      <c r="M21" s="28">
        <f t="shared" si="4"/>
        <v>314635.92</v>
      </c>
      <c r="N21" s="28">
        <f t="shared" si="4"/>
        <v>176168.47</v>
      </c>
      <c r="O21" s="28">
        <f aca="true" t="shared" si="5" ref="O21:O29">SUM(B21:N21)</f>
        <v>5823931.24</v>
      </c>
    </row>
    <row r="22" spans="1:23" ht="18.75" customHeight="1">
      <c r="A22" s="26" t="s">
        <v>33</v>
      </c>
      <c r="B22" s="28">
        <f>IF(B18&lt;&gt;0,ROUND((B18-1)*B21,2),0)</f>
        <v>125142.26</v>
      </c>
      <c r="C22" s="28">
        <f aca="true" t="shared" si="6" ref="C22:N22">IF(C18&lt;&gt;0,ROUND((C18-1)*C21,2),0)</f>
        <v>156517.5</v>
      </c>
      <c r="D22" s="28">
        <f t="shared" si="6"/>
        <v>209344.92</v>
      </c>
      <c r="E22" s="28">
        <f t="shared" si="6"/>
        <v>-34048.43</v>
      </c>
      <c r="F22" s="28">
        <f t="shared" si="6"/>
        <v>152181.5</v>
      </c>
      <c r="G22" s="28">
        <f t="shared" si="6"/>
        <v>212286.51</v>
      </c>
      <c r="H22" s="28">
        <f t="shared" si="6"/>
        <v>50387.13</v>
      </c>
      <c r="I22" s="28">
        <f t="shared" si="6"/>
        <v>84750.05</v>
      </c>
      <c r="J22" s="28">
        <f t="shared" si="6"/>
        <v>163956.2</v>
      </c>
      <c r="K22" s="28">
        <f t="shared" si="6"/>
        <v>123060.55</v>
      </c>
      <c r="L22" s="28">
        <f t="shared" si="6"/>
        <v>161484.14</v>
      </c>
      <c r="M22" s="28">
        <f t="shared" si="6"/>
        <v>48658.99</v>
      </c>
      <c r="N22" s="28">
        <f t="shared" si="6"/>
        <v>10893.1</v>
      </c>
      <c r="O22" s="28">
        <f t="shared" si="5"/>
        <v>1464614.4200000002</v>
      </c>
      <c r="W22" s="51"/>
    </row>
    <row r="23" spans="1:15" ht="18.75" customHeight="1">
      <c r="A23" s="26" t="s">
        <v>34</v>
      </c>
      <c r="B23" s="28">
        <v>41770.37</v>
      </c>
      <c r="C23" s="28">
        <v>31307.89</v>
      </c>
      <c r="D23" s="28">
        <v>22738.9</v>
      </c>
      <c r="E23" s="28">
        <v>7731.52</v>
      </c>
      <c r="F23" s="28">
        <v>25787.4</v>
      </c>
      <c r="G23" s="28">
        <v>37679.15</v>
      </c>
      <c r="H23" s="28">
        <v>6071.58</v>
      </c>
      <c r="I23" s="28">
        <v>29713.7</v>
      </c>
      <c r="J23" s="28">
        <v>24722.93</v>
      </c>
      <c r="K23" s="28">
        <v>30506.16</v>
      </c>
      <c r="L23" s="28">
        <v>31038.53</v>
      </c>
      <c r="M23" s="28">
        <v>17581.22</v>
      </c>
      <c r="N23" s="28">
        <v>9708.11</v>
      </c>
      <c r="O23" s="28">
        <f t="shared" si="5"/>
        <v>316357.45999999996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1279.8</v>
      </c>
      <c r="C26" s="28">
        <v>974.83</v>
      </c>
      <c r="D26" s="28">
        <v>920.37</v>
      </c>
      <c r="E26" s="28">
        <v>255.96</v>
      </c>
      <c r="F26" s="28">
        <v>803.28</v>
      </c>
      <c r="G26" s="28">
        <v>1140.93</v>
      </c>
      <c r="H26" s="28">
        <v>226.01</v>
      </c>
      <c r="I26" s="28">
        <v>844.12</v>
      </c>
      <c r="J26" s="28">
        <v>830.51</v>
      </c>
      <c r="K26" s="28">
        <v>1121.87</v>
      </c>
      <c r="L26" s="28">
        <v>999.33</v>
      </c>
      <c r="M26" s="28">
        <v>501.03</v>
      </c>
      <c r="N26" s="28">
        <v>258.65</v>
      </c>
      <c r="O26" s="28">
        <f t="shared" si="5"/>
        <v>10156.69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753.85</v>
      </c>
      <c r="M27" s="28">
        <v>425.33</v>
      </c>
      <c r="N27" s="28">
        <v>223.57</v>
      </c>
      <c r="O27" s="28">
        <f t="shared" si="5"/>
        <v>7910.77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19159.7</v>
      </c>
      <c r="E29" s="28">
        <v>9545.9</v>
      </c>
      <c r="F29" s="28">
        <v>26386.25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404051.74999999994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88921.3</v>
      </c>
      <c r="L30" s="28">
        <v>29661.28</v>
      </c>
      <c r="M30" s="28">
        <v>0</v>
      </c>
      <c r="N30" s="28">
        <v>0</v>
      </c>
      <c r="O30" s="28">
        <f>SUM(B30:N30)</f>
        <v>118582.58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-892056.8</v>
      </c>
      <c r="C33" s="28">
        <f aca="true" t="shared" si="7" ref="C33:O33">+C34+C36+C49+C50+C51+C56-C57</f>
        <v>-35956.8</v>
      </c>
      <c r="D33" s="28">
        <f t="shared" si="7"/>
        <v>-21115.6</v>
      </c>
      <c r="E33" s="28">
        <f t="shared" si="7"/>
        <v>-6300.8</v>
      </c>
      <c r="F33" s="28">
        <f t="shared" si="7"/>
        <v>-20728.4</v>
      </c>
      <c r="G33" s="28">
        <f t="shared" si="7"/>
        <v>-45799.6</v>
      </c>
      <c r="H33" s="28">
        <f t="shared" si="7"/>
        <v>-6595.6</v>
      </c>
      <c r="I33" s="28">
        <f t="shared" si="7"/>
        <v>-610815.2</v>
      </c>
      <c r="J33" s="28">
        <f t="shared" si="7"/>
        <v>-26826.8</v>
      </c>
      <c r="K33" s="28">
        <f t="shared" si="7"/>
        <v>-736583.6</v>
      </c>
      <c r="L33" s="28">
        <f t="shared" si="7"/>
        <v>-676124.4</v>
      </c>
      <c r="M33" s="28">
        <f t="shared" si="7"/>
        <v>-17327.2</v>
      </c>
      <c r="N33" s="28">
        <f t="shared" si="7"/>
        <v>-10274</v>
      </c>
      <c r="O33" s="28">
        <f t="shared" si="7"/>
        <v>-3106504.8</v>
      </c>
    </row>
    <row r="34" spans="1:15" ht="18.75" customHeight="1">
      <c r="A34" s="26" t="s">
        <v>38</v>
      </c>
      <c r="B34" s="29">
        <f>+B35</f>
        <v>-37056.8</v>
      </c>
      <c r="C34" s="29">
        <f>+C35</f>
        <v>-35956.8</v>
      </c>
      <c r="D34" s="29">
        <f aca="true" t="shared" si="8" ref="D34:O34">+D35</f>
        <v>-21115.6</v>
      </c>
      <c r="E34" s="29">
        <f t="shared" si="8"/>
        <v>-6300.8</v>
      </c>
      <c r="F34" s="29">
        <f t="shared" si="8"/>
        <v>-20728.4</v>
      </c>
      <c r="G34" s="29">
        <f t="shared" si="8"/>
        <v>-45799.6</v>
      </c>
      <c r="H34" s="29">
        <f t="shared" si="8"/>
        <v>-6595.6</v>
      </c>
      <c r="I34" s="29">
        <f t="shared" si="8"/>
        <v>-43815.2</v>
      </c>
      <c r="J34" s="29">
        <f t="shared" si="8"/>
        <v>-26826.8</v>
      </c>
      <c r="K34" s="29">
        <f t="shared" si="8"/>
        <v>-16583.6</v>
      </c>
      <c r="L34" s="29">
        <f t="shared" si="8"/>
        <v>-10124.4</v>
      </c>
      <c r="M34" s="29">
        <f t="shared" si="8"/>
        <v>-17327.2</v>
      </c>
      <c r="N34" s="29">
        <f t="shared" si="8"/>
        <v>-10274</v>
      </c>
      <c r="O34" s="29">
        <f t="shared" si="8"/>
        <v>-298504.80000000005</v>
      </c>
    </row>
    <row r="35" spans="1:26" ht="18.75" customHeight="1">
      <c r="A35" s="27" t="s">
        <v>39</v>
      </c>
      <c r="B35" s="16">
        <f>ROUND((-B9)*$G$3,2)</f>
        <v>-37056.8</v>
      </c>
      <c r="C35" s="16">
        <f aca="true" t="shared" si="9" ref="C35:N35">ROUND((-C9)*$G$3,2)</f>
        <v>-35956.8</v>
      </c>
      <c r="D35" s="16">
        <f t="shared" si="9"/>
        <v>-21115.6</v>
      </c>
      <c r="E35" s="16">
        <f t="shared" si="9"/>
        <v>-6300.8</v>
      </c>
      <c r="F35" s="16">
        <f t="shared" si="9"/>
        <v>-20728.4</v>
      </c>
      <c r="G35" s="16">
        <f t="shared" si="9"/>
        <v>-45799.6</v>
      </c>
      <c r="H35" s="16">
        <f t="shared" si="9"/>
        <v>-6595.6</v>
      </c>
      <c r="I35" s="16">
        <f t="shared" si="9"/>
        <v>-43815.2</v>
      </c>
      <c r="J35" s="16">
        <f t="shared" si="9"/>
        <v>-26826.8</v>
      </c>
      <c r="K35" s="16">
        <f t="shared" si="9"/>
        <v>-16583.6</v>
      </c>
      <c r="L35" s="16">
        <f t="shared" si="9"/>
        <v>-10124.4</v>
      </c>
      <c r="M35" s="16">
        <f t="shared" si="9"/>
        <v>-17327.2</v>
      </c>
      <c r="N35" s="16">
        <f t="shared" si="9"/>
        <v>-10274</v>
      </c>
      <c r="O35" s="30">
        <f aca="true" t="shared" si="10" ref="O35:O57">SUM(B35:N35)</f>
        <v>-298504.80000000005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-855000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-567000</v>
      </c>
      <c r="J36" s="29">
        <f t="shared" si="11"/>
        <v>0</v>
      </c>
      <c r="K36" s="29">
        <f t="shared" si="11"/>
        <v>-720000</v>
      </c>
      <c r="L36" s="29">
        <f t="shared" si="11"/>
        <v>-666000</v>
      </c>
      <c r="M36" s="29">
        <f t="shared" si="11"/>
        <v>0</v>
      </c>
      <c r="N36" s="29">
        <f t="shared" si="11"/>
        <v>0</v>
      </c>
      <c r="O36" s="29">
        <f t="shared" si="11"/>
        <v>-2808000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-855000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-567000</v>
      </c>
      <c r="J43" s="31">
        <v>0</v>
      </c>
      <c r="K43" s="31">
        <v>-720000</v>
      </c>
      <c r="L43" s="31">
        <v>-666000</v>
      </c>
      <c r="M43" s="31">
        <v>0</v>
      </c>
      <c r="N43" s="31">
        <v>0</v>
      </c>
      <c r="O43" s="31">
        <f t="shared" si="10"/>
        <v>-2808000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146642.4700000001</v>
      </c>
      <c r="C55" s="34">
        <f aca="true" t="shared" si="13" ref="C55:N55">+C20+C33</f>
        <v>734760.5399999999</v>
      </c>
      <c r="D55" s="34">
        <f t="shared" si="13"/>
        <v>702405.1200000001</v>
      </c>
      <c r="E55" s="34">
        <f t="shared" si="13"/>
        <v>198370.72999999998</v>
      </c>
      <c r="F55" s="34">
        <f t="shared" si="13"/>
        <v>621674.6</v>
      </c>
      <c r="G55" s="34">
        <f t="shared" si="13"/>
        <v>868228.6000000001</v>
      </c>
      <c r="H55" s="34">
        <f t="shared" si="13"/>
        <v>190643.03999999995</v>
      </c>
      <c r="I55" s="34">
        <f t="shared" si="13"/>
        <v>91415.08000000007</v>
      </c>
      <c r="J55" s="34">
        <f t="shared" si="13"/>
        <v>635575.27</v>
      </c>
      <c r="K55" s="34">
        <f t="shared" si="13"/>
        <v>162085.49000000022</v>
      </c>
      <c r="L55" s="34">
        <f t="shared" si="13"/>
        <v>129063.30000000005</v>
      </c>
      <c r="M55" s="34">
        <f t="shared" si="13"/>
        <v>395176.45</v>
      </c>
      <c r="N55" s="34">
        <f t="shared" si="13"/>
        <v>199004.82999999996</v>
      </c>
      <c r="O55" s="34">
        <f>SUM(B55:N55)</f>
        <v>5075045.5200000005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146642.47</v>
      </c>
      <c r="C61" s="42">
        <f t="shared" si="14"/>
        <v>734760.53</v>
      </c>
      <c r="D61" s="42">
        <f t="shared" si="14"/>
        <v>702405.12</v>
      </c>
      <c r="E61" s="42">
        <f t="shared" si="14"/>
        <v>198370.73</v>
      </c>
      <c r="F61" s="42">
        <f t="shared" si="14"/>
        <v>621674.61</v>
      </c>
      <c r="G61" s="42">
        <f t="shared" si="14"/>
        <v>868228.6</v>
      </c>
      <c r="H61" s="42">
        <f t="shared" si="14"/>
        <v>190643.03</v>
      </c>
      <c r="I61" s="42">
        <f t="shared" si="14"/>
        <v>91415.09</v>
      </c>
      <c r="J61" s="42">
        <f t="shared" si="14"/>
        <v>635575.28</v>
      </c>
      <c r="K61" s="42">
        <f t="shared" si="14"/>
        <v>162085.49</v>
      </c>
      <c r="L61" s="42">
        <f t="shared" si="14"/>
        <v>129063.3</v>
      </c>
      <c r="M61" s="42">
        <f t="shared" si="14"/>
        <v>395176.44</v>
      </c>
      <c r="N61" s="42">
        <f t="shared" si="14"/>
        <v>199004.82</v>
      </c>
      <c r="O61" s="34">
        <f t="shared" si="14"/>
        <v>5075045.510000001</v>
      </c>
      <c r="Q61"/>
    </row>
    <row r="62" spans="1:18" ht="18.75" customHeight="1">
      <c r="A62" s="26" t="s">
        <v>54</v>
      </c>
      <c r="B62" s="42">
        <v>130218.78</v>
      </c>
      <c r="C62" s="42">
        <v>528570.6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658789.38</v>
      </c>
      <c r="P62"/>
      <c r="Q62"/>
      <c r="R62" s="41"/>
    </row>
    <row r="63" spans="1:16" ht="18.75" customHeight="1">
      <c r="A63" s="26" t="s">
        <v>55</v>
      </c>
      <c r="B63" s="42">
        <v>16423.69</v>
      </c>
      <c r="C63" s="42">
        <v>206189.93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222613.62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702405.12</v>
      </c>
      <c r="E64" s="43">
        <v>0</v>
      </c>
      <c r="F64" s="43">
        <v>0</v>
      </c>
      <c r="G64" s="43">
        <v>0</v>
      </c>
      <c r="H64" s="42">
        <v>190643.03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893048.15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198370.73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198370.73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621674.61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621674.61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868228.6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868228.6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91415.09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91415.09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635575.28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635575.28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162085.49</v>
      </c>
      <c r="L70" s="29">
        <v>129063.3</v>
      </c>
      <c r="M70" s="43">
        <v>0</v>
      </c>
      <c r="N70" s="43">
        <v>0</v>
      </c>
      <c r="O70" s="34">
        <f t="shared" si="15"/>
        <v>291148.79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395176.44</v>
      </c>
      <c r="N71" s="43">
        <v>0</v>
      </c>
      <c r="O71" s="34">
        <f t="shared" si="15"/>
        <v>395176.44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199004.82</v>
      </c>
      <c r="O72" s="46">
        <f t="shared" si="15"/>
        <v>199004.82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2024-05-14T19:48:57Z</dcterms:modified>
  <cp:category/>
  <cp:version/>
  <cp:contentType/>
  <cp:contentStatus/>
</cp:coreProperties>
</file>