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<sst xmlns="http://schemas.openxmlformats.org/spreadsheetml/2006/main" count="91" uniqueCount="88">
  <si>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</si>
  <si>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</si>
  <si>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</si>
  <si>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</si>
  <si>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</si>
  <si>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</si>
  <si>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</si>
  <si>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</si>
  <si>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</si>
  <si>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</si>
  <si>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</si>
  <si>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</si>
  <si>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</si>
  <si>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</si>
  <si>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</si>
  <si>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</si>
  <si>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</si>
  <si>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</si>
  <si>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</si>
  <si>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</si>
  <si>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</si>
  <si>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</si>
  <si>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</si>
  <si>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</si>
  <si>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</si>
  <si>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</si>
  <si>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</si>
  <si>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</si>
  <si>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</si>
  <si>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</si>
  <si>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</si>
  <si>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</si>
  <si>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</si>
  <si>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</si>
  <si>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</si>
  <si>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</si>
  <si>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</si>
  <si>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</si>
  <si>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</si>
  <si>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</si>
  <si>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</si>
  <si>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</si>
  <si>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</si>
  <si>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</si>
  <si>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</si>
  <si>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</si>
  <si>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</si>
  <si>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</si>
  <si>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</si>
  <si>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</si>
  <si>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</si>
  <si>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</si>
  <si>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</si>
  <si>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</si>
  <si>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</si>
  <si>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</si>
  <si>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</si>
  <si>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</si>
  <si>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</si>
  <si>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</si>
  <si>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</si>
  <si>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</si>
  <si>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</si>
  <si>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</si>
  <si>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</si>
  <si>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</si>
  <si>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</si>
  <si>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</si>
  <si>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</si>
  <si>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</si>
  <si>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</si>
  <si>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</si>
  <si>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</si>
  <si>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</si>
  <si>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</si>
  <si>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</si>
  <si>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</si>
  <si>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</si>
  <si>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</si>
  <si>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</si>
  <si>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</si>
  <si>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</si>
  <si>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</si>
  <si>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</si>
  <si>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05/05/24 - VENCIMENTO 10/05/24</t>
  </si>
  <si>
    <t>4.10. Remuneração Veículos Elétricos</t>
  </si>
  <si>
    <t>4.11. Remuneração Aquático</t>
  </si>
  <si>
    <t>TARIFA ZERO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</si>
</sst>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" fontId="2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0</v>
      </c>
      <c r="H3" s="73" t="s">
        <v>87</v>
      </c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173166</v>
      </c>
      <c r="C7" s="9">
        <f t="shared" si="0"/>
        <v>107874</v>
      </c>
      <c r="D7" s="9">
        <f t="shared" si="0"/>
        <v>102450</v>
      </c>
      <c r="E7" s="9">
        <f t="shared" si="0"/>
        <v>29720</v>
      </c>
      <c r="F7" s="9">
        <f t="shared" si="0"/>
        <v>96264</v>
      </c>
      <c r="G7" s="9">
        <f t="shared" si="0"/>
        <v>160585</v>
      </c>
      <c r="H7" s="9">
        <f t="shared" si="0"/>
        <v>20587</v>
      </c>
      <c r="I7" s="9">
        <f t="shared" si="0"/>
        <v>104076</v>
      </c>
      <c r="J7" s="9">
        <f t="shared" si="0"/>
        <v>102500</v>
      </c>
      <c r="K7" s="9">
        <f t="shared" si="0"/>
        <v>145435</v>
      </c>
      <c r="L7" s="9">
        <f t="shared" si="0"/>
        <v>107763</v>
      </c>
      <c r="M7" s="9">
        <f t="shared" si="0"/>
        <v>56173</v>
      </c>
      <c r="N7" s="9">
        <f t="shared" si="0"/>
        <v>27738</v>
      </c>
      <c r="O7" s="9">
        <f t="shared" si="0"/>
        <v>1234331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>SUM(B9:N9)</f>
        <v>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1">
        <f>SUM(B10:N10)</f>
        <v>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173166</v>
      </c>
      <c r="C11" s="13">
        <v>107874</v>
      </c>
      <c r="D11" s="13">
        <v>102450</v>
      </c>
      <c r="E11" s="13">
        <v>29720</v>
      </c>
      <c r="F11" s="13">
        <v>96264</v>
      </c>
      <c r="G11" s="13">
        <v>160585</v>
      </c>
      <c r="H11" s="13">
        <v>20587</v>
      </c>
      <c r="I11" s="13">
        <v>104076</v>
      </c>
      <c r="J11" s="13">
        <v>102500</v>
      </c>
      <c r="K11" s="13">
        <v>145435</v>
      </c>
      <c r="L11" s="13">
        <v>107763</v>
      </c>
      <c r="M11" s="13">
        <v>56173</v>
      </c>
      <c r="N11" s="13">
        <v>27738</v>
      </c>
      <c r="O11" s="11">
        <f>SUM(B11:N11)</f>
        <v>1234331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12094</v>
      </c>
      <c r="C12" s="13">
        <v>8855</v>
      </c>
      <c r="D12" s="13">
        <v>7983</v>
      </c>
      <c r="E12" s="13">
        <v>2888</v>
      </c>
      <c r="F12" s="13">
        <v>8310</v>
      </c>
      <c r="G12" s="13">
        <v>14618</v>
      </c>
      <c r="H12" s="13">
        <v>1907</v>
      </c>
      <c r="I12" s="13">
        <v>8554</v>
      </c>
      <c r="J12" s="13">
        <v>8051</v>
      </c>
      <c r="K12" s="13">
        <v>9141</v>
      </c>
      <c r="L12" s="13">
        <v>6795</v>
      </c>
      <c r="M12" s="13">
        <v>2782</v>
      </c>
      <c r="N12" s="13">
        <v>1044</v>
      </c>
      <c r="O12" s="11">
        <f>SUM(B12:N12)</f>
        <v>93022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161072</v>
      </c>
      <c r="C13" s="15">
        <f t="shared" si="2"/>
        <v>99019</v>
      </c>
      <c r="D13" s="15">
        <f t="shared" si="2"/>
        <v>94467</v>
      </c>
      <c r="E13" s="15">
        <f t="shared" si="2"/>
        <v>26832</v>
      </c>
      <c r="F13" s="15">
        <f t="shared" si="2"/>
        <v>87954</v>
      </c>
      <c r="G13" s="15">
        <f t="shared" si="2"/>
        <v>145967</v>
      </c>
      <c r="H13" s="15">
        <f t="shared" si="2"/>
        <v>18680</v>
      </c>
      <c r="I13" s="15">
        <f t="shared" si="2"/>
        <v>95522</v>
      </c>
      <c r="J13" s="15">
        <f t="shared" si="2"/>
        <v>94449</v>
      </c>
      <c r="K13" s="15">
        <f t="shared" si="2"/>
        <v>136294</v>
      </c>
      <c r="L13" s="15">
        <f t="shared" si="2"/>
        <v>100968</v>
      </c>
      <c r="M13" s="15">
        <f t="shared" si="2"/>
        <v>53391</v>
      </c>
      <c r="N13" s="15">
        <f t="shared" si="2"/>
        <v>26694</v>
      </c>
      <c r="O13" s="11">
        <f>SUM(B13:N13)</f>
        <v>1141309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1.154961818522799</v>
      </c>
      <c r="C18" s="19">
        <v>1.279828478084413</v>
      </c>
      <c r="D18" s="19">
        <v>1.436639755918286</v>
      </c>
      <c r="E18" s="19">
        <v>0.848103549029365</v>
      </c>
      <c r="F18" s="19">
        <v>1.350542535881888</v>
      </c>
      <c r="G18" s="19">
        <v>1.344440681977721</v>
      </c>
      <c r="H18" s="19">
        <v>1.418139342584357</v>
      </c>
      <c r="I18" s="19">
        <v>1.160385958641389</v>
      </c>
      <c r="J18" s="19">
        <v>1.396628383996309</v>
      </c>
      <c r="K18" s="19">
        <v>1.209097812349281</v>
      </c>
      <c r="L18" s="19">
        <v>1.285574778274822</v>
      </c>
      <c r="M18" s="19">
        <v>1.148454704498941</v>
      </c>
      <c r="N18" s="19">
        <v>1.056730066283035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680559.5200000001</v>
      </c>
      <c r="C20" s="24">
        <f aca="true" t="shared" si="3" ref="C20:O20">SUM(C21:C32)</f>
        <v>469358.65</v>
      </c>
      <c r="D20" s="24">
        <f t="shared" si="3"/>
        <v>432682.74000000005</v>
      </c>
      <c r="E20" s="24">
        <f t="shared" si="3"/>
        <v>132535.13</v>
      </c>
      <c r="F20" s="24">
        <f t="shared" si="3"/>
        <v>451008.1</v>
      </c>
      <c r="G20" s="24">
        <f t="shared" si="3"/>
        <v>623279.6499999998</v>
      </c>
      <c r="H20" s="24">
        <f t="shared" si="3"/>
        <v>130114.17000000001</v>
      </c>
      <c r="I20" s="24">
        <f t="shared" si="3"/>
        <v>447228.9599999999</v>
      </c>
      <c r="J20" s="24">
        <f t="shared" si="3"/>
        <v>482073.35</v>
      </c>
      <c r="K20" s="24">
        <f t="shared" si="3"/>
        <v>670683.4099999999</v>
      </c>
      <c r="L20" s="24">
        <f t="shared" si="3"/>
        <v>549769.5199999999</v>
      </c>
      <c r="M20" s="24">
        <f t="shared" si="3"/>
        <v>289379.85</v>
      </c>
      <c r="N20" s="24">
        <f t="shared" si="3"/>
        <v>119193.62000000001</v>
      </c>
      <c r="O20" s="24">
        <f t="shared" si="3"/>
        <v>5477866.669999998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511186.03</v>
      </c>
      <c r="C21" s="28">
        <f aca="true" t="shared" si="4" ref="C21:N21">ROUND((C15+C16)*C7,2)</f>
        <v>328972.55</v>
      </c>
      <c r="D21" s="28">
        <f t="shared" si="4"/>
        <v>274002.53</v>
      </c>
      <c r="E21" s="28">
        <f t="shared" si="4"/>
        <v>135790.68</v>
      </c>
      <c r="F21" s="28">
        <f t="shared" si="4"/>
        <v>298408.77</v>
      </c>
      <c r="G21" s="28">
        <f t="shared" si="4"/>
        <v>409588.1</v>
      </c>
      <c r="H21" s="28">
        <f t="shared" si="4"/>
        <v>70502.24</v>
      </c>
      <c r="I21" s="28">
        <f t="shared" si="4"/>
        <v>315152.54</v>
      </c>
      <c r="J21" s="28">
        <f t="shared" si="4"/>
        <v>312184.25</v>
      </c>
      <c r="K21" s="28">
        <f t="shared" si="4"/>
        <v>418692.82</v>
      </c>
      <c r="L21" s="28">
        <f t="shared" si="4"/>
        <v>353247.11</v>
      </c>
      <c r="M21" s="28">
        <f t="shared" si="4"/>
        <v>212474.37</v>
      </c>
      <c r="N21" s="28">
        <f t="shared" si="4"/>
        <v>94772.42</v>
      </c>
      <c r="O21" s="28">
        <f aca="true" t="shared" si="5" ref="O21:O29">SUM(B21:N21)</f>
        <v>3734974.4099999997</v>
      </c>
    </row>
    <row r="22" spans="1:23" ht="18.75" customHeight="1">
      <c r="A22" s="26" t="s">
        <v>33</v>
      </c>
      <c r="B22" s="28">
        <f>IF(B18&lt;&gt;0,ROUND((B18-1)*B21,2),0)</f>
        <v>79214.32</v>
      </c>
      <c r="C22" s="28">
        <f aca="true" t="shared" si="6" ref="C22:N22">IF(C18&lt;&gt;0,ROUND((C18-1)*C21,2),0)</f>
        <v>92055.89</v>
      </c>
      <c r="D22" s="28">
        <f t="shared" si="6"/>
        <v>119640.4</v>
      </c>
      <c r="E22" s="28">
        <f t="shared" si="6"/>
        <v>-20626.12</v>
      </c>
      <c r="F22" s="28">
        <f t="shared" si="6"/>
        <v>104604.97</v>
      </c>
      <c r="G22" s="28">
        <f t="shared" si="6"/>
        <v>141078.8</v>
      </c>
      <c r="H22" s="28">
        <f t="shared" si="6"/>
        <v>29479.76</v>
      </c>
      <c r="I22" s="28">
        <f t="shared" si="6"/>
        <v>50546.04</v>
      </c>
      <c r="J22" s="28">
        <f t="shared" si="6"/>
        <v>123821.13</v>
      </c>
      <c r="K22" s="28">
        <f t="shared" si="6"/>
        <v>87547.75</v>
      </c>
      <c r="L22" s="28">
        <f t="shared" si="6"/>
        <v>100878.47</v>
      </c>
      <c r="M22" s="28">
        <f t="shared" si="6"/>
        <v>31542.82</v>
      </c>
      <c r="N22" s="28">
        <f t="shared" si="6"/>
        <v>5376.45</v>
      </c>
      <c r="O22" s="28">
        <f t="shared" si="5"/>
        <v>945160.6799999998</v>
      </c>
      <c r="W22" s="51"/>
    </row>
    <row r="23" spans="1:15" ht="18.75" customHeight="1">
      <c r="A23" s="26" t="s">
        <v>34</v>
      </c>
      <c r="B23" s="28">
        <v>26113.68</v>
      </c>
      <c r="C23" s="28">
        <v>19098.49</v>
      </c>
      <c r="D23" s="28">
        <v>16373.03</v>
      </c>
      <c r="E23" s="28">
        <v>5531.31</v>
      </c>
      <c r="F23" s="28">
        <v>18073.24</v>
      </c>
      <c r="G23" s="28">
        <v>26948.32</v>
      </c>
      <c r="H23" s="28">
        <v>4008.39</v>
      </c>
      <c r="I23" s="28">
        <v>19923.68</v>
      </c>
      <c r="J23" s="28">
        <v>16740.9</v>
      </c>
      <c r="K23" s="28">
        <v>26147.01</v>
      </c>
      <c r="L23" s="28">
        <v>22033.32</v>
      </c>
      <c r="M23" s="28">
        <v>13743.31</v>
      </c>
      <c r="N23" s="28">
        <v>6592.74</v>
      </c>
      <c r="O23" s="28">
        <f t="shared" si="5"/>
        <v>221327.42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1176.33</v>
      </c>
      <c r="C26" s="28">
        <v>841.4</v>
      </c>
      <c r="D26" s="28">
        <v>781.49</v>
      </c>
      <c r="E26" s="28">
        <v>231.45</v>
      </c>
      <c r="F26" s="28">
        <v>803.28</v>
      </c>
      <c r="G26" s="28">
        <v>1100.08</v>
      </c>
      <c r="H26" s="28">
        <v>201.5</v>
      </c>
      <c r="I26" s="28">
        <v>737.93</v>
      </c>
      <c r="J26" s="28">
        <v>863.18</v>
      </c>
      <c r="K26" s="28">
        <v>1189.94</v>
      </c>
      <c r="L26" s="28">
        <v>963.93</v>
      </c>
      <c r="M26" s="28">
        <v>492.86</v>
      </c>
      <c r="N26" s="28">
        <v>201.51</v>
      </c>
      <c r="O26" s="28">
        <f t="shared" si="5"/>
        <v>9584.880000000001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997.87</v>
      </c>
      <c r="C27" s="28">
        <v>742.94</v>
      </c>
      <c r="D27" s="28">
        <v>651.62</v>
      </c>
      <c r="E27" s="28">
        <v>199.03</v>
      </c>
      <c r="F27" s="28">
        <v>655.72</v>
      </c>
      <c r="G27" s="28">
        <v>891.58</v>
      </c>
      <c r="H27" s="28">
        <v>163.58</v>
      </c>
      <c r="I27" s="28">
        <v>691.18</v>
      </c>
      <c r="J27" s="28">
        <v>651.62</v>
      </c>
      <c r="K27" s="28">
        <v>862.88</v>
      </c>
      <c r="L27" s="28">
        <v>753.85</v>
      </c>
      <c r="M27" s="28">
        <v>425.33</v>
      </c>
      <c r="N27" s="28">
        <v>223.57</v>
      </c>
      <c r="O27" s="28">
        <f t="shared" si="5"/>
        <v>7910.77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415.82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3687.0499999999997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57865.78</v>
      </c>
      <c r="C29" s="28">
        <v>23760.77</v>
      </c>
      <c r="D29" s="28">
        <v>19159.7</v>
      </c>
      <c r="E29" s="28">
        <v>9545.9</v>
      </c>
      <c r="F29" s="28">
        <v>26386.25</v>
      </c>
      <c r="G29" s="28">
        <v>41486.9</v>
      </c>
      <c r="H29" s="28">
        <v>23912.35</v>
      </c>
      <c r="I29" s="28">
        <v>56317.04</v>
      </c>
      <c r="J29" s="28">
        <v>25733.85</v>
      </c>
      <c r="K29" s="28">
        <v>40543.32</v>
      </c>
      <c r="L29" s="28">
        <v>40455.18</v>
      </c>
      <c r="M29" s="28">
        <v>28732.1</v>
      </c>
      <c r="N29" s="28">
        <v>10152.61</v>
      </c>
      <c r="O29" s="28">
        <f t="shared" si="5"/>
        <v>404051.74999999994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89595.34</v>
      </c>
      <c r="L30" s="28">
        <v>29316.01</v>
      </c>
      <c r="M30" s="28">
        <v>0</v>
      </c>
      <c r="N30" s="28">
        <v>0</v>
      </c>
      <c r="O30" s="28">
        <f>SUM(B30:N30)</f>
        <v>118911.34999999999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>SUM(B31:N31)</f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-441000</v>
      </c>
      <c r="C33" s="28">
        <f aca="true" t="shared" si="7" ref="C33:O33">+C34+C36+C49+C50+C51+C56-C57</f>
        <v>0</v>
      </c>
      <c r="D33" s="28">
        <f t="shared" si="7"/>
        <v>0</v>
      </c>
      <c r="E33" s="28">
        <f t="shared" si="7"/>
        <v>0</v>
      </c>
      <c r="F33" s="28">
        <f t="shared" si="7"/>
        <v>0</v>
      </c>
      <c r="G33" s="28">
        <f t="shared" si="7"/>
        <v>0</v>
      </c>
      <c r="H33" s="28">
        <f t="shared" si="7"/>
        <v>0</v>
      </c>
      <c r="I33" s="28">
        <f t="shared" si="7"/>
        <v>-270000</v>
      </c>
      <c r="J33" s="28">
        <f t="shared" si="7"/>
        <v>0</v>
      </c>
      <c r="K33" s="28">
        <f t="shared" si="7"/>
        <v>-405000</v>
      </c>
      <c r="L33" s="28">
        <f t="shared" si="7"/>
        <v>-369000</v>
      </c>
      <c r="M33" s="28">
        <f t="shared" si="7"/>
        <v>0</v>
      </c>
      <c r="N33" s="28">
        <f t="shared" si="7"/>
        <v>0</v>
      </c>
      <c r="O33" s="28">
        <f t="shared" si="7"/>
        <v>-1485000</v>
      </c>
    </row>
    <row r="34" spans="1:15" ht="18.75" customHeight="1">
      <c r="A34" s="26" t="s">
        <v>38</v>
      </c>
      <c r="B34" s="29">
        <f>+B35</f>
        <v>0</v>
      </c>
      <c r="C34" s="29">
        <f>+C35</f>
        <v>0</v>
      </c>
      <c r="D34" s="29">
        <f aca="true" t="shared" si="8" ref="D34:O34">+D35</f>
        <v>0</v>
      </c>
      <c r="E34" s="29">
        <f t="shared" si="8"/>
        <v>0</v>
      </c>
      <c r="F34" s="29">
        <f t="shared" si="8"/>
        <v>0</v>
      </c>
      <c r="G34" s="29">
        <f t="shared" si="8"/>
        <v>0</v>
      </c>
      <c r="H34" s="29">
        <f t="shared" si="8"/>
        <v>0</v>
      </c>
      <c r="I34" s="29">
        <f t="shared" si="8"/>
        <v>0</v>
      </c>
      <c r="J34" s="29">
        <f t="shared" si="8"/>
        <v>0</v>
      </c>
      <c r="K34" s="29">
        <f t="shared" si="8"/>
        <v>0</v>
      </c>
      <c r="L34" s="29">
        <f t="shared" si="8"/>
        <v>0</v>
      </c>
      <c r="M34" s="29">
        <f t="shared" si="8"/>
        <v>0</v>
      </c>
      <c r="N34" s="29">
        <f t="shared" si="8"/>
        <v>0</v>
      </c>
      <c r="O34" s="29">
        <f t="shared" si="8"/>
        <v>0</v>
      </c>
    </row>
    <row r="35" spans="1:26" ht="18.75" customHeight="1">
      <c r="A35" s="27" t="s">
        <v>39</v>
      </c>
      <c r="B35" s="16">
        <f>ROUND((-B9)*$G$3,2)</f>
        <v>0</v>
      </c>
      <c r="C35" s="16">
        <f aca="true" t="shared" si="9" ref="C35:N35">ROUND((-C9)*$G$3,2)</f>
        <v>0</v>
      </c>
      <c r="D35" s="16">
        <f t="shared" si="9"/>
        <v>0</v>
      </c>
      <c r="E35" s="16">
        <f t="shared" si="9"/>
        <v>0</v>
      </c>
      <c r="F35" s="16">
        <f t="shared" si="9"/>
        <v>0</v>
      </c>
      <c r="G35" s="16">
        <f t="shared" si="9"/>
        <v>0</v>
      </c>
      <c r="H35" s="16">
        <f t="shared" si="9"/>
        <v>0</v>
      </c>
      <c r="I35" s="16">
        <f t="shared" si="9"/>
        <v>0</v>
      </c>
      <c r="J35" s="16">
        <f t="shared" si="9"/>
        <v>0</v>
      </c>
      <c r="K35" s="16">
        <f t="shared" si="9"/>
        <v>0</v>
      </c>
      <c r="L35" s="16">
        <f t="shared" si="9"/>
        <v>0</v>
      </c>
      <c r="M35" s="16">
        <f t="shared" si="9"/>
        <v>0</v>
      </c>
      <c r="N35" s="16">
        <f t="shared" si="9"/>
        <v>0</v>
      </c>
      <c r="O35" s="30">
        <f aca="true" t="shared" si="10" ref="O35:O57">SUM(B35:N35)</f>
        <v>0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-441000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-270000</v>
      </c>
      <c r="J36" s="29">
        <f t="shared" si="11"/>
        <v>0</v>
      </c>
      <c r="K36" s="29">
        <f t="shared" si="11"/>
        <v>-405000</v>
      </c>
      <c r="L36" s="29">
        <f t="shared" si="11"/>
        <v>-369000</v>
      </c>
      <c r="M36" s="29">
        <f t="shared" si="11"/>
        <v>0</v>
      </c>
      <c r="N36" s="29">
        <f t="shared" si="11"/>
        <v>0</v>
      </c>
      <c r="O36" s="29">
        <f t="shared" si="11"/>
        <v>-1485000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-441000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-270000</v>
      </c>
      <c r="J43" s="31">
        <v>0</v>
      </c>
      <c r="K43" s="31">
        <v>-405000</v>
      </c>
      <c r="L43" s="31">
        <v>-369000</v>
      </c>
      <c r="M43" s="31">
        <v>0</v>
      </c>
      <c r="N43" s="31">
        <v>0</v>
      </c>
      <c r="O43" s="31">
        <f t="shared" si="10"/>
        <v>-1485000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239559.52000000014</v>
      </c>
      <c r="C55" s="34">
        <f aca="true" t="shared" si="13" ref="C55:N55">+C20+C33</f>
        <v>469358.65</v>
      </c>
      <c r="D55" s="34">
        <f t="shared" si="13"/>
        <v>432682.74000000005</v>
      </c>
      <c r="E55" s="34">
        <f t="shared" si="13"/>
        <v>132535.13</v>
      </c>
      <c r="F55" s="34">
        <f t="shared" si="13"/>
        <v>451008.1</v>
      </c>
      <c r="G55" s="34">
        <f t="shared" si="13"/>
        <v>623279.6499999998</v>
      </c>
      <c r="H55" s="34">
        <f t="shared" si="13"/>
        <v>130114.17000000001</v>
      </c>
      <c r="I55" s="34">
        <f t="shared" si="13"/>
        <v>177228.9599999999</v>
      </c>
      <c r="J55" s="34">
        <f t="shared" si="13"/>
        <v>482073.35</v>
      </c>
      <c r="K55" s="34">
        <f t="shared" si="13"/>
        <v>265683.4099999999</v>
      </c>
      <c r="L55" s="34">
        <f t="shared" si="13"/>
        <v>180769.5199999999</v>
      </c>
      <c r="M55" s="34">
        <f t="shared" si="13"/>
        <v>289379.85</v>
      </c>
      <c r="N55" s="34">
        <f t="shared" si="13"/>
        <v>119193.62000000001</v>
      </c>
      <c r="O55" s="34">
        <f>SUM(B55:N55)</f>
        <v>3992866.67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239559.52</v>
      </c>
      <c r="C61" s="42">
        <f t="shared" si="14"/>
        <v>469358.64</v>
      </c>
      <c r="D61" s="42">
        <f t="shared" si="14"/>
        <v>432682.73</v>
      </c>
      <c r="E61" s="42">
        <f t="shared" si="14"/>
        <v>132535.13</v>
      </c>
      <c r="F61" s="42">
        <f t="shared" si="14"/>
        <v>451008.1</v>
      </c>
      <c r="G61" s="42">
        <f t="shared" si="14"/>
        <v>623279.66</v>
      </c>
      <c r="H61" s="42">
        <f t="shared" si="14"/>
        <v>130114.17</v>
      </c>
      <c r="I61" s="42">
        <f t="shared" si="14"/>
        <v>177228.96</v>
      </c>
      <c r="J61" s="42">
        <f t="shared" si="14"/>
        <v>482073.35</v>
      </c>
      <c r="K61" s="42">
        <f t="shared" si="14"/>
        <v>265683.41</v>
      </c>
      <c r="L61" s="42">
        <f t="shared" si="14"/>
        <v>180769.52</v>
      </c>
      <c r="M61" s="42">
        <f t="shared" si="14"/>
        <v>289379.85</v>
      </c>
      <c r="N61" s="42">
        <f t="shared" si="14"/>
        <v>119193.62</v>
      </c>
      <c r="O61" s="34">
        <f t="shared" si="14"/>
        <v>3992866.6600000006</v>
      </c>
      <c r="Q61"/>
    </row>
    <row r="62" spans="1:18" ht="18.75" customHeight="1">
      <c r="A62" s="26" t="s">
        <v>54</v>
      </c>
      <c r="B62" s="42">
        <v>205946.18</v>
      </c>
      <c r="C62" s="42">
        <v>340135.26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546081.44</v>
      </c>
      <c r="P62"/>
      <c r="Q62"/>
      <c r="R62" s="41"/>
    </row>
    <row r="63" spans="1:16" ht="18.75" customHeight="1">
      <c r="A63" s="26" t="s">
        <v>55</v>
      </c>
      <c r="B63" s="42">
        <v>33613.34</v>
      </c>
      <c r="C63" s="42">
        <v>129223.38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162836.72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432682.73</v>
      </c>
      <c r="E64" s="43">
        <v>0</v>
      </c>
      <c r="F64" s="43">
        <v>0</v>
      </c>
      <c r="G64" s="43">
        <v>0</v>
      </c>
      <c r="H64" s="42">
        <v>130114.17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562796.9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132535.13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132535.13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451008.1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451008.1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623279.66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623279.66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177228.96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177228.96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482073.35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482073.35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265683.41</v>
      </c>
      <c r="L70" s="29">
        <v>180769.52</v>
      </c>
      <c r="M70" s="43">
        <v>0</v>
      </c>
      <c r="N70" s="43">
        <v>0</v>
      </c>
      <c r="O70" s="34">
        <f t="shared" si="15"/>
        <v>446452.92999999993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289379.85</v>
      </c>
      <c r="N71" s="43">
        <v>0</v>
      </c>
      <c r="O71" s="34">
        <f t="shared" si="15"/>
        <v>289379.85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119193.62</v>
      </c>
      <c r="O72" s="46">
        <f t="shared" si="15"/>
        <v>119193.62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2024-05-14T20:16:00Z</dcterms:modified>
  <cp:category/>
  <cp:version/>
  <cp:contentType/>
  <cp:contentStatus/>
</cp:coreProperties>
</file>