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<sst xmlns="http://schemas.openxmlformats.org/spreadsheetml/2006/main" count="90" uniqueCount="87">
  <si>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</si>
  <si>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</si>
  <si>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</si>
  <si>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</si>
  <si>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</si>
  <si>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</si>
  <si>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</si>
  <si>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</si>
  <si>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</si>
  <si>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</si>
  <si>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</si>
  <si>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</si>
  <si>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</si>
  <si>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</si>
  <si>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</si>
  <si>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</si>
  <si>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</si>
  <si>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</si>
  <si>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</si>
  <si>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</si>
  <si>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</si>
  <si>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</si>
  <si>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</si>
  <si>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</si>
  <si>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</si>
  <si>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</si>
  <si>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</si>
  <si>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</si>
  <si>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</si>
  <si>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</si>
  <si>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</si>
  <si>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</si>
  <si>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</si>
  <si>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</si>
  <si>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</si>
  <si>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</si>
  <si>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</si>
  <si>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</si>
  <si>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</si>
  <si>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</si>
  <si>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</si>
  <si>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</si>
  <si>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</si>
  <si>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</si>
  <si>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</si>
  <si>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</si>
  <si>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</si>
  <si>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</si>
  <si>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</si>
  <si>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</si>
  <si>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</si>
  <si>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</si>
  <si>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</si>
  <si>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</si>
  <si>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</si>
  <si>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</si>
  <si>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</si>
  <si>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</si>
  <si>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</si>
  <si>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</si>
  <si>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</si>
  <si>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</si>
  <si>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</si>
  <si>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</si>
  <si>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</si>
  <si>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</si>
  <si>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</si>
  <si>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</si>
  <si>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</si>
  <si>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</si>
  <si>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</si>
  <si>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</si>
  <si>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</si>
  <si>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</si>
  <si>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</si>
  <si>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</si>
  <si>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</si>
  <si>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</si>
  <si>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</si>
  <si>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</si>
  <si>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</si>
  <si>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</si>
  <si>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</si>
  <si>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</si>
  <si>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06/05/24 - VENCIMENTO 13/05/24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</si>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</sst>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398426</v>
      </c>
      <c r="C7" s="9">
        <f t="shared" si="0"/>
        <v>259429</v>
      </c>
      <c r="D7" s="9">
        <f t="shared" si="0"/>
        <v>234885</v>
      </c>
      <c r="E7" s="9">
        <f t="shared" si="0"/>
        <v>69078</v>
      </c>
      <c r="F7" s="9">
        <f t="shared" si="0"/>
        <v>210005</v>
      </c>
      <c r="G7" s="9">
        <f t="shared" si="0"/>
        <v>393529</v>
      </c>
      <c r="H7" s="9">
        <f t="shared" si="0"/>
        <v>50585</v>
      </c>
      <c r="I7" s="9">
        <f t="shared" si="0"/>
        <v>190364</v>
      </c>
      <c r="J7" s="9">
        <f t="shared" si="0"/>
        <v>216089</v>
      </c>
      <c r="K7" s="9">
        <f t="shared" si="0"/>
        <v>304355</v>
      </c>
      <c r="L7" s="9">
        <f t="shared" si="0"/>
        <v>239300</v>
      </c>
      <c r="M7" s="9">
        <f t="shared" si="0"/>
        <v>136135</v>
      </c>
      <c r="N7" s="9">
        <f t="shared" si="0"/>
        <v>78963</v>
      </c>
      <c r="O7" s="9">
        <f t="shared" si="0"/>
        <v>2781143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9329</v>
      </c>
      <c r="C8" s="11">
        <f t="shared" si="1"/>
        <v>9150</v>
      </c>
      <c r="D8" s="11">
        <f t="shared" si="1"/>
        <v>5447</v>
      </c>
      <c r="E8" s="11">
        <f t="shared" si="1"/>
        <v>1838</v>
      </c>
      <c r="F8" s="11">
        <f t="shared" si="1"/>
        <v>5814</v>
      </c>
      <c r="G8" s="11">
        <f t="shared" si="1"/>
        <v>12805</v>
      </c>
      <c r="H8" s="11">
        <f t="shared" si="1"/>
        <v>1932</v>
      </c>
      <c r="I8" s="11">
        <f t="shared" si="1"/>
        <v>9016</v>
      </c>
      <c r="J8" s="11">
        <f t="shared" si="1"/>
        <v>7483</v>
      </c>
      <c r="K8" s="11">
        <f t="shared" si="1"/>
        <v>3726</v>
      </c>
      <c r="L8" s="11">
        <f t="shared" si="1"/>
        <v>2897</v>
      </c>
      <c r="M8" s="11">
        <f t="shared" si="1"/>
        <v>5432</v>
      </c>
      <c r="N8" s="11">
        <f t="shared" si="1"/>
        <v>3058</v>
      </c>
      <c r="O8" s="11">
        <f t="shared" si="1"/>
        <v>77927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9329</v>
      </c>
      <c r="C9" s="11">
        <v>9150</v>
      </c>
      <c r="D9" s="11">
        <v>5447</v>
      </c>
      <c r="E9" s="11">
        <v>1838</v>
      </c>
      <c r="F9" s="11">
        <v>5814</v>
      </c>
      <c r="G9" s="11">
        <v>12805</v>
      </c>
      <c r="H9" s="11">
        <v>1932</v>
      </c>
      <c r="I9" s="11">
        <v>9016</v>
      </c>
      <c r="J9" s="11">
        <v>7483</v>
      </c>
      <c r="K9" s="11">
        <v>3725</v>
      </c>
      <c r="L9" s="11">
        <v>2897</v>
      </c>
      <c r="M9" s="11">
        <v>5432</v>
      </c>
      <c r="N9" s="11">
        <v>3048</v>
      </c>
      <c r="O9" s="11">
        <f>SUM(B9:N9)</f>
        <v>77916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389097</v>
      </c>
      <c r="C11" s="13">
        <v>250279</v>
      </c>
      <c r="D11" s="13">
        <v>229438</v>
      </c>
      <c r="E11" s="13">
        <v>67240</v>
      </c>
      <c r="F11" s="13">
        <v>204191</v>
      </c>
      <c r="G11" s="13">
        <v>380724</v>
      </c>
      <c r="H11" s="13">
        <v>48653</v>
      </c>
      <c r="I11" s="13">
        <v>181348</v>
      </c>
      <c r="J11" s="13">
        <v>208606</v>
      </c>
      <c r="K11" s="13">
        <v>300629</v>
      </c>
      <c r="L11" s="13">
        <v>236403</v>
      </c>
      <c r="M11" s="13">
        <v>130703</v>
      </c>
      <c r="N11" s="13">
        <v>75905</v>
      </c>
      <c r="O11" s="11">
        <f>SUM(B11:N11)</f>
        <v>2703216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30638</v>
      </c>
      <c r="C12" s="13">
        <v>24658</v>
      </c>
      <c r="D12" s="13">
        <v>19631</v>
      </c>
      <c r="E12" s="13">
        <v>8011</v>
      </c>
      <c r="F12" s="13">
        <v>19922</v>
      </c>
      <c r="G12" s="13">
        <v>39798</v>
      </c>
      <c r="H12" s="13">
        <v>5541</v>
      </c>
      <c r="I12" s="13">
        <v>18563</v>
      </c>
      <c r="J12" s="13">
        <v>19694</v>
      </c>
      <c r="K12" s="13">
        <v>22576</v>
      </c>
      <c r="L12" s="13">
        <v>17653</v>
      </c>
      <c r="M12" s="13">
        <v>7405</v>
      </c>
      <c r="N12" s="13">
        <v>3463</v>
      </c>
      <c r="O12" s="11">
        <f>SUM(B12:N12)</f>
        <v>237553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358459</v>
      </c>
      <c r="C13" s="15">
        <f t="shared" si="2"/>
        <v>225621</v>
      </c>
      <c r="D13" s="15">
        <f t="shared" si="2"/>
        <v>209807</v>
      </c>
      <c r="E13" s="15">
        <f t="shared" si="2"/>
        <v>59229</v>
      </c>
      <c r="F13" s="15">
        <f t="shared" si="2"/>
        <v>184269</v>
      </c>
      <c r="G13" s="15">
        <f t="shared" si="2"/>
        <v>340926</v>
      </c>
      <c r="H13" s="15">
        <f t="shared" si="2"/>
        <v>43112</v>
      </c>
      <c r="I13" s="15">
        <f t="shared" si="2"/>
        <v>162785</v>
      </c>
      <c r="J13" s="15">
        <f t="shared" si="2"/>
        <v>188912</v>
      </c>
      <c r="K13" s="15">
        <f t="shared" si="2"/>
        <v>278053</v>
      </c>
      <c r="L13" s="15">
        <f t="shared" si="2"/>
        <v>218750</v>
      </c>
      <c r="M13" s="15">
        <f t="shared" si="2"/>
        <v>123298</v>
      </c>
      <c r="N13" s="15">
        <f t="shared" si="2"/>
        <v>72442</v>
      </c>
      <c r="O13" s="11">
        <f>SUM(B13:N13)</f>
        <v>2465663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1.171623638184495</v>
      </c>
      <c r="C18" s="19">
        <v>1.256758076579166</v>
      </c>
      <c r="D18" s="19">
        <v>1.434835072987891</v>
      </c>
      <c r="E18" s="19">
        <v>0.852176837779607</v>
      </c>
      <c r="F18" s="19">
        <v>1.445962118203525</v>
      </c>
      <c r="G18" s="19">
        <v>1.35967866786951</v>
      </c>
      <c r="H18" s="19">
        <v>1.486862352083499</v>
      </c>
      <c r="I18" s="19">
        <v>1.654428326393926</v>
      </c>
      <c r="J18" s="19">
        <v>1.334489664326192</v>
      </c>
      <c r="K18" s="19">
        <v>1.177686578315134</v>
      </c>
      <c r="L18" s="19">
        <v>1.265625512791966</v>
      </c>
      <c r="M18" s="19">
        <v>1.162732212234735</v>
      </c>
      <c r="N18" s="19">
        <v>1.146274960257929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1507388.4100000001</v>
      </c>
      <c r="C20" s="24">
        <f aca="true" t="shared" si="3" ref="C20:O20">SUM(C21:C32)</f>
        <v>1064708.73</v>
      </c>
      <c r="D20" s="24">
        <f t="shared" si="3"/>
        <v>953778.4800000001</v>
      </c>
      <c r="E20" s="24">
        <f t="shared" si="3"/>
        <v>291871.4900000001</v>
      </c>
      <c r="F20" s="24">
        <f t="shared" si="3"/>
        <v>1009619.27</v>
      </c>
      <c r="G20" s="24">
        <f t="shared" si="3"/>
        <v>1474236.6700000002</v>
      </c>
      <c r="H20" s="24">
        <f t="shared" si="3"/>
        <v>291856.63</v>
      </c>
      <c r="I20" s="24">
        <f t="shared" si="3"/>
        <v>1059692.19</v>
      </c>
      <c r="J20" s="24">
        <f t="shared" si="3"/>
        <v>944216.0400000002</v>
      </c>
      <c r="K20" s="24">
        <f t="shared" si="3"/>
        <v>1211068.9200000002</v>
      </c>
      <c r="L20" s="24">
        <f t="shared" si="3"/>
        <v>1111602.5699999998</v>
      </c>
      <c r="M20" s="24">
        <f t="shared" si="3"/>
        <v>655120.96</v>
      </c>
      <c r="N20" s="24">
        <f t="shared" si="3"/>
        <v>337226.92</v>
      </c>
      <c r="O20" s="24">
        <f t="shared" si="3"/>
        <v>11912387.280000001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1176153.55</v>
      </c>
      <c r="C21" s="28">
        <f aca="true" t="shared" si="4" ref="C21:N21">ROUND((C15+C16)*C7,2)</f>
        <v>791154.68</v>
      </c>
      <c r="D21" s="28">
        <f t="shared" si="4"/>
        <v>628199.93</v>
      </c>
      <c r="E21" s="28">
        <f t="shared" si="4"/>
        <v>315617.38</v>
      </c>
      <c r="F21" s="28">
        <f t="shared" si="4"/>
        <v>650994.5</v>
      </c>
      <c r="G21" s="28">
        <f t="shared" si="4"/>
        <v>1003735.07</v>
      </c>
      <c r="H21" s="28">
        <f t="shared" si="4"/>
        <v>173233.39</v>
      </c>
      <c r="I21" s="28">
        <f t="shared" si="4"/>
        <v>576441.23</v>
      </c>
      <c r="J21" s="28">
        <f t="shared" si="4"/>
        <v>658142.27</v>
      </c>
      <c r="K21" s="28">
        <f t="shared" si="4"/>
        <v>876207.61</v>
      </c>
      <c r="L21" s="28">
        <f t="shared" si="4"/>
        <v>784425.4</v>
      </c>
      <c r="M21" s="28">
        <f t="shared" si="4"/>
        <v>514930.64</v>
      </c>
      <c r="N21" s="28">
        <f t="shared" si="4"/>
        <v>269792.88</v>
      </c>
      <c r="O21" s="28">
        <f aca="true" t="shared" si="5" ref="O21:O29">SUM(B21:N21)</f>
        <v>8419028.530000001</v>
      </c>
    </row>
    <row r="22" spans="1:23" ht="18.75" customHeight="1">
      <c r="A22" s="26" t="s">
        <v>33</v>
      </c>
      <c r="B22" s="28">
        <f>IF(B18&lt;&gt;0,ROUND((B18-1)*B21,2),0)</f>
        <v>201855.75</v>
      </c>
      <c r="C22" s="28">
        <f aca="true" t="shared" si="6" ref="C22:N22">IF(C18&lt;&gt;0,ROUND((C18-1)*C21,2),0)</f>
        <v>203135.35</v>
      </c>
      <c r="D22" s="28">
        <f t="shared" si="6"/>
        <v>273163.36</v>
      </c>
      <c r="E22" s="28">
        <f t="shared" si="6"/>
        <v>-46655.56</v>
      </c>
      <c r="F22" s="28">
        <f t="shared" si="6"/>
        <v>290318.89</v>
      </c>
      <c r="G22" s="28">
        <f t="shared" si="6"/>
        <v>361022.09</v>
      </c>
      <c r="H22" s="28">
        <f t="shared" si="6"/>
        <v>84340.82</v>
      </c>
      <c r="I22" s="28">
        <f t="shared" si="6"/>
        <v>377239.47</v>
      </c>
      <c r="J22" s="28">
        <f t="shared" si="6"/>
        <v>220141.79</v>
      </c>
      <c r="K22" s="28">
        <f t="shared" si="6"/>
        <v>155690.33</v>
      </c>
      <c r="L22" s="28">
        <f t="shared" si="6"/>
        <v>208363.4</v>
      </c>
      <c r="M22" s="28">
        <f t="shared" si="6"/>
        <v>83795.8</v>
      </c>
      <c r="N22" s="28">
        <f t="shared" si="6"/>
        <v>39463.94</v>
      </c>
      <c r="O22" s="28">
        <f t="shared" si="5"/>
        <v>2451875.4299999997</v>
      </c>
      <c r="W22" s="51"/>
    </row>
    <row r="23" spans="1:15" ht="18.75" customHeight="1">
      <c r="A23" s="26" t="s">
        <v>34</v>
      </c>
      <c r="B23" s="28">
        <v>65366.3</v>
      </c>
      <c r="C23" s="28">
        <v>41206.04</v>
      </c>
      <c r="D23" s="28">
        <v>29791.97</v>
      </c>
      <c r="E23" s="28">
        <v>11078.58</v>
      </c>
      <c r="F23" s="28">
        <v>38411.99</v>
      </c>
      <c r="G23" s="28">
        <v>63785.12</v>
      </c>
      <c r="H23" s="28">
        <v>8147.75</v>
      </c>
      <c r="I23" s="28">
        <v>44350.33</v>
      </c>
      <c r="J23" s="28">
        <v>36743.78</v>
      </c>
      <c r="K23" s="28">
        <v>47722.37</v>
      </c>
      <c r="L23" s="28">
        <v>46559.33</v>
      </c>
      <c r="M23" s="28">
        <v>24772.45</v>
      </c>
      <c r="N23" s="28">
        <v>15466.36</v>
      </c>
      <c r="O23" s="28">
        <f t="shared" si="5"/>
        <v>473402.37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822.34</v>
      </c>
      <c r="D26" s="28">
        <v>737.93</v>
      </c>
      <c r="E26" s="28">
        <v>223.28</v>
      </c>
      <c r="F26" s="28">
        <v>776.05</v>
      </c>
      <c r="G26" s="28">
        <v>1130.04</v>
      </c>
      <c r="H26" s="28">
        <v>212.39</v>
      </c>
      <c r="I26" s="28">
        <v>792.39</v>
      </c>
      <c r="J26" s="28">
        <v>724.31</v>
      </c>
      <c r="K26" s="28">
        <v>923.09</v>
      </c>
      <c r="L26" s="28">
        <v>844.12</v>
      </c>
      <c r="M26" s="28">
        <v>495.58</v>
      </c>
      <c r="N26" s="28">
        <v>253.24</v>
      </c>
      <c r="O26" s="28">
        <f t="shared" si="5"/>
        <v>9078.410000000002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753.85</v>
      </c>
      <c r="M27" s="28">
        <v>425.33</v>
      </c>
      <c r="N27" s="28">
        <v>223.57</v>
      </c>
      <c r="O27" s="28">
        <f t="shared" si="5"/>
        <v>7910.77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19159.7</v>
      </c>
      <c r="E29" s="28">
        <v>9545.9</v>
      </c>
      <c r="F29" s="28">
        <v>26386.25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404051.74999999994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83014.97</v>
      </c>
      <c r="L30" s="28">
        <v>28079.64</v>
      </c>
      <c r="M30" s="28">
        <v>0</v>
      </c>
      <c r="N30" s="28">
        <v>0</v>
      </c>
      <c r="O30" s="28">
        <f>SUM(B30:N30)</f>
        <v>111094.61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-41047.6</v>
      </c>
      <c r="C33" s="28">
        <f aca="true" t="shared" si="7" ref="C33:O33">+C34+C36+C49+C50+C51+C56-C57</f>
        <v>-40260</v>
      </c>
      <c r="D33" s="28">
        <f t="shared" si="7"/>
        <v>-23966.8</v>
      </c>
      <c r="E33" s="28">
        <f t="shared" si="7"/>
        <v>-8087.2</v>
      </c>
      <c r="F33" s="28">
        <f t="shared" si="7"/>
        <v>-25581.6</v>
      </c>
      <c r="G33" s="28">
        <f t="shared" si="7"/>
        <v>-56342</v>
      </c>
      <c r="H33" s="28">
        <f t="shared" si="7"/>
        <v>-8500.8</v>
      </c>
      <c r="I33" s="28">
        <f t="shared" si="7"/>
        <v>-39670.4</v>
      </c>
      <c r="J33" s="28">
        <f t="shared" si="7"/>
        <v>-32925.2</v>
      </c>
      <c r="K33" s="28">
        <f t="shared" si="7"/>
        <v>-16390</v>
      </c>
      <c r="L33" s="28">
        <f t="shared" si="7"/>
        <v>-12746.8</v>
      </c>
      <c r="M33" s="28">
        <f t="shared" si="7"/>
        <v>-23900.8</v>
      </c>
      <c r="N33" s="28">
        <f t="shared" si="7"/>
        <v>-13411.2</v>
      </c>
      <c r="O33" s="28">
        <f t="shared" si="7"/>
        <v>-342830.39999999997</v>
      </c>
    </row>
    <row r="34" spans="1:15" ht="18.75" customHeight="1">
      <c r="A34" s="26" t="s">
        <v>38</v>
      </c>
      <c r="B34" s="29">
        <f>+B35</f>
        <v>-41047.6</v>
      </c>
      <c r="C34" s="29">
        <f>+C35</f>
        <v>-40260</v>
      </c>
      <c r="D34" s="29">
        <f aca="true" t="shared" si="8" ref="D34:O34">+D35</f>
        <v>-23966.8</v>
      </c>
      <c r="E34" s="29">
        <f t="shared" si="8"/>
        <v>-8087.2</v>
      </c>
      <c r="F34" s="29">
        <f t="shared" si="8"/>
        <v>-25581.6</v>
      </c>
      <c r="G34" s="29">
        <f t="shared" si="8"/>
        <v>-56342</v>
      </c>
      <c r="H34" s="29">
        <f t="shared" si="8"/>
        <v>-8500.8</v>
      </c>
      <c r="I34" s="29">
        <f t="shared" si="8"/>
        <v>-39670.4</v>
      </c>
      <c r="J34" s="29">
        <f t="shared" si="8"/>
        <v>-32925.2</v>
      </c>
      <c r="K34" s="29">
        <f t="shared" si="8"/>
        <v>-16390</v>
      </c>
      <c r="L34" s="29">
        <f t="shared" si="8"/>
        <v>-12746.8</v>
      </c>
      <c r="M34" s="29">
        <f t="shared" si="8"/>
        <v>-23900.8</v>
      </c>
      <c r="N34" s="29">
        <f t="shared" si="8"/>
        <v>-13411.2</v>
      </c>
      <c r="O34" s="29">
        <f t="shared" si="8"/>
        <v>-342830.39999999997</v>
      </c>
    </row>
    <row r="35" spans="1:26" ht="18.75" customHeight="1">
      <c r="A35" s="27" t="s">
        <v>39</v>
      </c>
      <c r="B35" s="16">
        <f>ROUND((-B9)*$G$3,2)</f>
        <v>-41047.6</v>
      </c>
      <c r="C35" s="16">
        <f aca="true" t="shared" si="9" ref="C35:N35">ROUND((-C9)*$G$3,2)</f>
        <v>-40260</v>
      </c>
      <c r="D35" s="16">
        <f t="shared" si="9"/>
        <v>-23966.8</v>
      </c>
      <c r="E35" s="16">
        <f t="shared" si="9"/>
        <v>-8087.2</v>
      </c>
      <c r="F35" s="16">
        <f t="shared" si="9"/>
        <v>-25581.6</v>
      </c>
      <c r="G35" s="16">
        <f t="shared" si="9"/>
        <v>-56342</v>
      </c>
      <c r="H35" s="16">
        <f t="shared" si="9"/>
        <v>-8500.8</v>
      </c>
      <c r="I35" s="16">
        <f t="shared" si="9"/>
        <v>-39670.4</v>
      </c>
      <c r="J35" s="16">
        <f t="shared" si="9"/>
        <v>-32925.2</v>
      </c>
      <c r="K35" s="16">
        <f t="shared" si="9"/>
        <v>-16390</v>
      </c>
      <c r="L35" s="16">
        <f t="shared" si="9"/>
        <v>-12746.8</v>
      </c>
      <c r="M35" s="16">
        <f t="shared" si="9"/>
        <v>-23900.8</v>
      </c>
      <c r="N35" s="16">
        <f t="shared" si="9"/>
        <v>-13411.2</v>
      </c>
      <c r="O35" s="30">
        <f aca="true" t="shared" si="10" ref="O35:O57">SUM(B35:N35)</f>
        <v>-342830.39999999997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1466340.81</v>
      </c>
      <c r="C55" s="34">
        <f aca="true" t="shared" si="13" ref="C55:N55">+C20+C33</f>
        <v>1024448.73</v>
      </c>
      <c r="D55" s="34">
        <f t="shared" si="13"/>
        <v>929811.68</v>
      </c>
      <c r="E55" s="34">
        <f t="shared" si="13"/>
        <v>283784.2900000001</v>
      </c>
      <c r="F55" s="34">
        <f t="shared" si="13"/>
        <v>984037.67</v>
      </c>
      <c r="G55" s="34">
        <f t="shared" si="13"/>
        <v>1417894.6700000002</v>
      </c>
      <c r="H55" s="34">
        <f t="shared" si="13"/>
        <v>283355.83</v>
      </c>
      <c r="I55" s="34">
        <f t="shared" si="13"/>
        <v>1020021.7899999999</v>
      </c>
      <c r="J55" s="34">
        <f t="shared" si="13"/>
        <v>911290.8400000002</v>
      </c>
      <c r="K55" s="34">
        <f t="shared" si="13"/>
        <v>1194678.9200000002</v>
      </c>
      <c r="L55" s="34">
        <f t="shared" si="13"/>
        <v>1098855.7699999998</v>
      </c>
      <c r="M55" s="34">
        <f t="shared" si="13"/>
        <v>631220.1599999999</v>
      </c>
      <c r="N55" s="34">
        <f t="shared" si="13"/>
        <v>323815.72</v>
      </c>
      <c r="O55" s="34">
        <f>SUM(B55:N55)</f>
        <v>11569556.88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1466340.81</v>
      </c>
      <c r="C61" s="42">
        <f t="shared" si="14"/>
        <v>1024448.73</v>
      </c>
      <c r="D61" s="42">
        <f t="shared" si="14"/>
        <v>929811.69</v>
      </c>
      <c r="E61" s="42">
        <f t="shared" si="14"/>
        <v>283784.29</v>
      </c>
      <c r="F61" s="42">
        <f t="shared" si="14"/>
        <v>984037.67</v>
      </c>
      <c r="G61" s="42">
        <f t="shared" si="14"/>
        <v>1417894.67</v>
      </c>
      <c r="H61" s="42">
        <f t="shared" si="14"/>
        <v>283355.83</v>
      </c>
      <c r="I61" s="42">
        <f t="shared" si="14"/>
        <v>1020021.79</v>
      </c>
      <c r="J61" s="42">
        <f t="shared" si="14"/>
        <v>911290.83</v>
      </c>
      <c r="K61" s="42">
        <f t="shared" si="14"/>
        <v>1194678.92</v>
      </c>
      <c r="L61" s="42">
        <f t="shared" si="14"/>
        <v>1098855.77</v>
      </c>
      <c r="M61" s="42">
        <f t="shared" si="14"/>
        <v>631220.16</v>
      </c>
      <c r="N61" s="42">
        <f t="shared" si="14"/>
        <v>323815.73</v>
      </c>
      <c r="O61" s="34">
        <f t="shared" si="14"/>
        <v>11569556.89</v>
      </c>
      <c r="Q61"/>
    </row>
    <row r="62" spans="1:18" ht="18.75" customHeight="1">
      <c r="A62" s="26" t="s">
        <v>54</v>
      </c>
      <c r="B62" s="42">
        <v>1205772.93</v>
      </c>
      <c r="C62" s="42">
        <v>734249.22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1940022.15</v>
      </c>
      <c r="P62"/>
      <c r="Q62"/>
      <c r="R62" s="41"/>
    </row>
    <row r="63" spans="1:16" ht="18.75" customHeight="1">
      <c r="A63" s="26" t="s">
        <v>55</v>
      </c>
      <c r="B63" s="42">
        <v>260567.88</v>
      </c>
      <c r="C63" s="42">
        <v>290199.51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550767.39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929811.69</v>
      </c>
      <c r="E64" s="43">
        <v>0</v>
      </c>
      <c r="F64" s="43">
        <v>0</v>
      </c>
      <c r="G64" s="43">
        <v>0</v>
      </c>
      <c r="H64" s="42">
        <v>283355.83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1213167.52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283784.29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283784.29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984037.67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984037.67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1417894.67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1417894.67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1020021.79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1020021.79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911290.83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911290.83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1194678.92</v>
      </c>
      <c r="L70" s="29">
        <v>1098855.77</v>
      </c>
      <c r="M70" s="43">
        <v>0</v>
      </c>
      <c r="N70" s="43">
        <v>0</v>
      </c>
      <c r="O70" s="34">
        <f t="shared" si="15"/>
        <v>2293534.69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631220.16</v>
      </c>
      <c r="N71" s="43">
        <v>0</v>
      </c>
      <c r="O71" s="34">
        <f t="shared" si="15"/>
        <v>631220.16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323815.73</v>
      </c>
      <c r="O72" s="46">
        <f t="shared" si="15"/>
        <v>323815.73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2024-05-14T20:31:47Z</dcterms:modified>
  <cp:category/>
  <cp:version/>
  <cp:contentType/>
  <cp:contentStatus/>
</cp:coreProperties>
</file>