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<sst xmlns="http://schemas.openxmlformats.org/spreadsheetml/2006/main" count="90" uniqueCount="87">
  <si>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</si>
  <si>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</si>
  <si>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</si>
  <si>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</si>
  <si>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</si>
  <si>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</si>
  <si>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</si>
  <si>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</si>
  <si>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</si>
  <si>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</si>
  <si>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</si>
  <si>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</si>
  <si>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</si>
  <si>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</si>
  <si>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</si>
  <si>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</si>
  <si>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</si>
  <si>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</si>
  <si>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</si>
  <si>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</si>
  <si>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</si>
  <si>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</si>
  <si>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</si>
  <si>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</si>
  <si>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</si>
  <si>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</si>
  <si>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</si>
  <si>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</si>
  <si>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</si>
  <si>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</si>
  <si>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</si>
  <si>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</si>
  <si>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</si>
  <si>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</si>
  <si>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</si>
  <si>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</si>
  <si>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</si>
  <si>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</si>
  <si>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</si>
  <si>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</si>
  <si>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</si>
  <si>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</si>
  <si>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</si>
  <si>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</si>
  <si>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</si>
  <si>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</si>
  <si>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</si>
  <si>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</si>
  <si>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</si>
  <si>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</si>
  <si>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</si>
  <si>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</si>
  <si>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</si>
  <si>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</si>
  <si>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</si>
  <si>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</si>
  <si>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</si>
  <si>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</si>
  <si>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</si>
  <si>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</si>
  <si>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</si>
  <si>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</si>
  <si>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</si>
  <si>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</si>
  <si>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</si>
  <si>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</si>
  <si>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</si>
  <si>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</si>
  <si>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</si>
  <si>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</si>
  <si>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</si>
  <si>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</si>
  <si>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</si>
  <si>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</si>
  <si>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</si>
  <si>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</si>
  <si>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</si>
  <si>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</si>
  <si>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</si>
  <si>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</si>
  <si>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</si>
  <si>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</si>
  <si>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</si>
  <si>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</si>
  <si>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09/05/24 - VENCIMENTO 16/05/24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</si>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</sst>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422989</v>
      </c>
      <c r="C7" s="9">
        <f t="shared" si="0"/>
        <v>273723</v>
      </c>
      <c r="D7" s="9">
        <f t="shared" si="0"/>
        <v>249867</v>
      </c>
      <c r="E7" s="9">
        <f t="shared" si="0"/>
        <v>71771</v>
      </c>
      <c r="F7" s="9">
        <f t="shared" si="0"/>
        <v>237151</v>
      </c>
      <c r="G7" s="9">
        <f t="shared" si="0"/>
        <v>410468</v>
      </c>
      <c r="H7" s="9">
        <f t="shared" si="0"/>
        <v>50127</v>
      </c>
      <c r="I7" s="9">
        <f t="shared" si="0"/>
        <v>311139</v>
      </c>
      <c r="J7" s="9">
        <f t="shared" si="0"/>
        <v>227017</v>
      </c>
      <c r="K7" s="9">
        <f t="shared" si="0"/>
        <v>327728</v>
      </c>
      <c r="L7" s="9">
        <f t="shared" si="0"/>
        <v>257602</v>
      </c>
      <c r="M7" s="9">
        <f t="shared" si="0"/>
        <v>140098</v>
      </c>
      <c r="N7" s="9">
        <f t="shared" si="0"/>
        <v>67854</v>
      </c>
      <c r="O7" s="9">
        <f t="shared" si="0"/>
        <v>3047534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9260</v>
      </c>
      <c r="C8" s="11">
        <f t="shared" si="1"/>
        <v>8734</v>
      </c>
      <c r="D8" s="11">
        <f t="shared" si="1"/>
        <v>5023</v>
      </c>
      <c r="E8" s="11">
        <f t="shared" si="1"/>
        <v>1661</v>
      </c>
      <c r="F8" s="11">
        <f t="shared" si="1"/>
        <v>5869</v>
      </c>
      <c r="G8" s="11">
        <f t="shared" si="1"/>
        <v>12166</v>
      </c>
      <c r="H8" s="11">
        <f t="shared" si="1"/>
        <v>1764</v>
      </c>
      <c r="I8" s="11">
        <f t="shared" si="1"/>
        <v>13239</v>
      </c>
      <c r="J8" s="11">
        <f t="shared" si="1"/>
        <v>7285</v>
      </c>
      <c r="K8" s="11">
        <f t="shared" si="1"/>
        <v>3798</v>
      </c>
      <c r="L8" s="11">
        <f t="shared" si="1"/>
        <v>2756</v>
      </c>
      <c r="M8" s="11">
        <f t="shared" si="1"/>
        <v>5218</v>
      </c>
      <c r="N8" s="11">
        <f t="shared" si="1"/>
        <v>2361</v>
      </c>
      <c r="O8" s="11">
        <f t="shared" si="1"/>
        <v>79134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9260</v>
      </c>
      <c r="C9" s="11">
        <v>8734</v>
      </c>
      <c r="D9" s="11">
        <v>5023</v>
      </c>
      <c r="E9" s="11">
        <v>1661</v>
      </c>
      <c r="F9" s="11">
        <v>5869</v>
      </c>
      <c r="G9" s="11">
        <v>12166</v>
      </c>
      <c r="H9" s="11">
        <v>1764</v>
      </c>
      <c r="I9" s="11">
        <v>13239</v>
      </c>
      <c r="J9" s="11">
        <v>7285</v>
      </c>
      <c r="K9" s="11">
        <v>3798</v>
      </c>
      <c r="L9" s="11">
        <v>2756</v>
      </c>
      <c r="M9" s="11">
        <v>5218</v>
      </c>
      <c r="N9" s="11">
        <v>2347</v>
      </c>
      <c r="O9" s="11">
        <f>SUM(B9:N9)</f>
        <v>79120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14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413729</v>
      </c>
      <c r="C11" s="13">
        <v>264989</v>
      </c>
      <c r="D11" s="13">
        <v>244844</v>
      </c>
      <c r="E11" s="13">
        <v>70110</v>
      </c>
      <c r="F11" s="13">
        <v>231282</v>
      </c>
      <c r="G11" s="13">
        <v>398302</v>
      </c>
      <c r="H11" s="13">
        <v>48363</v>
      </c>
      <c r="I11" s="13">
        <v>297900</v>
      </c>
      <c r="J11" s="13">
        <v>219732</v>
      </c>
      <c r="K11" s="13">
        <v>323930</v>
      </c>
      <c r="L11" s="13">
        <v>254846</v>
      </c>
      <c r="M11" s="13">
        <v>134880</v>
      </c>
      <c r="N11" s="13">
        <v>65493</v>
      </c>
      <c r="O11" s="11">
        <f>SUM(B11:N11)</f>
        <v>2968400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31693</v>
      </c>
      <c r="C12" s="13">
        <v>24952</v>
      </c>
      <c r="D12" s="13">
        <v>19634</v>
      </c>
      <c r="E12" s="13">
        <v>8081</v>
      </c>
      <c r="F12" s="13">
        <v>21974</v>
      </c>
      <c r="G12" s="13">
        <v>40454</v>
      </c>
      <c r="H12" s="13">
        <v>5147</v>
      </c>
      <c r="I12" s="13">
        <v>29869</v>
      </c>
      <c r="J12" s="13">
        <v>20356</v>
      </c>
      <c r="K12" s="13">
        <v>22849</v>
      </c>
      <c r="L12" s="13">
        <v>18657</v>
      </c>
      <c r="M12" s="13">
        <v>7308</v>
      </c>
      <c r="N12" s="13">
        <v>3193</v>
      </c>
      <c r="O12" s="11">
        <f>SUM(B12:N12)</f>
        <v>254167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382036</v>
      </c>
      <c r="C13" s="15">
        <f t="shared" si="2"/>
        <v>240037</v>
      </c>
      <c r="D13" s="15">
        <f t="shared" si="2"/>
        <v>225210</v>
      </c>
      <c r="E13" s="15">
        <f t="shared" si="2"/>
        <v>62029</v>
      </c>
      <c r="F13" s="15">
        <f t="shared" si="2"/>
        <v>209308</v>
      </c>
      <c r="G13" s="15">
        <f t="shared" si="2"/>
        <v>357848</v>
      </c>
      <c r="H13" s="15">
        <f t="shared" si="2"/>
        <v>43216</v>
      </c>
      <c r="I13" s="15">
        <f t="shared" si="2"/>
        <v>268031</v>
      </c>
      <c r="J13" s="15">
        <f t="shared" si="2"/>
        <v>199376</v>
      </c>
      <c r="K13" s="15">
        <f t="shared" si="2"/>
        <v>301081</v>
      </c>
      <c r="L13" s="15">
        <f t="shared" si="2"/>
        <v>236189</v>
      </c>
      <c r="M13" s="15">
        <f t="shared" si="2"/>
        <v>127572</v>
      </c>
      <c r="N13" s="15">
        <f t="shared" si="2"/>
        <v>62300</v>
      </c>
      <c r="O13" s="11">
        <f>SUM(B13:N13)</f>
        <v>2714233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1.120469056903438</v>
      </c>
      <c r="C18" s="19">
        <v>1.218873195971924</v>
      </c>
      <c r="D18" s="19">
        <v>1.36600611147587</v>
      </c>
      <c r="E18" s="19">
        <v>0.822674551207833</v>
      </c>
      <c r="F18" s="19">
        <v>1.317437794256469</v>
      </c>
      <c r="G18" s="19">
        <v>1.313120643702789</v>
      </c>
      <c r="H18" s="19">
        <v>1.436291049770715</v>
      </c>
      <c r="I18" s="19">
        <v>1.111734045427187</v>
      </c>
      <c r="J18" s="19">
        <v>1.28337078024701</v>
      </c>
      <c r="K18" s="19">
        <v>1.133919599277541</v>
      </c>
      <c r="L18" s="19">
        <v>1.210457689179789</v>
      </c>
      <c r="M18" s="19">
        <v>1.116668353994203</v>
      </c>
      <c r="N18" s="19">
        <v>1.29721223805015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1528902.8300000003</v>
      </c>
      <c r="C20" s="24">
        <f aca="true" t="shared" si="3" ref="C20:O20">SUM(C21:C32)</f>
        <v>1089197.3900000001</v>
      </c>
      <c r="D20" s="24">
        <f t="shared" si="3"/>
        <v>966326.1600000003</v>
      </c>
      <c r="E20" s="24">
        <f t="shared" si="3"/>
        <v>293044.20000000007</v>
      </c>
      <c r="F20" s="24">
        <f t="shared" si="3"/>
        <v>1038141.5699999998</v>
      </c>
      <c r="G20" s="24">
        <f t="shared" si="3"/>
        <v>1484654.8600000003</v>
      </c>
      <c r="H20" s="24">
        <f t="shared" si="3"/>
        <v>280143.94999999995</v>
      </c>
      <c r="I20" s="24">
        <f t="shared" si="3"/>
        <v>1153706.99</v>
      </c>
      <c r="J20" s="24">
        <f t="shared" si="3"/>
        <v>953281.57</v>
      </c>
      <c r="K20" s="24">
        <f t="shared" si="3"/>
        <v>1252950.6700000002</v>
      </c>
      <c r="L20" s="24">
        <f t="shared" si="3"/>
        <v>1142552.2000000002</v>
      </c>
      <c r="M20" s="24">
        <f t="shared" si="3"/>
        <v>647157.6199999999</v>
      </c>
      <c r="N20" s="24">
        <f t="shared" si="3"/>
        <v>328715.11</v>
      </c>
      <c r="O20" s="24">
        <f t="shared" si="3"/>
        <v>12158775.12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1248663.53</v>
      </c>
      <c r="C21" s="28">
        <f aca="true" t="shared" si="4" ref="C21:N21">ROUND((C15+C16)*C7,2)</f>
        <v>834745.66</v>
      </c>
      <c r="D21" s="28">
        <f t="shared" si="4"/>
        <v>668269.29</v>
      </c>
      <c r="E21" s="28">
        <f t="shared" si="4"/>
        <v>327921.7</v>
      </c>
      <c r="F21" s="28">
        <f t="shared" si="4"/>
        <v>735144.38</v>
      </c>
      <c r="G21" s="28">
        <f t="shared" si="4"/>
        <v>1046939.68</v>
      </c>
      <c r="H21" s="28">
        <f t="shared" si="4"/>
        <v>171664.92</v>
      </c>
      <c r="I21" s="28">
        <f t="shared" si="4"/>
        <v>942160.01</v>
      </c>
      <c r="J21" s="28">
        <f t="shared" si="4"/>
        <v>691425.68</v>
      </c>
      <c r="K21" s="28">
        <f t="shared" si="4"/>
        <v>943496.14</v>
      </c>
      <c r="L21" s="28">
        <f t="shared" si="4"/>
        <v>844419.36</v>
      </c>
      <c r="M21" s="28">
        <f t="shared" si="4"/>
        <v>529920.69</v>
      </c>
      <c r="N21" s="28">
        <f t="shared" si="4"/>
        <v>231836.76</v>
      </c>
      <c r="O21" s="28">
        <f aca="true" t="shared" si="5" ref="O21:O29">SUM(B21:N21)</f>
        <v>9216607.799999999</v>
      </c>
    </row>
    <row r="22" spans="1:23" ht="18.75" customHeight="1">
      <c r="A22" s="26" t="s">
        <v>33</v>
      </c>
      <c r="B22" s="28">
        <f>IF(B18&lt;&gt;0,ROUND((B18-1)*B21,2),0)</f>
        <v>150425.32</v>
      </c>
      <c r="C22" s="28">
        <f aca="true" t="shared" si="6" ref="C22:N22">IF(C18&lt;&gt;0,ROUND((C18-1)*C21,2),0)</f>
        <v>182703.45</v>
      </c>
      <c r="D22" s="28">
        <f t="shared" si="6"/>
        <v>244590.64</v>
      </c>
      <c r="E22" s="28">
        <f t="shared" si="6"/>
        <v>-58148.86</v>
      </c>
      <c r="F22" s="28">
        <f t="shared" si="6"/>
        <v>233362.61</v>
      </c>
      <c r="G22" s="28">
        <f t="shared" si="6"/>
        <v>327818.43</v>
      </c>
      <c r="H22" s="28">
        <f t="shared" si="6"/>
        <v>74895.87</v>
      </c>
      <c r="I22" s="28">
        <f t="shared" si="6"/>
        <v>105271.35</v>
      </c>
      <c r="J22" s="28">
        <f t="shared" si="6"/>
        <v>195929.83</v>
      </c>
      <c r="K22" s="28">
        <f t="shared" si="6"/>
        <v>126352.62</v>
      </c>
      <c r="L22" s="28">
        <f t="shared" si="6"/>
        <v>177714.55</v>
      </c>
      <c r="M22" s="28">
        <f t="shared" si="6"/>
        <v>61824.97</v>
      </c>
      <c r="N22" s="28">
        <f t="shared" si="6"/>
        <v>68904.72</v>
      </c>
      <c r="O22" s="28">
        <f t="shared" si="5"/>
        <v>1891645.5000000002</v>
      </c>
      <c r="W22" s="51"/>
    </row>
    <row r="23" spans="1:15" ht="18.75" customHeight="1">
      <c r="A23" s="26" t="s">
        <v>34</v>
      </c>
      <c r="B23" s="28">
        <v>65798.45</v>
      </c>
      <c r="C23" s="28">
        <v>42527.45</v>
      </c>
      <c r="D23" s="28">
        <v>29972.17</v>
      </c>
      <c r="E23" s="28">
        <v>11442.99</v>
      </c>
      <c r="F23" s="28">
        <v>38858.97</v>
      </c>
      <c r="G23" s="28">
        <v>64207.81</v>
      </c>
      <c r="H23" s="28">
        <v>7462.1</v>
      </c>
      <c r="I23" s="28">
        <v>44551.85</v>
      </c>
      <c r="J23" s="28">
        <v>36740.58</v>
      </c>
      <c r="K23" s="28">
        <v>49597.42</v>
      </c>
      <c r="L23" s="28">
        <v>47720.1</v>
      </c>
      <c r="M23" s="28">
        <v>23803.5</v>
      </c>
      <c r="N23" s="28">
        <v>15472.62</v>
      </c>
      <c r="O23" s="28">
        <f t="shared" si="5"/>
        <v>478156.00999999995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830.51</v>
      </c>
      <c r="D26" s="28">
        <v>737.93</v>
      </c>
      <c r="E26" s="28">
        <v>220.56</v>
      </c>
      <c r="F26" s="28">
        <v>786.94</v>
      </c>
      <c r="G26" s="28">
        <v>1124.59</v>
      </c>
      <c r="H26" s="28">
        <v>198.78</v>
      </c>
      <c r="I26" s="28">
        <v>855.01</v>
      </c>
      <c r="J26" s="28">
        <v>721.59</v>
      </c>
      <c r="K26" s="28">
        <v>944.87</v>
      </c>
      <c r="L26" s="28">
        <v>857.74</v>
      </c>
      <c r="M26" s="28">
        <v>481.97</v>
      </c>
      <c r="N26" s="28">
        <v>250.51</v>
      </c>
      <c r="O26" s="28">
        <f t="shared" si="5"/>
        <v>9157.369999999999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199.03</v>
      </c>
      <c r="F27" s="28">
        <v>655.72</v>
      </c>
      <c r="G27" s="28">
        <v>891.58</v>
      </c>
      <c r="H27" s="28">
        <v>163.58</v>
      </c>
      <c r="I27" s="28">
        <v>691.18</v>
      </c>
      <c r="J27" s="28">
        <v>651.62</v>
      </c>
      <c r="K27" s="28">
        <v>862.89</v>
      </c>
      <c r="L27" s="28">
        <v>753.85</v>
      </c>
      <c r="M27" s="28">
        <v>425.33</v>
      </c>
      <c r="N27" s="28">
        <v>223.57</v>
      </c>
      <c r="O27" s="28">
        <f t="shared" si="5"/>
        <v>7910.780000000001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415.82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3687.0499999999997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57865.78</v>
      </c>
      <c r="C29" s="28">
        <v>23760.77</v>
      </c>
      <c r="D29" s="28">
        <v>20030.54</v>
      </c>
      <c r="E29" s="28">
        <v>9545.9</v>
      </c>
      <c r="F29" s="28">
        <v>27257.08</v>
      </c>
      <c r="G29" s="28">
        <v>41486.9</v>
      </c>
      <c r="H29" s="28">
        <v>23912.35</v>
      </c>
      <c r="I29" s="28">
        <v>56317.04</v>
      </c>
      <c r="J29" s="28">
        <v>25733.85</v>
      </c>
      <c r="K29" s="28">
        <v>40543.32</v>
      </c>
      <c r="L29" s="28">
        <v>40455.18</v>
      </c>
      <c r="M29" s="28">
        <v>28732.1</v>
      </c>
      <c r="N29" s="28">
        <v>10152.61</v>
      </c>
      <c r="O29" s="28">
        <f t="shared" si="5"/>
        <v>405793.42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85049.06</v>
      </c>
      <c r="L30" s="28">
        <v>28509.77</v>
      </c>
      <c r="M30" s="28">
        <v>0</v>
      </c>
      <c r="N30" s="28">
        <v>0</v>
      </c>
      <c r="O30" s="28">
        <f>SUM(B30:N30)</f>
        <v>113558.83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-40744</v>
      </c>
      <c r="C33" s="28">
        <f aca="true" t="shared" si="7" ref="C33:O33">+C34+C36+C49+C50+C51+C56-C57</f>
        <v>-38429.6</v>
      </c>
      <c r="D33" s="28">
        <f t="shared" si="7"/>
        <v>-22101.2</v>
      </c>
      <c r="E33" s="28">
        <f t="shared" si="7"/>
        <v>-7308.4</v>
      </c>
      <c r="F33" s="28">
        <f t="shared" si="7"/>
        <v>-25823.6</v>
      </c>
      <c r="G33" s="28">
        <f t="shared" si="7"/>
        <v>-53530.4</v>
      </c>
      <c r="H33" s="28">
        <f t="shared" si="7"/>
        <v>-7761.6</v>
      </c>
      <c r="I33" s="28">
        <f t="shared" si="7"/>
        <v>-58251.6</v>
      </c>
      <c r="J33" s="28">
        <f t="shared" si="7"/>
        <v>-32054</v>
      </c>
      <c r="K33" s="28">
        <f t="shared" si="7"/>
        <v>-16711.2</v>
      </c>
      <c r="L33" s="28">
        <f t="shared" si="7"/>
        <v>-12126.4</v>
      </c>
      <c r="M33" s="28">
        <f t="shared" si="7"/>
        <v>-22959.2</v>
      </c>
      <c r="N33" s="28">
        <f t="shared" si="7"/>
        <v>-10326.8</v>
      </c>
      <c r="O33" s="28">
        <f t="shared" si="7"/>
        <v>-348128.00000000006</v>
      </c>
    </row>
    <row r="34" spans="1:15" ht="18.75" customHeight="1">
      <c r="A34" s="26" t="s">
        <v>38</v>
      </c>
      <c r="B34" s="29">
        <f>+B35</f>
        <v>-40744</v>
      </c>
      <c r="C34" s="29">
        <f>+C35</f>
        <v>-38429.6</v>
      </c>
      <c r="D34" s="29">
        <f aca="true" t="shared" si="8" ref="D34:O34">+D35</f>
        <v>-22101.2</v>
      </c>
      <c r="E34" s="29">
        <f t="shared" si="8"/>
        <v>-7308.4</v>
      </c>
      <c r="F34" s="29">
        <f t="shared" si="8"/>
        <v>-25823.6</v>
      </c>
      <c r="G34" s="29">
        <f t="shared" si="8"/>
        <v>-53530.4</v>
      </c>
      <c r="H34" s="29">
        <f t="shared" si="8"/>
        <v>-7761.6</v>
      </c>
      <c r="I34" s="29">
        <f t="shared" si="8"/>
        <v>-58251.6</v>
      </c>
      <c r="J34" s="29">
        <f t="shared" si="8"/>
        <v>-32054</v>
      </c>
      <c r="K34" s="29">
        <f t="shared" si="8"/>
        <v>-16711.2</v>
      </c>
      <c r="L34" s="29">
        <f t="shared" si="8"/>
        <v>-12126.4</v>
      </c>
      <c r="M34" s="29">
        <f t="shared" si="8"/>
        <v>-22959.2</v>
      </c>
      <c r="N34" s="29">
        <f t="shared" si="8"/>
        <v>-10326.8</v>
      </c>
      <c r="O34" s="29">
        <f t="shared" si="8"/>
        <v>-348128.00000000006</v>
      </c>
    </row>
    <row r="35" spans="1:26" ht="18.75" customHeight="1">
      <c r="A35" s="27" t="s">
        <v>39</v>
      </c>
      <c r="B35" s="16">
        <f>ROUND((-B9)*$G$3,2)</f>
        <v>-40744</v>
      </c>
      <c r="C35" s="16">
        <f aca="true" t="shared" si="9" ref="C35:N35">ROUND((-C9)*$G$3,2)</f>
        <v>-38429.6</v>
      </c>
      <c r="D35" s="16">
        <f t="shared" si="9"/>
        <v>-22101.2</v>
      </c>
      <c r="E35" s="16">
        <f t="shared" si="9"/>
        <v>-7308.4</v>
      </c>
      <c r="F35" s="16">
        <f t="shared" si="9"/>
        <v>-25823.6</v>
      </c>
      <c r="G35" s="16">
        <f t="shared" si="9"/>
        <v>-53530.4</v>
      </c>
      <c r="H35" s="16">
        <f t="shared" si="9"/>
        <v>-7761.6</v>
      </c>
      <c r="I35" s="16">
        <f t="shared" si="9"/>
        <v>-58251.6</v>
      </c>
      <c r="J35" s="16">
        <f t="shared" si="9"/>
        <v>-32054</v>
      </c>
      <c r="K35" s="16">
        <f t="shared" si="9"/>
        <v>-16711.2</v>
      </c>
      <c r="L35" s="16">
        <f t="shared" si="9"/>
        <v>-12126.4</v>
      </c>
      <c r="M35" s="16">
        <f t="shared" si="9"/>
        <v>-22959.2</v>
      </c>
      <c r="N35" s="16">
        <f t="shared" si="9"/>
        <v>-10326.8</v>
      </c>
      <c r="O35" s="30">
        <f aca="true" t="shared" si="10" ref="O35:O57">SUM(B35:N35)</f>
        <v>-348128.00000000006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4248000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1488158.8300000003</v>
      </c>
      <c r="C55" s="34">
        <f aca="true" t="shared" si="13" ref="C55:N55">+C20+C33</f>
        <v>1050767.79</v>
      </c>
      <c r="D55" s="34">
        <f t="shared" si="13"/>
        <v>944224.9600000003</v>
      </c>
      <c r="E55" s="34">
        <f t="shared" si="13"/>
        <v>285735.80000000005</v>
      </c>
      <c r="F55" s="34">
        <f t="shared" si="13"/>
        <v>1012317.9699999999</v>
      </c>
      <c r="G55" s="34">
        <f t="shared" si="13"/>
        <v>1431124.4600000004</v>
      </c>
      <c r="H55" s="34">
        <f t="shared" si="13"/>
        <v>272382.35</v>
      </c>
      <c r="I55" s="34">
        <f t="shared" si="13"/>
        <v>1095455.39</v>
      </c>
      <c r="J55" s="34">
        <f t="shared" si="13"/>
        <v>921227.57</v>
      </c>
      <c r="K55" s="34">
        <f t="shared" si="13"/>
        <v>1236239.4700000002</v>
      </c>
      <c r="L55" s="34">
        <f t="shared" si="13"/>
        <v>1130425.8000000003</v>
      </c>
      <c r="M55" s="34">
        <f t="shared" si="13"/>
        <v>624198.4199999999</v>
      </c>
      <c r="N55" s="34">
        <f t="shared" si="13"/>
        <v>318388.31</v>
      </c>
      <c r="O55" s="34">
        <f>SUM(B55:N55)</f>
        <v>11810647.120000001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1488158.83</v>
      </c>
      <c r="C61" s="42">
        <f t="shared" si="14"/>
        <v>1050767.79</v>
      </c>
      <c r="D61" s="42">
        <f t="shared" si="14"/>
        <v>944224.97</v>
      </c>
      <c r="E61" s="42">
        <f t="shared" si="14"/>
        <v>285735.8</v>
      </c>
      <c r="F61" s="42">
        <f t="shared" si="14"/>
        <v>1012317.98</v>
      </c>
      <c r="G61" s="42">
        <f t="shared" si="14"/>
        <v>1431124.46</v>
      </c>
      <c r="H61" s="42">
        <f t="shared" si="14"/>
        <v>272382.35</v>
      </c>
      <c r="I61" s="42">
        <f t="shared" si="14"/>
        <v>1095455.39</v>
      </c>
      <c r="J61" s="42">
        <f t="shared" si="14"/>
        <v>921227.57</v>
      </c>
      <c r="K61" s="42">
        <f t="shared" si="14"/>
        <v>1236239.47</v>
      </c>
      <c r="L61" s="42">
        <f t="shared" si="14"/>
        <v>1130425.79</v>
      </c>
      <c r="M61" s="42">
        <f t="shared" si="14"/>
        <v>624198.42</v>
      </c>
      <c r="N61" s="42">
        <f t="shared" si="14"/>
        <v>318388.31</v>
      </c>
      <c r="O61" s="34">
        <f t="shared" si="14"/>
        <v>11810647.129999999</v>
      </c>
      <c r="Q61"/>
    </row>
    <row r="62" spans="1:18" ht="18.75" customHeight="1">
      <c r="A62" s="26" t="s">
        <v>54</v>
      </c>
      <c r="B62" s="42">
        <v>1223554.62</v>
      </c>
      <c r="C62" s="42">
        <v>752935.75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1976490.37</v>
      </c>
      <c r="P62"/>
      <c r="Q62"/>
      <c r="R62" s="41"/>
    </row>
    <row r="63" spans="1:16" ht="18.75" customHeight="1">
      <c r="A63" s="26" t="s">
        <v>55</v>
      </c>
      <c r="B63" s="42">
        <v>264604.21</v>
      </c>
      <c r="C63" s="42">
        <v>297832.04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562436.25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944224.97</v>
      </c>
      <c r="E64" s="43">
        <v>0</v>
      </c>
      <c r="F64" s="43">
        <v>0</v>
      </c>
      <c r="G64" s="43">
        <v>0</v>
      </c>
      <c r="H64" s="42">
        <v>272382.35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1216607.3199999998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285735.8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285735.8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1012317.98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1012317.98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1431124.46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1431124.46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1095455.39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1095455.39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921227.57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921227.57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1236239.47</v>
      </c>
      <c r="L70" s="29">
        <v>1130425.79</v>
      </c>
      <c r="M70" s="43">
        <v>0</v>
      </c>
      <c r="N70" s="43">
        <v>0</v>
      </c>
      <c r="O70" s="34">
        <f t="shared" si="15"/>
        <v>2366665.26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624198.42</v>
      </c>
      <c r="N71" s="43">
        <v>0</v>
      </c>
      <c r="O71" s="34">
        <f t="shared" si="15"/>
        <v>624198.42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318388.31</v>
      </c>
      <c r="O72" s="46">
        <f t="shared" si="15"/>
        <v>318388.31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2024-05-15T19:16:12Z</cp:lastPrinted>
  <dcterms:created xsi:type="dcterms:W3CDTF">2019-10-31T14:26:02Z</dcterms:created>
  <dcterms:modified xsi:type="dcterms:W3CDTF">2024-05-15T19:26:32Z</dcterms:modified>
  <cp:category/>
  <cp:version/>
  <cp:contentType/>
  <cp:contentStatus/>
</cp:coreProperties>
</file>