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<sst xmlns="http://schemas.openxmlformats.org/spreadsheetml/2006/main" count="90" uniqueCount="87">
  <si>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</si>
  <si>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</si>
  <si>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</si>
  <si>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</si>
  <si>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</si>
  <si>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</si>
  <si>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</si>
  <si>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</si>
  <si>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</si>
  <si>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</si>
  <si>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</si>
  <si>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</si>
  <si>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</si>
  <si>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</si>
  <si>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</si>
  <si>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</si>
  <si>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</si>
  <si>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</si>
  <si>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</si>
  <si>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</si>
  <si>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</si>
  <si>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</si>
  <si>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</si>
  <si>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</si>
  <si>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</si>
  <si>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</si>
  <si>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</si>
  <si>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</si>
  <si>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</si>
  <si>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</si>
  <si>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</si>
  <si>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</si>
  <si>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</si>
  <si>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</si>
  <si>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</si>
  <si>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</si>
  <si>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</si>
  <si>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</si>
  <si>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</si>
  <si>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</si>
  <si>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</si>
  <si>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</si>
  <si>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</si>
  <si>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</si>
  <si>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</si>
  <si>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</si>
  <si>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</si>
  <si>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</si>
  <si>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</si>
  <si>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</si>
  <si>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</si>
  <si>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</si>
  <si>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</si>
  <si>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</si>
  <si>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</si>
  <si>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</si>
  <si>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</si>
  <si>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</si>
  <si>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</si>
  <si>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</si>
  <si>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</si>
  <si>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</si>
  <si>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</si>
  <si>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</si>
  <si>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</si>
  <si>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</si>
  <si>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</si>
  <si>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</si>
  <si>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</si>
  <si>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</si>
  <si>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</si>
  <si>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</si>
  <si>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</si>
  <si>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</si>
  <si>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</si>
  <si>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</si>
  <si>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</si>
  <si>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</si>
  <si>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</si>
  <si>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</si>
  <si>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</si>
  <si>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</si>
  <si>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</si>
  <si>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</si>
  <si>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11/05/24 - VENCIMENTO 17/05/24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</si>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</sst>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282145</v>
      </c>
      <c r="C7" s="9">
        <f t="shared" si="0"/>
        <v>178488</v>
      </c>
      <c r="D7" s="9">
        <f t="shared" si="0"/>
        <v>179307</v>
      </c>
      <c r="E7" s="9">
        <f t="shared" si="0"/>
        <v>49586</v>
      </c>
      <c r="F7" s="9">
        <f t="shared" si="0"/>
        <v>150833</v>
      </c>
      <c r="G7" s="9">
        <f t="shared" si="0"/>
        <v>246659</v>
      </c>
      <c r="H7" s="9">
        <f t="shared" si="0"/>
        <v>32120</v>
      </c>
      <c r="I7" s="9">
        <f t="shared" si="0"/>
        <v>193471</v>
      </c>
      <c r="J7" s="9">
        <f t="shared" si="0"/>
        <v>150783</v>
      </c>
      <c r="K7" s="9">
        <f t="shared" si="0"/>
        <v>218377</v>
      </c>
      <c r="L7" s="9">
        <f t="shared" si="0"/>
        <v>168414</v>
      </c>
      <c r="M7" s="9">
        <f t="shared" si="0"/>
        <v>84553</v>
      </c>
      <c r="N7" s="9">
        <f t="shared" si="0"/>
        <v>42749</v>
      </c>
      <c r="O7" s="9">
        <f t="shared" si="0"/>
        <v>1977485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8905</v>
      </c>
      <c r="C8" s="11">
        <f t="shared" si="1"/>
        <v>8599</v>
      </c>
      <c r="D8" s="11">
        <f t="shared" si="1"/>
        <v>5363</v>
      </c>
      <c r="E8" s="11">
        <f t="shared" si="1"/>
        <v>1649</v>
      </c>
      <c r="F8" s="11">
        <f t="shared" si="1"/>
        <v>5717</v>
      </c>
      <c r="G8" s="11">
        <f t="shared" si="1"/>
        <v>11039</v>
      </c>
      <c r="H8" s="11">
        <f t="shared" si="1"/>
        <v>1498</v>
      </c>
      <c r="I8" s="11">
        <f t="shared" si="1"/>
        <v>11509</v>
      </c>
      <c r="J8" s="11">
        <f t="shared" si="1"/>
        <v>6585</v>
      </c>
      <c r="K8" s="11">
        <f t="shared" si="1"/>
        <v>4368</v>
      </c>
      <c r="L8" s="11">
        <f t="shared" si="1"/>
        <v>2843</v>
      </c>
      <c r="M8" s="11">
        <f t="shared" si="1"/>
        <v>4005</v>
      </c>
      <c r="N8" s="11">
        <f t="shared" si="1"/>
        <v>2017</v>
      </c>
      <c r="O8" s="11">
        <f t="shared" si="1"/>
        <v>74097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8905</v>
      </c>
      <c r="C9" s="11">
        <v>8599</v>
      </c>
      <c r="D9" s="11">
        <v>5363</v>
      </c>
      <c r="E9" s="11">
        <v>1649</v>
      </c>
      <c r="F9" s="11">
        <v>5717</v>
      </c>
      <c r="G9" s="11">
        <v>11039</v>
      </c>
      <c r="H9" s="11">
        <v>1498</v>
      </c>
      <c r="I9" s="11">
        <v>11509</v>
      </c>
      <c r="J9" s="11">
        <v>6585</v>
      </c>
      <c r="K9" s="11">
        <v>4368</v>
      </c>
      <c r="L9" s="11">
        <v>2843</v>
      </c>
      <c r="M9" s="11">
        <v>4005</v>
      </c>
      <c r="N9" s="11">
        <v>2001</v>
      </c>
      <c r="O9" s="11">
        <f>SUM(B9:N9)</f>
        <v>74081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16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273240</v>
      </c>
      <c r="C11" s="13">
        <v>169889</v>
      </c>
      <c r="D11" s="13">
        <v>173944</v>
      </c>
      <c r="E11" s="13">
        <v>47937</v>
      </c>
      <c r="F11" s="13">
        <v>145116</v>
      </c>
      <c r="G11" s="13">
        <v>235620</v>
      </c>
      <c r="H11" s="13">
        <v>30622</v>
      </c>
      <c r="I11" s="13">
        <v>181962</v>
      </c>
      <c r="J11" s="13">
        <v>144198</v>
      </c>
      <c r="K11" s="13">
        <v>214009</v>
      </c>
      <c r="L11" s="13">
        <v>165571</v>
      </c>
      <c r="M11" s="13">
        <v>80548</v>
      </c>
      <c r="N11" s="13">
        <v>40732</v>
      </c>
      <c r="O11" s="11">
        <f>SUM(B11:N11)</f>
        <v>1903388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22154</v>
      </c>
      <c r="C12" s="13">
        <v>17855</v>
      </c>
      <c r="D12" s="13">
        <v>14923</v>
      </c>
      <c r="E12" s="13">
        <v>5662</v>
      </c>
      <c r="F12" s="13">
        <v>14872</v>
      </c>
      <c r="G12" s="13">
        <v>26315</v>
      </c>
      <c r="H12" s="13">
        <v>3862</v>
      </c>
      <c r="I12" s="13">
        <v>20247</v>
      </c>
      <c r="J12" s="13">
        <v>13626</v>
      </c>
      <c r="K12" s="13">
        <v>16077</v>
      </c>
      <c r="L12" s="13">
        <v>11898</v>
      </c>
      <c r="M12" s="13">
        <v>4987</v>
      </c>
      <c r="N12" s="13">
        <v>2125</v>
      </c>
      <c r="O12" s="11">
        <f>SUM(B12:N12)</f>
        <v>174603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251086</v>
      </c>
      <c r="C13" s="15">
        <f t="shared" si="2"/>
        <v>152034</v>
      </c>
      <c r="D13" s="15">
        <f t="shared" si="2"/>
        <v>159021</v>
      </c>
      <c r="E13" s="15">
        <f t="shared" si="2"/>
        <v>42275</v>
      </c>
      <c r="F13" s="15">
        <f t="shared" si="2"/>
        <v>130244</v>
      </c>
      <c r="G13" s="15">
        <f t="shared" si="2"/>
        <v>209305</v>
      </c>
      <c r="H13" s="15">
        <f t="shared" si="2"/>
        <v>26760</v>
      </c>
      <c r="I13" s="15">
        <f t="shared" si="2"/>
        <v>161715</v>
      </c>
      <c r="J13" s="15">
        <f t="shared" si="2"/>
        <v>130572</v>
      </c>
      <c r="K13" s="15">
        <f t="shared" si="2"/>
        <v>197932</v>
      </c>
      <c r="L13" s="15">
        <f t="shared" si="2"/>
        <v>153673</v>
      </c>
      <c r="M13" s="15">
        <f t="shared" si="2"/>
        <v>75561</v>
      </c>
      <c r="N13" s="15">
        <f t="shared" si="2"/>
        <v>38607</v>
      </c>
      <c r="O13" s="11">
        <f>SUM(B13:N13)</f>
        <v>1728785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1.13136589415601</v>
      </c>
      <c r="C18" s="19">
        <v>1.259710772873956</v>
      </c>
      <c r="D18" s="19">
        <v>1.443845320500169</v>
      </c>
      <c r="E18" s="19">
        <v>0.831361281321406</v>
      </c>
      <c r="F18" s="19">
        <v>1.31088666861931</v>
      </c>
      <c r="G18" s="19">
        <v>1.337578039698322</v>
      </c>
      <c r="H18" s="19">
        <v>1.394843477619002</v>
      </c>
      <c r="I18" s="19">
        <v>1.090724932258855</v>
      </c>
      <c r="J18" s="19">
        <v>1.344531533655805</v>
      </c>
      <c r="K18" s="19">
        <v>1.199116145265291</v>
      </c>
      <c r="L18" s="19">
        <v>1.258394638646353</v>
      </c>
      <c r="M18" s="19">
        <v>1.160315415951058</v>
      </c>
      <c r="N18" s="19">
        <v>1.485199615807443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1048054.3300000001</v>
      </c>
      <c r="C20" s="24">
        <f aca="true" t="shared" si="3" ref="C20:O20">SUM(C21:C32)</f>
        <v>745361.34</v>
      </c>
      <c r="D20" s="24">
        <f t="shared" si="3"/>
        <v>738630.3300000001</v>
      </c>
      <c r="E20" s="24">
        <f t="shared" si="3"/>
        <v>207908.26999999996</v>
      </c>
      <c r="F20" s="24">
        <f t="shared" si="3"/>
        <v>669924.78</v>
      </c>
      <c r="G20" s="24">
        <f t="shared" si="3"/>
        <v>924236.82</v>
      </c>
      <c r="H20" s="24">
        <f t="shared" si="3"/>
        <v>184681.66</v>
      </c>
      <c r="I20" s="24">
        <f t="shared" si="3"/>
        <v>730270.8200000002</v>
      </c>
      <c r="J20" s="24">
        <f t="shared" si="3"/>
        <v>671979.18</v>
      </c>
      <c r="K20" s="24">
        <f t="shared" si="3"/>
        <v>921804.7900000002</v>
      </c>
      <c r="L20" s="24">
        <f t="shared" si="3"/>
        <v>798830.66</v>
      </c>
      <c r="M20" s="24">
        <f t="shared" si="3"/>
        <v>419949.25999999995</v>
      </c>
      <c r="N20" s="24">
        <f t="shared" si="3"/>
        <v>239444.96999999997</v>
      </c>
      <c r="O20" s="24">
        <f t="shared" si="3"/>
        <v>8301077.209999997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832892.04</v>
      </c>
      <c r="C21" s="28">
        <f aca="true" t="shared" si="4" ref="C21:N21">ROUND((C15+C16)*C7,2)</f>
        <v>544317</v>
      </c>
      <c r="D21" s="28">
        <f t="shared" si="4"/>
        <v>479556.57</v>
      </c>
      <c r="E21" s="28">
        <f t="shared" si="4"/>
        <v>226558.43</v>
      </c>
      <c r="F21" s="28">
        <f t="shared" si="4"/>
        <v>467567.22</v>
      </c>
      <c r="G21" s="28">
        <f t="shared" si="4"/>
        <v>629128.45</v>
      </c>
      <c r="H21" s="28">
        <f t="shared" si="4"/>
        <v>109998.15</v>
      </c>
      <c r="I21" s="28">
        <f t="shared" si="4"/>
        <v>585849.54</v>
      </c>
      <c r="J21" s="28">
        <f t="shared" si="4"/>
        <v>459239.78</v>
      </c>
      <c r="K21" s="28">
        <f t="shared" si="4"/>
        <v>628685.55</v>
      </c>
      <c r="L21" s="28">
        <f t="shared" si="4"/>
        <v>552061.09</v>
      </c>
      <c r="M21" s="28">
        <f t="shared" si="4"/>
        <v>319821.72</v>
      </c>
      <c r="N21" s="28">
        <f t="shared" si="4"/>
        <v>146060.51</v>
      </c>
      <c r="O21" s="28">
        <f aca="true" t="shared" si="5" ref="O21:O29">SUM(B21:N21)</f>
        <v>5981736.049999999</v>
      </c>
    </row>
    <row r="22" spans="1:23" ht="18.75" customHeight="1">
      <c r="A22" s="26" t="s">
        <v>33</v>
      </c>
      <c r="B22" s="28">
        <f>IF(B18&lt;&gt;0,ROUND((B18-1)*B21,2),0)</f>
        <v>109413.61</v>
      </c>
      <c r="C22" s="28">
        <f aca="true" t="shared" si="6" ref="C22:N22">IF(C18&lt;&gt;0,ROUND((C18-1)*C21,2),0)</f>
        <v>141364.99</v>
      </c>
      <c r="D22" s="28">
        <f t="shared" si="6"/>
        <v>212848.94</v>
      </c>
      <c r="E22" s="28">
        <f t="shared" si="6"/>
        <v>-38206.52</v>
      </c>
      <c r="F22" s="28">
        <f t="shared" si="6"/>
        <v>145360.42</v>
      </c>
      <c r="G22" s="28">
        <f t="shared" si="6"/>
        <v>212379.95</v>
      </c>
      <c r="H22" s="28">
        <f t="shared" si="6"/>
        <v>43432.05</v>
      </c>
      <c r="I22" s="28">
        <f t="shared" si="6"/>
        <v>53151.16</v>
      </c>
      <c r="J22" s="28">
        <f t="shared" si="6"/>
        <v>158222.59</v>
      </c>
      <c r="K22" s="28">
        <f t="shared" si="6"/>
        <v>125181.44</v>
      </c>
      <c r="L22" s="28">
        <f t="shared" si="6"/>
        <v>142649.63</v>
      </c>
      <c r="M22" s="28">
        <f t="shared" si="6"/>
        <v>51272.35</v>
      </c>
      <c r="N22" s="28">
        <f t="shared" si="6"/>
        <v>70868.5</v>
      </c>
      <c r="O22" s="28">
        <f t="shared" si="5"/>
        <v>1427939.1099999999</v>
      </c>
      <c r="W22" s="51"/>
    </row>
    <row r="23" spans="1:15" ht="18.75" customHeight="1">
      <c r="A23" s="26" t="s">
        <v>34</v>
      </c>
      <c r="B23" s="28">
        <v>41610.61</v>
      </c>
      <c r="C23" s="28">
        <v>30363.22</v>
      </c>
      <c r="D23" s="28">
        <v>22548.32</v>
      </c>
      <c r="E23" s="28">
        <v>7695.31</v>
      </c>
      <c r="F23" s="28">
        <v>26183.41</v>
      </c>
      <c r="G23" s="28">
        <v>37031.31</v>
      </c>
      <c r="H23" s="28">
        <v>5122.23</v>
      </c>
      <c r="I23" s="28">
        <v>29538.17</v>
      </c>
      <c r="J23" s="28">
        <v>25225.13</v>
      </c>
      <c r="K23" s="28">
        <v>30064.8</v>
      </c>
      <c r="L23" s="28">
        <v>30426.13</v>
      </c>
      <c r="M23" s="28">
        <v>17227.67</v>
      </c>
      <c r="N23" s="28">
        <v>9968.68</v>
      </c>
      <c r="O23" s="28">
        <f t="shared" si="5"/>
        <v>313004.99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1268.91</v>
      </c>
      <c r="C26" s="28">
        <v>925.81</v>
      </c>
      <c r="D26" s="28">
        <v>920.37</v>
      </c>
      <c r="E26" s="28">
        <v>253.24</v>
      </c>
      <c r="F26" s="28">
        <v>825.06</v>
      </c>
      <c r="G26" s="28">
        <v>1132.76</v>
      </c>
      <c r="H26" s="28">
        <v>206.95</v>
      </c>
      <c r="I26" s="28">
        <v>863.18</v>
      </c>
      <c r="J26" s="28">
        <v>827.79</v>
      </c>
      <c r="K26" s="28">
        <v>1130.04</v>
      </c>
      <c r="L26" s="28">
        <v>972.1</v>
      </c>
      <c r="M26" s="28">
        <v>501.03</v>
      </c>
      <c r="N26" s="28">
        <v>296.78</v>
      </c>
      <c r="O26" s="28">
        <f t="shared" si="5"/>
        <v>10124.020000000002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753.85</v>
      </c>
      <c r="M27" s="28">
        <v>425.33</v>
      </c>
      <c r="N27" s="28">
        <v>223.57</v>
      </c>
      <c r="O27" s="28">
        <f t="shared" si="5"/>
        <v>7910.780000000001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20030.54</v>
      </c>
      <c r="E29" s="28">
        <v>9545.9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405793.42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89232.4</v>
      </c>
      <c r="L30" s="28">
        <v>29391.03</v>
      </c>
      <c r="M30" s="28">
        <v>0</v>
      </c>
      <c r="N30" s="28">
        <v>0</v>
      </c>
      <c r="O30" s="28">
        <f>SUM(B30:N30)</f>
        <v>118623.43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-894182</v>
      </c>
      <c r="C33" s="28">
        <f aca="true" t="shared" si="7" ref="C33:O33">+C34+C36+C49+C50+C51+C56-C57</f>
        <v>-37835.6</v>
      </c>
      <c r="D33" s="28">
        <f t="shared" si="7"/>
        <v>-23597.2</v>
      </c>
      <c r="E33" s="28">
        <f t="shared" si="7"/>
        <v>-7255.6</v>
      </c>
      <c r="F33" s="28">
        <f t="shared" si="7"/>
        <v>-25154.8</v>
      </c>
      <c r="G33" s="28">
        <f t="shared" si="7"/>
        <v>-48571.6</v>
      </c>
      <c r="H33" s="28">
        <f t="shared" si="7"/>
        <v>-6591.2</v>
      </c>
      <c r="I33" s="28">
        <f t="shared" si="7"/>
        <v>-617639.6</v>
      </c>
      <c r="J33" s="28">
        <f t="shared" si="7"/>
        <v>-28974</v>
      </c>
      <c r="K33" s="28">
        <f t="shared" si="7"/>
        <v>-739219.2</v>
      </c>
      <c r="L33" s="28">
        <f t="shared" si="7"/>
        <v>-678509.2</v>
      </c>
      <c r="M33" s="28">
        <f t="shared" si="7"/>
        <v>-17622</v>
      </c>
      <c r="N33" s="28">
        <f t="shared" si="7"/>
        <v>-8804.4</v>
      </c>
      <c r="O33" s="28">
        <f t="shared" si="7"/>
        <v>-3133956.4</v>
      </c>
    </row>
    <row r="34" spans="1:15" ht="18.75" customHeight="1">
      <c r="A34" s="26" t="s">
        <v>38</v>
      </c>
      <c r="B34" s="29">
        <f>+B35</f>
        <v>-39182</v>
      </c>
      <c r="C34" s="29">
        <f>+C35</f>
        <v>-37835.6</v>
      </c>
      <c r="D34" s="29">
        <f aca="true" t="shared" si="8" ref="D34:O34">+D35</f>
        <v>-23597.2</v>
      </c>
      <c r="E34" s="29">
        <f t="shared" si="8"/>
        <v>-7255.6</v>
      </c>
      <c r="F34" s="29">
        <f t="shared" si="8"/>
        <v>-25154.8</v>
      </c>
      <c r="G34" s="29">
        <f t="shared" si="8"/>
        <v>-48571.6</v>
      </c>
      <c r="H34" s="29">
        <f t="shared" si="8"/>
        <v>-6591.2</v>
      </c>
      <c r="I34" s="29">
        <f t="shared" si="8"/>
        <v>-50639.6</v>
      </c>
      <c r="J34" s="29">
        <f t="shared" si="8"/>
        <v>-28974</v>
      </c>
      <c r="K34" s="29">
        <f t="shared" si="8"/>
        <v>-19219.2</v>
      </c>
      <c r="L34" s="29">
        <f t="shared" si="8"/>
        <v>-12509.2</v>
      </c>
      <c r="M34" s="29">
        <f t="shared" si="8"/>
        <v>-17622</v>
      </c>
      <c r="N34" s="29">
        <f t="shared" si="8"/>
        <v>-8804.4</v>
      </c>
      <c r="O34" s="29">
        <f t="shared" si="8"/>
        <v>-325956.4000000001</v>
      </c>
    </row>
    <row r="35" spans="1:26" ht="18.75" customHeight="1">
      <c r="A35" s="27" t="s">
        <v>39</v>
      </c>
      <c r="B35" s="16">
        <f>ROUND((-B9)*$G$3,2)</f>
        <v>-39182</v>
      </c>
      <c r="C35" s="16">
        <f aca="true" t="shared" si="9" ref="C35:N35">ROUND((-C9)*$G$3,2)</f>
        <v>-37835.6</v>
      </c>
      <c r="D35" s="16">
        <f t="shared" si="9"/>
        <v>-23597.2</v>
      </c>
      <c r="E35" s="16">
        <f t="shared" si="9"/>
        <v>-7255.6</v>
      </c>
      <c r="F35" s="16">
        <f t="shared" si="9"/>
        <v>-25154.8</v>
      </c>
      <c r="G35" s="16">
        <f t="shared" si="9"/>
        <v>-48571.6</v>
      </c>
      <c r="H35" s="16">
        <f t="shared" si="9"/>
        <v>-6591.2</v>
      </c>
      <c r="I35" s="16">
        <f t="shared" si="9"/>
        <v>-50639.6</v>
      </c>
      <c r="J35" s="16">
        <f t="shared" si="9"/>
        <v>-28974</v>
      </c>
      <c r="K35" s="16">
        <f t="shared" si="9"/>
        <v>-19219.2</v>
      </c>
      <c r="L35" s="16">
        <f t="shared" si="9"/>
        <v>-12509.2</v>
      </c>
      <c r="M35" s="16">
        <f t="shared" si="9"/>
        <v>-17622</v>
      </c>
      <c r="N35" s="16">
        <f t="shared" si="9"/>
        <v>-8804.4</v>
      </c>
      <c r="O35" s="30">
        <f aca="true" t="shared" si="10" ref="O35:O57">SUM(B35:N35)</f>
        <v>-325956.4000000001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-855000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-567000</v>
      </c>
      <c r="J36" s="29">
        <f t="shared" si="11"/>
        <v>0</v>
      </c>
      <c r="K36" s="29">
        <f t="shared" si="11"/>
        <v>-720000</v>
      </c>
      <c r="L36" s="29">
        <f t="shared" si="11"/>
        <v>-666000</v>
      </c>
      <c r="M36" s="29">
        <f t="shared" si="11"/>
        <v>0</v>
      </c>
      <c r="N36" s="29">
        <f t="shared" si="11"/>
        <v>0</v>
      </c>
      <c r="O36" s="29">
        <f t="shared" si="11"/>
        <v>-2808000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-855000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-2808000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153872.33000000007</v>
      </c>
      <c r="C55" s="34">
        <f aca="true" t="shared" si="13" ref="C55:N55">+C20+C33</f>
        <v>707525.74</v>
      </c>
      <c r="D55" s="34">
        <f t="shared" si="13"/>
        <v>715033.1300000001</v>
      </c>
      <c r="E55" s="34">
        <f t="shared" si="13"/>
        <v>200652.66999999995</v>
      </c>
      <c r="F55" s="34">
        <f t="shared" si="13"/>
        <v>644769.98</v>
      </c>
      <c r="G55" s="34">
        <f t="shared" si="13"/>
        <v>875665.22</v>
      </c>
      <c r="H55" s="34">
        <f t="shared" si="13"/>
        <v>178090.46</v>
      </c>
      <c r="I55" s="34">
        <f t="shared" si="13"/>
        <v>112631.2200000002</v>
      </c>
      <c r="J55" s="34">
        <f t="shared" si="13"/>
        <v>643005.18</v>
      </c>
      <c r="K55" s="34">
        <f t="shared" si="13"/>
        <v>182585.5900000002</v>
      </c>
      <c r="L55" s="34">
        <f t="shared" si="13"/>
        <v>120321.46000000008</v>
      </c>
      <c r="M55" s="34">
        <f t="shared" si="13"/>
        <v>402327.25999999995</v>
      </c>
      <c r="N55" s="34">
        <f t="shared" si="13"/>
        <v>230640.56999999998</v>
      </c>
      <c r="O55" s="34">
        <f>SUM(B55:N55)</f>
        <v>5167120.8100000005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153872.33</v>
      </c>
      <c r="C61" s="42">
        <f t="shared" si="14"/>
        <v>707525.75</v>
      </c>
      <c r="D61" s="42">
        <f t="shared" si="14"/>
        <v>715033.13</v>
      </c>
      <c r="E61" s="42">
        <f t="shared" si="14"/>
        <v>200652.67</v>
      </c>
      <c r="F61" s="42">
        <f t="shared" si="14"/>
        <v>644769.97</v>
      </c>
      <c r="G61" s="42">
        <f t="shared" si="14"/>
        <v>875665.21</v>
      </c>
      <c r="H61" s="42">
        <f t="shared" si="14"/>
        <v>178090.46</v>
      </c>
      <c r="I61" s="42">
        <f t="shared" si="14"/>
        <v>112631.21</v>
      </c>
      <c r="J61" s="42">
        <f t="shared" si="14"/>
        <v>643005.18</v>
      </c>
      <c r="K61" s="42">
        <f t="shared" si="14"/>
        <v>182585.59</v>
      </c>
      <c r="L61" s="42">
        <f t="shared" si="14"/>
        <v>120321.46</v>
      </c>
      <c r="M61" s="42">
        <f t="shared" si="14"/>
        <v>402327.26</v>
      </c>
      <c r="N61" s="42">
        <f t="shared" si="14"/>
        <v>230640.57</v>
      </c>
      <c r="O61" s="34">
        <f t="shared" si="14"/>
        <v>5167120.789999999</v>
      </c>
      <c r="Q61"/>
    </row>
    <row r="62" spans="1:18" ht="18.75" customHeight="1">
      <c r="A62" s="26" t="s">
        <v>54</v>
      </c>
      <c r="B62" s="42">
        <v>136111.12</v>
      </c>
      <c r="C62" s="42">
        <v>509233.91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645345.03</v>
      </c>
      <c r="P62"/>
      <c r="Q62"/>
      <c r="R62" s="41"/>
    </row>
    <row r="63" spans="1:16" ht="18.75" customHeight="1">
      <c r="A63" s="26" t="s">
        <v>55</v>
      </c>
      <c r="B63" s="42">
        <v>17761.21</v>
      </c>
      <c r="C63" s="42">
        <v>198291.84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216053.05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715033.13</v>
      </c>
      <c r="E64" s="43">
        <v>0</v>
      </c>
      <c r="F64" s="43">
        <v>0</v>
      </c>
      <c r="G64" s="43">
        <v>0</v>
      </c>
      <c r="H64" s="42">
        <v>178090.46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893123.59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200652.67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200652.67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644769.97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644769.97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875665.21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875665.21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112631.21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112631.21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643005.18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643005.18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182585.59</v>
      </c>
      <c r="L70" s="29">
        <v>120321.46</v>
      </c>
      <c r="M70" s="43">
        <v>0</v>
      </c>
      <c r="N70" s="43">
        <v>0</v>
      </c>
      <c r="O70" s="34">
        <f t="shared" si="15"/>
        <v>302907.05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402327.26</v>
      </c>
      <c r="N71" s="43">
        <v>0</v>
      </c>
      <c r="O71" s="34">
        <f t="shared" si="15"/>
        <v>402327.26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230640.57</v>
      </c>
      <c r="O72" s="46">
        <f t="shared" si="15"/>
        <v>230640.57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2024-05-20T19:45:11Z</dcterms:modified>
  <cp:category/>
  <cp:version/>
  <cp:contentType/>
  <cp:contentStatus/>
</cp:coreProperties>
</file>