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<sst xmlns="http://schemas.openxmlformats.org/spreadsheetml/2006/main" count="91" uniqueCount="88">
  <si>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</si>
  <si>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</si>
  <si>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</si>
  <si>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</si>
  <si>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</si>
  <si>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</si>
  <si>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</si>
  <si>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</si>
  <si>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</si>
  <si>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</si>
  <si>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</si>
  <si>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</si>
  <si>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</si>
  <si>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</si>
  <si>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</si>
  <si>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</si>
  <si>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</si>
  <si>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</si>
  <si>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</si>
  <si>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</si>
  <si>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</si>
  <si>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</si>
  <si>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</si>
  <si>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</si>
  <si>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</si>
  <si>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</si>
  <si>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</si>
  <si>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</si>
  <si>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</si>
  <si>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</si>
  <si>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</si>
  <si>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</si>
  <si>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</si>
  <si>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</si>
  <si>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</si>
  <si>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</si>
  <si>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</si>
  <si>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</si>
  <si>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</si>
  <si>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</si>
  <si>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</si>
  <si>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</si>
  <si>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</si>
  <si>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</si>
  <si>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</si>
  <si>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</si>
  <si>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</si>
  <si>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</si>
  <si>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</si>
  <si>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</si>
  <si>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</si>
  <si>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</si>
  <si>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</si>
  <si>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</si>
  <si>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</si>
  <si>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</si>
  <si>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</si>
  <si>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</si>
  <si>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</si>
  <si>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</si>
  <si>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</si>
  <si>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</si>
  <si>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</si>
  <si>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</si>
  <si>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</si>
  <si>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</si>
  <si>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</si>
  <si>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</si>
  <si>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</si>
  <si>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</si>
  <si>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</si>
  <si>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</si>
  <si>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</si>
  <si>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</si>
  <si>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</si>
  <si>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</si>
  <si>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</si>
  <si>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</si>
  <si>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</si>
  <si>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</si>
  <si>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</si>
  <si>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</si>
  <si>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</si>
  <si>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</si>
  <si>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12/05/24 - VENCIMENTO 17/05/24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</si>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</sst>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" sqref="H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173507</v>
      </c>
      <c r="C7" s="9">
        <f t="shared" si="0"/>
        <v>105249</v>
      </c>
      <c r="D7" s="9">
        <f t="shared" si="0"/>
        <v>98011</v>
      </c>
      <c r="E7" s="9">
        <f t="shared" si="0"/>
        <v>28488</v>
      </c>
      <c r="F7" s="9">
        <f t="shared" si="0"/>
        <v>91939</v>
      </c>
      <c r="G7" s="9">
        <f t="shared" si="0"/>
        <v>155000</v>
      </c>
      <c r="H7" s="9">
        <f t="shared" si="0"/>
        <v>17708</v>
      </c>
      <c r="I7" s="9">
        <f t="shared" si="0"/>
        <v>115766</v>
      </c>
      <c r="J7" s="9">
        <f t="shared" si="0"/>
        <v>102280</v>
      </c>
      <c r="K7" s="9">
        <f t="shared" si="0"/>
        <v>139882</v>
      </c>
      <c r="L7" s="9">
        <f t="shared" si="0"/>
        <v>102382</v>
      </c>
      <c r="M7" s="9">
        <f t="shared" si="0"/>
        <v>54419</v>
      </c>
      <c r="N7" s="9">
        <f t="shared" si="0"/>
        <v>27757</v>
      </c>
      <c r="O7" s="9">
        <f t="shared" si="0"/>
        <v>1212388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173507</v>
      </c>
      <c r="C11" s="13">
        <v>105249</v>
      </c>
      <c r="D11" s="13">
        <v>98011</v>
      </c>
      <c r="E11" s="13">
        <v>28488</v>
      </c>
      <c r="F11" s="13">
        <v>91939</v>
      </c>
      <c r="G11" s="13">
        <v>155000</v>
      </c>
      <c r="H11" s="13">
        <v>17708</v>
      </c>
      <c r="I11" s="13">
        <v>115766</v>
      </c>
      <c r="J11" s="13">
        <v>102280</v>
      </c>
      <c r="K11" s="13">
        <v>139882</v>
      </c>
      <c r="L11" s="13">
        <v>102382</v>
      </c>
      <c r="M11" s="13">
        <v>54419</v>
      </c>
      <c r="N11" s="13">
        <v>27757</v>
      </c>
      <c r="O11" s="11">
        <f>SUM(B11:N11)</f>
        <v>1212388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10848</v>
      </c>
      <c r="C12" s="13">
        <v>7919</v>
      </c>
      <c r="D12" s="13">
        <v>6968</v>
      </c>
      <c r="E12" s="13">
        <v>2554</v>
      </c>
      <c r="F12" s="13">
        <v>7167</v>
      </c>
      <c r="G12" s="13">
        <v>12855</v>
      </c>
      <c r="H12" s="13">
        <v>1501</v>
      </c>
      <c r="I12" s="13">
        <v>8519</v>
      </c>
      <c r="J12" s="13">
        <v>7211</v>
      </c>
      <c r="K12" s="13">
        <v>8342</v>
      </c>
      <c r="L12" s="13">
        <v>6095</v>
      </c>
      <c r="M12" s="13">
        <v>2597</v>
      </c>
      <c r="N12" s="13">
        <v>989</v>
      </c>
      <c r="O12" s="11">
        <f>SUM(B12:N12)</f>
        <v>83565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162659</v>
      </c>
      <c r="C13" s="15">
        <f t="shared" si="2"/>
        <v>97330</v>
      </c>
      <c r="D13" s="15">
        <f t="shared" si="2"/>
        <v>91043</v>
      </c>
      <c r="E13" s="15">
        <f t="shared" si="2"/>
        <v>25934</v>
      </c>
      <c r="F13" s="15">
        <f t="shared" si="2"/>
        <v>84772</v>
      </c>
      <c r="G13" s="15">
        <f t="shared" si="2"/>
        <v>142145</v>
      </c>
      <c r="H13" s="15">
        <f t="shared" si="2"/>
        <v>16207</v>
      </c>
      <c r="I13" s="15">
        <f t="shared" si="2"/>
        <v>107247</v>
      </c>
      <c r="J13" s="15">
        <f t="shared" si="2"/>
        <v>95069</v>
      </c>
      <c r="K13" s="15">
        <f t="shared" si="2"/>
        <v>131540</v>
      </c>
      <c r="L13" s="15">
        <f t="shared" si="2"/>
        <v>96287</v>
      </c>
      <c r="M13" s="15">
        <f t="shared" si="2"/>
        <v>51822</v>
      </c>
      <c r="N13" s="15">
        <f t="shared" si="2"/>
        <v>26768</v>
      </c>
      <c r="O13" s="11">
        <f>SUM(B13:N13)</f>
        <v>1128823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1.131465042092446</v>
      </c>
      <c r="C18" s="19">
        <v>1.254040975659963</v>
      </c>
      <c r="D18" s="19">
        <v>1.421841579937699</v>
      </c>
      <c r="E18" s="19">
        <v>0.815233219334618</v>
      </c>
      <c r="F18" s="19">
        <v>1.302356078942146</v>
      </c>
      <c r="G18" s="19">
        <v>1.337578039698322</v>
      </c>
      <c r="H18" s="19">
        <v>1.357648760796511</v>
      </c>
      <c r="I18" s="19">
        <v>1.091529366079058</v>
      </c>
      <c r="J18" s="19">
        <v>1.354943432017133</v>
      </c>
      <c r="K18" s="19">
        <v>1.188805390962329</v>
      </c>
      <c r="L18" s="19">
        <v>1.242181064382635</v>
      </c>
      <c r="M18" s="19">
        <v>1.143339695693264</v>
      </c>
      <c r="N18" s="19">
        <v>1.446296929672477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669514.25</v>
      </c>
      <c r="C20" s="24">
        <f aca="true" t="shared" si="3" ref="C20:O20">SUM(C21:C32)</f>
        <v>450245.02999999997</v>
      </c>
      <c r="D20" s="24">
        <f t="shared" si="3"/>
        <v>412510.45999999996</v>
      </c>
      <c r="E20" s="24">
        <f t="shared" si="3"/>
        <v>123190.37999999999</v>
      </c>
      <c r="F20" s="24">
        <f t="shared" si="3"/>
        <v>419512.76999999996</v>
      </c>
      <c r="G20" s="24">
        <f t="shared" si="3"/>
        <v>600601.39</v>
      </c>
      <c r="H20" s="24">
        <f t="shared" si="3"/>
        <v>111590.01000000001</v>
      </c>
      <c r="I20" s="24">
        <f t="shared" si="3"/>
        <v>464130.91000000003</v>
      </c>
      <c r="J20" s="24">
        <f t="shared" si="3"/>
        <v>467688.56999999995</v>
      </c>
      <c r="K20" s="24">
        <f t="shared" si="3"/>
        <v>640381.34</v>
      </c>
      <c r="L20" s="24">
        <f t="shared" si="3"/>
        <v>511398.68999999994</v>
      </c>
      <c r="M20" s="24">
        <f t="shared" si="3"/>
        <v>280082.98</v>
      </c>
      <c r="N20" s="24">
        <f t="shared" si="3"/>
        <v>156081.13</v>
      </c>
      <c r="O20" s="24">
        <f t="shared" si="3"/>
        <v>5306927.91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512192.66</v>
      </c>
      <c r="C21" s="28">
        <f aca="true" t="shared" si="4" ref="C21:N21">ROUND((C15+C16)*C7,2)</f>
        <v>320967.35</v>
      </c>
      <c r="D21" s="28">
        <f t="shared" si="4"/>
        <v>262130.42</v>
      </c>
      <c r="E21" s="28">
        <f t="shared" si="4"/>
        <v>130161.67</v>
      </c>
      <c r="F21" s="28">
        <f t="shared" si="4"/>
        <v>285001.71</v>
      </c>
      <c r="G21" s="28">
        <f t="shared" si="4"/>
        <v>395343</v>
      </c>
      <c r="H21" s="28">
        <f t="shared" si="4"/>
        <v>60642.82</v>
      </c>
      <c r="I21" s="28">
        <f t="shared" si="4"/>
        <v>350551.02</v>
      </c>
      <c r="J21" s="28">
        <f t="shared" si="4"/>
        <v>311514.2</v>
      </c>
      <c r="K21" s="28">
        <f t="shared" si="4"/>
        <v>402706.29</v>
      </c>
      <c r="L21" s="28">
        <f t="shared" si="4"/>
        <v>335608.2</v>
      </c>
      <c r="M21" s="28">
        <f t="shared" si="4"/>
        <v>205839.87</v>
      </c>
      <c r="N21" s="28">
        <f t="shared" si="4"/>
        <v>94837.34</v>
      </c>
      <c r="O21" s="28">
        <f aca="true" t="shared" si="5" ref="O21:O29">SUM(B21:N21)</f>
        <v>3667496.5500000003</v>
      </c>
    </row>
    <row r="22" spans="1:23" ht="18.75" customHeight="1">
      <c r="A22" s="26" t="s">
        <v>33</v>
      </c>
      <c r="B22" s="28">
        <f>IF(B18&lt;&gt;0,ROUND((B18-1)*B21,2),0)</f>
        <v>67335.43</v>
      </c>
      <c r="C22" s="28">
        <f aca="true" t="shared" si="6" ref="C22:N22">IF(C18&lt;&gt;0,ROUND((C18-1)*C21,2),0)</f>
        <v>81538.86</v>
      </c>
      <c r="D22" s="28">
        <f t="shared" si="6"/>
        <v>110577.51</v>
      </c>
      <c r="E22" s="28">
        <f t="shared" si="6"/>
        <v>-24049.55</v>
      </c>
      <c r="F22" s="28">
        <f t="shared" si="6"/>
        <v>86172</v>
      </c>
      <c r="G22" s="28">
        <f t="shared" si="6"/>
        <v>133459.11</v>
      </c>
      <c r="H22" s="28">
        <f t="shared" si="6"/>
        <v>21688.83</v>
      </c>
      <c r="I22" s="28">
        <f t="shared" si="6"/>
        <v>32085.71</v>
      </c>
      <c r="J22" s="28">
        <f t="shared" si="6"/>
        <v>110569.92</v>
      </c>
      <c r="K22" s="28">
        <f t="shared" si="6"/>
        <v>76033.12</v>
      </c>
      <c r="L22" s="28">
        <f t="shared" si="6"/>
        <v>81277.95</v>
      </c>
      <c r="M22" s="28">
        <f t="shared" si="6"/>
        <v>29505.02</v>
      </c>
      <c r="N22" s="28">
        <f t="shared" si="6"/>
        <v>42325.61</v>
      </c>
      <c r="O22" s="28">
        <f t="shared" si="5"/>
        <v>848519.52</v>
      </c>
      <c r="W22" s="51"/>
    </row>
    <row r="23" spans="1:15" ht="18.75" customHeight="1">
      <c r="A23" s="26" t="s">
        <v>34</v>
      </c>
      <c r="B23" s="28">
        <v>25921.61</v>
      </c>
      <c r="C23" s="28">
        <v>18515.27</v>
      </c>
      <c r="D23" s="28">
        <v>16278.52</v>
      </c>
      <c r="E23" s="28">
        <v>5247.17</v>
      </c>
      <c r="F23" s="28">
        <v>17585.23</v>
      </c>
      <c r="G23" s="28">
        <v>26143.02</v>
      </c>
      <c r="H23" s="28">
        <v>3164.53</v>
      </c>
      <c r="I23" s="28">
        <v>19827.58</v>
      </c>
      <c r="J23" s="28">
        <v>16277.38</v>
      </c>
      <c r="K23" s="28">
        <v>24262.39</v>
      </c>
      <c r="L23" s="28">
        <v>21231.26</v>
      </c>
      <c r="M23" s="28">
        <v>13121.46</v>
      </c>
      <c r="N23" s="28">
        <v>6381.78</v>
      </c>
      <c r="O23" s="28">
        <f t="shared" si="5"/>
        <v>213957.2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1195.39</v>
      </c>
      <c r="C26" s="28">
        <v>833.23</v>
      </c>
      <c r="D26" s="28">
        <v>767.88</v>
      </c>
      <c r="E26" s="28">
        <v>223.28</v>
      </c>
      <c r="F26" s="28">
        <v>765.16</v>
      </c>
      <c r="G26" s="28">
        <v>1091.91</v>
      </c>
      <c r="H26" s="28">
        <v>171.55</v>
      </c>
      <c r="I26" s="28">
        <v>797.83</v>
      </c>
      <c r="J26" s="28">
        <v>863.18</v>
      </c>
      <c r="K26" s="28">
        <v>1170.88</v>
      </c>
      <c r="L26" s="28">
        <v>920.37</v>
      </c>
      <c r="M26" s="28">
        <v>490.14</v>
      </c>
      <c r="N26" s="28">
        <v>285.9</v>
      </c>
      <c r="O26" s="28">
        <f t="shared" si="5"/>
        <v>9576.7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753.85</v>
      </c>
      <c r="M27" s="28">
        <v>425.33</v>
      </c>
      <c r="N27" s="28">
        <v>223.57</v>
      </c>
      <c r="O27" s="28">
        <f t="shared" si="5"/>
        <v>7910.780000000001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9545.9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405793.42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88698.1</v>
      </c>
      <c r="L30" s="28">
        <v>29030.23</v>
      </c>
      <c r="M30" s="28">
        <v>0</v>
      </c>
      <c r="N30" s="28">
        <v>0</v>
      </c>
      <c r="O30" s="28">
        <f>SUM(B30:N30)</f>
        <v>117728.33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-441000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-1485000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228514.25</v>
      </c>
      <c r="C55" s="34">
        <f aca="true" t="shared" si="13" ref="C55:N55">+C20+C33</f>
        <v>450245.02999999997</v>
      </c>
      <c r="D55" s="34">
        <f t="shared" si="13"/>
        <v>412510.45999999996</v>
      </c>
      <c r="E55" s="34">
        <f t="shared" si="13"/>
        <v>123190.37999999999</v>
      </c>
      <c r="F55" s="34">
        <f t="shared" si="13"/>
        <v>419512.76999999996</v>
      </c>
      <c r="G55" s="34">
        <f t="shared" si="13"/>
        <v>600601.39</v>
      </c>
      <c r="H55" s="34">
        <f t="shared" si="13"/>
        <v>111590.01000000001</v>
      </c>
      <c r="I55" s="34">
        <f t="shared" si="13"/>
        <v>194130.91000000003</v>
      </c>
      <c r="J55" s="34">
        <f t="shared" si="13"/>
        <v>467688.56999999995</v>
      </c>
      <c r="K55" s="34">
        <f t="shared" si="13"/>
        <v>235381.33999999997</v>
      </c>
      <c r="L55" s="34">
        <f t="shared" si="13"/>
        <v>142398.68999999994</v>
      </c>
      <c r="M55" s="34">
        <f t="shared" si="13"/>
        <v>280082.98</v>
      </c>
      <c r="N55" s="34">
        <f t="shared" si="13"/>
        <v>156081.13</v>
      </c>
      <c r="O55" s="34">
        <f>SUM(B55:N55)</f>
        <v>3821927.9099999997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228514.25</v>
      </c>
      <c r="C61" s="42">
        <f t="shared" si="14"/>
        <v>450245.03</v>
      </c>
      <c r="D61" s="42">
        <f t="shared" si="14"/>
        <v>412510.46</v>
      </c>
      <c r="E61" s="42">
        <f t="shared" si="14"/>
        <v>123190.38</v>
      </c>
      <c r="F61" s="42">
        <f t="shared" si="14"/>
        <v>419512.76</v>
      </c>
      <c r="G61" s="42">
        <f t="shared" si="14"/>
        <v>600601.39</v>
      </c>
      <c r="H61" s="42">
        <f t="shared" si="14"/>
        <v>111590.01</v>
      </c>
      <c r="I61" s="42">
        <f t="shared" si="14"/>
        <v>194130.92</v>
      </c>
      <c r="J61" s="42">
        <f t="shared" si="14"/>
        <v>467688.56</v>
      </c>
      <c r="K61" s="42">
        <f t="shared" si="14"/>
        <v>235381.34</v>
      </c>
      <c r="L61" s="42">
        <f t="shared" si="14"/>
        <v>142398.69</v>
      </c>
      <c r="M61" s="42">
        <f t="shared" si="14"/>
        <v>280082.98</v>
      </c>
      <c r="N61" s="42">
        <f t="shared" si="14"/>
        <v>156081.14</v>
      </c>
      <c r="O61" s="34">
        <f t="shared" si="14"/>
        <v>3821927.91</v>
      </c>
      <c r="Q61"/>
    </row>
    <row r="62" spans="1:18" ht="18.75" customHeight="1">
      <c r="A62" s="26" t="s">
        <v>54</v>
      </c>
      <c r="B62" s="42">
        <v>196944.28</v>
      </c>
      <c r="C62" s="42">
        <v>326564.59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523508.87</v>
      </c>
      <c r="P62"/>
      <c r="Q62"/>
      <c r="R62" s="41"/>
    </row>
    <row r="63" spans="1:16" ht="18.75" customHeight="1">
      <c r="A63" s="26" t="s">
        <v>55</v>
      </c>
      <c r="B63" s="42">
        <v>31569.97</v>
      </c>
      <c r="C63" s="42">
        <v>123680.44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155250.41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412510.46</v>
      </c>
      <c r="E64" s="43">
        <v>0</v>
      </c>
      <c r="F64" s="43">
        <v>0</v>
      </c>
      <c r="G64" s="43">
        <v>0</v>
      </c>
      <c r="H64" s="42">
        <v>111590.01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524100.47000000003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123190.38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123190.38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419512.76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419512.76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600601.39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600601.39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194130.92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194130.92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467688.56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467688.56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235381.34</v>
      </c>
      <c r="L70" s="29">
        <v>142398.69</v>
      </c>
      <c r="M70" s="43">
        <v>0</v>
      </c>
      <c r="N70" s="43">
        <v>0</v>
      </c>
      <c r="O70" s="34">
        <f t="shared" si="15"/>
        <v>377780.03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280082.98</v>
      </c>
      <c r="N71" s="43">
        <v>0</v>
      </c>
      <c r="O71" s="34">
        <f t="shared" si="15"/>
        <v>280082.98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156081.14</v>
      </c>
      <c r="O72" s="46">
        <f t="shared" si="15"/>
        <v>156081.14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2024-05-20T20:06:41Z</dcterms:modified>
  <cp:category/>
  <cp:version/>
  <cp:contentType/>
  <cp:contentStatus/>
</cp:coreProperties>
</file>