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<sst xmlns="http://schemas.openxmlformats.org/spreadsheetml/2006/main" count="91" uniqueCount="88">
  <si>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</si>
  <si>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</si>
  <si>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</si>
  <si>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</si>
  <si>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</si>
  <si>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</si>
  <si>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</si>
  <si>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</si>
  <si>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</si>
  <si>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</si>
  <si>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</si>
  <si>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</si>
  <si>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</si>
  <si>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</si>
  <si>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</si>
  <si>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</si>
  <si>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</si>
  <si>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</si>
  <si>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</si>
  <si>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</si>
  <si>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</si>
  <si>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</si>
  <si>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</si>
  <si>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</si>
  <si>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</si>
  <si>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</si>
  <si>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</si>
  <si>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</si>
  <si>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</si>
  <si>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</si>
  <si>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</si>
  <si>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</si>
  <si>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</si>
  <si>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</si>
  <si>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</si>
  <si>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</si>
  <si>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</si>
  <si>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</si>
  <si>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</si>
  <si>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</si>
  <si>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</si>
  <si>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</si>
  <si>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</si>
  <si>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</si>
  <si>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</si>
  <si>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</si>
  <si>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</si>
  <si>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</si>
  <si>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</si>
  <si>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</si>
  <si>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</si>
  <si>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</si>
  <si>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</si>
  <si>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</si>
  <si>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</si>
  <si>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</si>
  <si>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</si>
  <si>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</si>
  <si>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</si>
  <si>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</si>
  <si>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</si>
  <si>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</si>
  <si>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</si>
  <si>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</si>
  <si>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</si>
  <si>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</si>
  <si>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</si>
  <si>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</si>
  <si>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</si>
  <si>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</si>
  <si>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</si>
  <si>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</si>
  <si>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</si>
  <si>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</si>
  <si>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</si>
  <si>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</si>
  <si>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</si>
  <si>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</si>
  <si>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</si>
  <si>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</si>
  <si>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</si>
  <si>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</si>
  <si>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</si>
  <si>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13/05/24 - VENCIMENTO 20/05/24</t>
  </si>
  <si>
    <t>4.10. Remuneração Veículos Elétricos</t>
  </si>
  <si>
    <t>4.11. Remuneração Aquático</t>
  </si>
  <si>
    <r>
      <t xml:space="preserve">5.4. Revisão de Remuneração pelo Serviço Atende </t>
    </r>
    <r>
      <rPr>
        <vertAlign val="superscript"/>
        <sz val="12"/>
        <color indexed="8"/>
        <rFont val="Calibri"/>
        <family val="2"/>
      </rPr>
      <t>(1)</t>
    </r>
  </si>
  <si>
    <t xml:space="preserve">          (1) Revisão remuneração do serviço atende, glosas de veículos e pagamento de horas extras, mês de abril/24.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</si>
</sst>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396983</v>
      </c>
      <c r="C7" s="9">
        <f t="shared" si="0"/>
        <v>259375</v>
      </c>
      <c r="D7" s="9">
        <f t="shared" si="0"/>
        <v>233211</v>
      </c>
      <c r="E7" s="9">
        <f t="shared" si="0"/>
        <v>67765</v>
      </c>
      <c r="F7" s="9">
        <f t="shared" si="0"/>
        <v>216404</v>
      </c>
      <c r="G7" s="9">
        <f t="shared" si="0"/>
        <v>387240</v>
      </c>
      <c r="H7" s="9">
        <f t="shared" si="0"/>
        <v>48342</v>
      </c>
      <c r="I7" s="9">
        <f t="shared" si="0"/>
        <v>266725</v>
      </c>
      <c r="J7" s="9">
        <f t="shared" si="0"/>
        <v>211225</v>
      </c>
      <c r="K7" s="9">
        <f t="shared" si="0"/>
        <v>308722</v>
      </c>
      <c r="L7" s="9">
        <f t="shared" si="0"/>
        <v>239387</v>
      </c>
      <c r="M7" s="9">
        <f t="shared" si="0"/>
        <v>136007</v>
      </c>
      <c r="N7" s="9">
        <f t="shared" si="0"/>
        <v>63287</v>
      </c>
      <c r="O7" s="9">
        <f t="shared" si="0"/>
        <v>2834673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9244</v>
      </c>
      <c r="C8" s="11">
        <f t="shared" si="1"/>
        <v>8943</v>
      </c>
      <c r="D8" s="11">
        <f t="shared" si="1"/>
        <v>4977</v>
      </c>
      <c r="E8" s="11">
        <f t="shared" si="1"/>
        <v>1710</v>
      </c>
      <c r="F8" s="11">
        <f t="shared" si="1"/>
        <v>5550</v>
      </c>
      <c r="G8" s="11">
        <f t="shared" si="1"/>
        <v>11850</v>
      </c>
      <c r="H8" s="11">
        <f t="shared" si="1"/>
        <v>1796</v>
      </c>
      <c r="I8" s="11">
        <f t="shared" si="1"/>
        <v>11483</v>
      </c>
      <c r="J8" s="11">
        <f t="shared" si="1"/>
        <v>7036</v>
      </c>
      <c r="K8" s="11">
        <f t="shared" si="1"/>
        <v>3829</v>
      </c>
      <c r="L8" s="11">
        <f t="shared" si="1"/>
        <v>2791</v>
      </c>
      <c r="M8" s="11">
        <f t="shared" si="1"/>
        <v>5202</v>
      </c>
      <c r="N8" s="11">
        <f t="shared" si="1"/>
        <v>2341</v>
      </c>
      <c r="O8" s="11">
        <f t="shared" si="1"/>
        <v>76752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9244</v>
      </c>
      <c r="C9" s="11">
        <v>8943</v>
      </c>
      <c r="D9" s="11">
        <v>4977</v>
      </c>
      <c r="E9" s="11">
        <v>1710</v>
      </c>
      <c r="F9" s="11">
        <v>5550</v>
      </c>
      <c r="G9" s="11">
        <v>11850</v>
      </c>
      <c r="H9" s="11">
        <v>1796</v>
      </c>
      <c r="I9" s="11">
        <v>11483</v>
      </c>
      <c r="J9" s="11">
        <v>7036</v>
      </c>
      <c r="K9" s="11">
        <v>3829</v>
      </c>
      <c r="L9" s="11">
        <v>2791</v>
      </c>
      <c r="M9" s="11">
        <v>5202</v>
      </c>
      <c r="N9" s="11">
        <v>2337</v>
      </c>
      <c r="O9" s="11">
        <f>SUM(B9:N9)</f>
        <v>76748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4</v>
      </c>
      <c r="O10" s="11">
        <f>SUM(B10:N10)</f>
        <v>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387739</v>
      </c>
      <c r="C11" s="13">
        <v>250432</v>
      </c>
      <c r="D11" s="13">
        <v>228234</v>
      </c>
      <c r="E11" s="13">
        <v>66055</v>
      </c>
      <c r="F11" s="13">
        <v>210854</v>
      </c>
      <c r="G11" s="13">
        <v>375390</v>
      </c>
      <c r="H11" s="13">
        <v>46546</v>
      </c>
      <c r="I11" s="13">
        <v>255242</v>
      </c>
      <c r="J11" s="13">
        <v>204189</v>
      </c>
      <c r="K11" s="13">
        <v>304893</v>
      </c>
      <c r="L11" s="13">
        <v>236596</v>
      </c>
      <c r="M11" s="13">
        <v>130805</v>
      </c>
      <c r="N11" s="13">
        <v>60946</v>
      </c>
      <c r="O11" s="11">
        <f>SUM(B11:N11)</f>
        <v>2757921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27964</v>
      </c>
      <c r="C12" s="13">
        <v>23095</v>
      </c>
      <c r="D12" s="13">
        <v>17587</v>
      </c>
      <c r="E12" s="13">
        <v>7382</v>
      </c>
      <c r="F12" s="13">
        <v>18789</v>
      </c>
      <c r="G12" s="13">
        <v>36437</v>
      </c>
      <c r="H12" s="13">
        <v>4977</v>
      </c>
      <c r="I12" s="13">
        <v>24955</v>
      </c>
      <c r="J12" s="13">
        <v>17882</v>
      </c>
      <c r="K12" s="13">
        <v>20565</v>
      </c>
      <c r="L12" s="13">
        <v>16472</v>
      </c>
      <c r="M12" s="13">
        <v>6946</v>
      </c>
      <c r="N12" s="13">
        <v>2745</v>
      </c>
      <c r="O12" s="11">
        <f>SUM(B12:N12)</f>
        <v>225796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359775</v>
      </c>
      <c r="C13" s="15">
        <f t="shared" si="2"/>
        <v>227337</v>
      </c>
      <c r="D13" s="15">
        <f t="shared" si="2"/>
        <v>210647</v>
      </c>
      <c r="E13" s="15">
        <f t="shared" si="2"/>
        <v>58673</v>
      </c>
      <c r="F13" s="15">
        <f t="shared" si="2"/>
        <v>192065</v>
      </c>
      <c r="G13" s="15">
        <f t="shared" si="2"/>
        <v>338953</v>
      </c>
      <c r="H13" s="15">
        <f t="shared" si="2"/>
        <v>41569</v>
      </c>
      <c r="I13" s="15">
        <f t="shared" si="2"/>
        <v>230287</v>
      </c>
      <c r="J13" s="15">
        <f t="shared" si="2"/>
        <v>186307</v>
      </c>
      <c r="K13" s="15">
        <f t="shared" si="2"/>
        <v>284328</v>
      </c>
      <c r="L13" s="15">
        <f t="shared" si="2"/>
        <v>220124</v>
      </c>
      <c r="M13" s="15">
        <f t="shared" si="2"/>
        <v>123859</v>
      </c>
      <c r="N13" s="15">
        <f t="shared" si="2"/>
        <v>58201</v>
      </c>
      <c r="O13" s="11">
        <f>SUM(B13:N13)</f>
        <v>2532125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1.172284086378343</v>
      </c>
      <c r="C18" s="19">
        <v>1.262147329019255</v>
      </c>
      <c r="D18" s="19">
        <v>1.44330243230188</v>
      </c>
      <c r="E18" s="19">
        <v>0.867679782005761</v>
      </c>
      <c r="F18" s="19">
        <v>1.409903616663281</v>
      </c>
      <c r="G18" s="19">
        <v>1.373119277105346</v>
      </c>
      <c r="H18" s="19">
        <v>1.494354926269312</v>
      </c>
      <c r="I18" s="19">
        <v>1.236386047985153</v>
      </c>
      <c r="J18" s="19">
        <v>1.326310307139031</v>
      </c>
      <c r="K18" s="19">
        <v>1.180773013774365</v>
      </c>
      <c r="L18" s="19">
        <v>1.289106218737799</v>
      </c>
      <c r="M18" s="19">
        <v>1.157184413431376</v>
      </c>
      <c r="N18" s="19">
        <v>1.401543401823369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SUM(B21:B32)</f>
        <v>1502985.54</v>
      </c>
      <c r="C20" s="24">
        <f aca="true" t="shared" si="3" ref="C20:O20">SUM(C21:C32)</f>
        <v>1069249.74</v>
      </c>
      <c r="D20" s="24">
        <f t="shared" si="3"/>
        <v>954317.1100000001</v>
      </c>
      <c r="E20" s="24">
        <f t="shared" si="3"/>
        <v>291922.0200000001</v>
      </c>
      <c r="F20" s="24">
        <f t="shared" si="3"/>
        <v>1015398.4999999999</v>
      </c>
      <c r="G20" s="24">
        <f t="shared" si="3"/>
        <v>1465261.33</v>
      </c>
      <c r="H20" s="24">
        <f t="shared" si="3"/>
        <v>281081.69999999995</v>
      </c>
      <c r="I20" s="24">
        <f t="shared" si="3"/>
        <v>1104787.55</v>
      </c>
      <c r="J20" s="24">
        <f t="shared" si="3"/>
        <v>917425.4400000001</v>
      </c>
      <c r="K20" s="24">
        <f t="shared" si="3"/>
        <v>1230926.1600000001</v>
      </c>
      <c r="L20" s="24">
        <f t="shared" si="3"/>
        <v>1132132.18</v>
      </c>
      <c r="M20" s="24">
        <f t="shared" si="3"/>
        <v>651509.59</v>
      </c>
      <c r="N20" s="24">
        <f t="shared" si="3"/>
        <v>330763.15</v>
      </c>
      <c r="O20" s="24">
        <f t="shared" si="3"/>
        <v>11947760.010000002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1171893.82</v>
      </c>
      <c r="C21" s="28">
        <f aca="true" t="shared" si="4" ref="C21:N21">ROUND((C15+C16)*C7,2)</f>
        <v>790990</v>
      </c>
      <c r="D21" s="28">
        <f t="shared" si="4"/>
        <v>623722.82</v>
      </c>
      <c r="E21" s="28">
        <f t="shared" si="4"/>
        <v>309618.29</v>
      </c>
      <c r="F21" s="28">
        <f t="shared" si="4"/>
        <v>670830.76</v>
      </c>
      <c r="G21" s="28">
        <f t="shared" si="4"/>
        <v>987694.34</v>
      </c>
      <c r="H21" s="28">
        <f t="shared" si="4"/>
        <v>165552.01</v>
      </c>
      <c r="I21" s="28">
        <f t="shared" si="4"/>
        <v>807669.97</v>
      </c>
      <c r="J21" s="28">
        <f t="shared" si="4"/>
        <v>643327.98</v>
      </c>
      <c r="K21" s="28">
        <f t="shared" si="4"/>
        <v>888779.77</v>
      </c>
      <c r="L21" s="28">
        <f t="shared" si="4"/>
        <v>784710.59</v>
      </c>
      <c r="M21" s="28">
        <f t="shared" si="4"/>
        <v>514446.48</v>
      </c>
      <c r="N21" s="28">
        <f t="shared" si="4"/>
        <v>216232.69</v>
      </c>
      <c r="O21" s="28">
        <f aca="true" t="shared" si="5" ref="O21:O29">SUM(B21:N21)</f>
        <v>8575469.52</v>
      </c>
    </row>
    <row r="22" spans="1:23" ht="18.75" customHeight="1">
      <c r="A22" s="26" t="s">
        <v>33</v>
      </c>
      <c r="B22" s="28">
        <f>IF(B18&lt;&gt;0,ROUND((B18-1)*B21,2),0)</f>
        <v>201898.66</v>
      </c>
      <c r="C22" s="28">
        <f aca="true" t="shared" si="6" ref="C22:N22">IF(C18&lt;&gt;0,ROUND((C18-1)*C21,2),0)</f>
        <v>207355.92</v>
      </c>
      <c r="D22" s="28">
        <f t="shared" si="6"/>
        <v>276497.84</v>
      </c>
      <c r="E22" s="28">
        <f t="shared" si="6"/>
        <v>-40968.76</v>
      </c>
      <c r="F22" s="28">
        <f t="shared" si="6"/>
        <v>274975.95</v>
      </c>
      <c r="G22" s="28">
        <f t="shared" si="6"/>
        <v>368527.8</v>
      </c>
      <c r="H22" s="28">
        <f t="shared" si="6"/>
        <v>81841.45</v>
      </c>
      <c r="I22" s="28">
        <f t="shared" si="6"/>
        <v>190921.91</v>
      </c>
      <c r="J22" s="28">
        <f t="shared" si="6"/>
        <v>209924.55</v>
      </c>
      <c r="K22" s="28">
        <f t="shared" si="6"/>
        <v>160667.4</v>
      </c>
      <c r="L22" s="28">
        <f t="shared" si="6"/>
        <v>226864.71</v>
      </c>
      <c r="M22" s="28">
        <f t="shared" si="6"/>
        <v>80862.97</v>
      </c>
      <c r="N22" s="28">
        <f t="shared" si="6"/>
        <v>86826.81</v>
      </c>
      <c r="O22" s="28">
        <f t="shared" si="5"/>
        <v>2326197.2100000004</v>
      </c>
      <c r="W22" s="51"/>
    </row>
    <row r="23" spans="1:15" ht="18.75" customHeight="1">
      <c r="A23" s="26" t="s">
        <v>34</v>
      </c>
      <c r="B23" s="28">
        <v>65182.97</v>
      </c>
      <c r="C23" s="28">
        <v>41688.44</v>
      </c>
      <c r="D23" s="28">
        <v>30602.39</v>
      </c>
      <c r="E23" s="28">
        <v>11441.4</v>
      </c>
      <c r="F23" s="28">
        <v>38824.35</v>
      </c>
      <c r="G23" s="28">
        <v>63352.97</v>
      </c>
      <c r="H23" s="28">
        <v>7564.46</v>
      </c>
      <c r="I23" s="28">
        <v>44499.11</v>
      </c>
      <c r="J23" s="28">
        <v>35006.49</v>
      </c>
      <c r="K23" s="28">
        <v>48602.12</v>
      </c>
      <c r="L23" s="28">
        <v>47808.29</v>
      </c>
      <c r="M23" s="28">
        <v>24583.51</v>
      </c>
      <c r="N23" s="28">
        <v>15202.65</v>
      </c>
      <c r="O23" s="28">
        <f t="shared" si="5"/>
        <v>474359.14999999997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1140.93</v>
      </c>
      <c r="C26" s="28">
        <v>825.06</v>
      </c>
      <c r="D26" s="28">
        <v>737.93</v>
      </c>
      <c r="E26" s="28">
        <v>223.28</v>
      </c>
      <c r="F26" s="28">
        <v>778.77</v>
      </c>
      <c r="G26" s="28">
        <v>1121.87</v>
      </c>
      <c r="H26" s="28">
        <v>201.5</v>
      </c>
      <c r="I26" s="28">
        <v>827.79</v>
      </c>
      <c r="J26" s="28">
        <v>702.53</v>
      </c>
      <c r="K26" s="28">
        <v>939.43</v>
      </c>
      <c r="L26" s="28">
        <v>860.46</v>
      </c>
      <c r="M26" s="28">
        <v>490.14</v>
      </c>
      <c r="N26" s="28">
        <v>250.5</v>
      </c>
      <c r="O26" s="28">
        <f t="shared" si="5"/>
        <v>9100.189999999999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997.87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691.18</v>
      </c>
      <c r="J27" s="28">
        <v>651.62</v>
      </c>
      <c r="K27" s="28">
        <v>862.89</v>
      </c>
      <c r="L27" s="28">
        <v>753.85</v>
      </c>
      <c r="M27" s="28">
        <v>425.33</v>
      </c>
      <c r="N27" s="28">
        <v>223.57</v>
      </c>
      <c r="O27" s="28">
        <f t="shared" si="5"/>
        <v>7910.780000000001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3687.0499999999997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57865.78</v>
      </c>
      <c r="C29" s="28">
        <v>23760.77</v>
      </c>
      <c r="D29" s="28">
        <v>20030.54</v>
      </c>
      <c r="E29" s="28">
        <v>9545.9</v>
      </c>
      <c r="F29" s="28">
        <v>27257.08</v>
      </c>
      <c r="G29" s="28">
        <v>41486.9</v>
      </c>
      <c r="H29" s="28">
        <v>23912.35</v>
      </c>
      <c r="I29" s="28">
        <v>56317.04</v>
      </c>
      <c r="J29" s="28">
        <v>25733.85</v>
      </c>
      <c r="K29" s="28">
        <v>40543.32</v>
      </c>
      <c r="L29" s="28">
        <v>40455.18</v>
      </c>
      <c r="M29" s="28">
        <v>28732.1</v>
      </c>
      <c r="N29" s="28">
        <v>10152.61</v>
      </c>
      <c r="O29" s="28">
        <f t="shared" si="5"/>
        <v>405793.42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84426.88</v>
      </c>
      <c r="L30" s="28">
        <v>28557.45</v>
      </c>
      <c r="M30" s="28">
        <v>0</v>
      </c>
      <c r="N30" s="28">
        <v>0</v>
      </c>
      <c r="O30" s="28">
        <f>SUM(B30:N30)</f>
        <v>112984.33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>SUM(B31:N31)</f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21301.200000000004</v>
      </c>
      <c r="C33" s="28">
        <f aca="true" t="shared" si="7" ref="C33:O33">+C34+C36+C49+C50+C51+C56-C57</f>
        <v>-28356.249999999996</v>
      </c>
      <c r="D33" s="28">
        <f t="shared" si="7"/>
        <v>-17272.559999999998</v>
      </c>
      <c r="E33" s="28">
        <f t="shared" si="7"/>
        <v>252532.22</v>
      </c>
      <c r="F33" s="28">
        <f t="shared" si="7"/>
        <v>5173.68</v>
      </c>
      <c r="G33" s="28">
        <f t="shared" si="7"/>
        <v>1021.3399999999965</v>
      </c>
      <c r="H33" s="28">
        <f t="shared" si="7"/>
        <v>17633.17</v>
      </c>
      <c r="I33" s="28">
        <f t="shared" si="7"/>
        <v>6567.859999999979</v>
      </c>
      <c r="J33" s="28">
        <f t="shared" si="7"/>
        <v>-10176.600000000002</v>
      </c>
      <c r="K33" s="28">
        <f t="shared" si="7"/>
        <v>30105.230000000003</v>
      </c>
      <c r="L33" s="28">
        <f t="shared" si="7"/>
        <v>25487.049999999996</v>
      </c>
      <c r="M33" s="28">
        <f t="shared" si="7"/>
        <v>-2447.1100000000006</v>
      </c>
      <c r="N33" s="28">
        <f t="shared" si="7"/>
        <v>-13758.419999999998</v>
      </c>
      <c r="O33" s="28">
        <f t="shared" si="7"/>
        <v>287810.8099999997</v>
      </c>
    </row>
    <row r="34" spans="1:15" ht="18.75" customHeight="1">
      <c r="A34" s="26" t="s">
        <v>38</v>
      </c>
      <c r="B34" s="29">
        <f>+B35</f>
        <v>-40673.6</v>
      </c>
      <c r="C34" s="29">
        <f>+C35</f>
        <v>-39349.2</v>
      </c>
      <c r="D34" s="29">
        <f aca="true" t="shared" si="8" ref="D34:O34">+D35</f>
        <v>-21898.8</v>
      </c>
      <c r="E34" s="29">
        <f t="shared" si="8"/>
        <v>-7524</v>
      </c>
      <c r="F34" s="29">
        <f t="shared" si="8"/>
        <v>-24420</v>
      </c>
      <c r="G34" s="29">
        <f t="shared" si="8"/>
        <v>-52140</v>
      </c>
      <c r="H34" s="29">
        <f t="shared" si="8"/>
        <v>-7902.4</v>
      </c>
      <c r="I34" s="29">
        <f t="shared" si="8"/>
        <v>-50525.2</v>
      </c>
      <c r="J34" s="29">
        <f t="shared" si="8"/>
        <v>-30958.4</v>
      </c>
      <c r="K34" s="29">
        <f t="shared" si="8"/>
        <v>-16847.6</v>
      </c>
      <c r="L34" s="29">
        <f t="shared" si="8"/>
        <v>-12280.4</v>
      </c>
      <c r="M34" s="29">
        <f t="shared" si="8"/>
        <v>-22888.8</v>
      </c>
      <c r="N34" s="29">
        <f t="shared" si="8"/>
        <v>-10282.8</v>
      </c>
      <c r="O34" s="29">
        <f t="shared" si="8"/>
        <v>-337691.19999999995</v>
      </c>
    </row>
    <row r="35" spans="1:26" ht="18.75" customHeight="1">
      <c r="A35" s="27" t="s">
        <v>39</v>
      </c>
      <c r="B35" s="16">
        <f>ROUND((-B9)*$G$3,2)</f>
        <v>-40673.6</v>
      </c>
      <c r="C35" s="16">
        <f aca="true" t="shared" si="9" ref="C35:N35">ROUND((-C9)*$G$3,2)</f>
        <v>-39349.2</v>
      </c>
      <c r="D35" s="16">
        <f t="shared" si="9"/>
        <v>-21898.8</v>
      </c>
      <c r="E35" s="16">
        <f t="shared" si="9"/>
        <v>-7524</v>
      </c>
      <c r="F35" s="16">
        <f t="shared" si="9"/>
        <v>-24420</v>
      </c>
      <c r="G35" s="16">
        <f t="shared" si="9"/>
        <v>-52140</v>
      </c>
      <c r="H35" s="16">
        <f t="shared" si="9"/>
        <v>-7902.4</v>
      </c>
      <c r="I35" s="16">
        <f t="shared" si="9"/>
        <v>-50525.2</v>
      </c>
      <c r="J35" s="16">
        <f t="shared" si="9"/>
        <v>-30958.4</v>
      </c>
      <c r="K35" s="16">
        <f t="shared" si="9"/>
        <v>-16847.6</v>
      </c>
      <c r="L35" s="16">
        <f t="shared" si="9"/>
        <v>-12280.4</v>
      </c>
      <c r="M35" s="16">
        <f t="shared" si="9"/>
        <v>-22888.8</v>
      </c>
      <c r="N35" s="16">
        <f t="shared" si="9"/>
        <v>-10282.8</v>
      </c>
      <c r="O35" s="30">
        <f aca="true" t="shared" si="10" ref="O35:O57">SUM(B35:N35)</f>
        <v>-337691.19999999995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261000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-1148.4000000000233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259851.59999999963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-1148.4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-1148.4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80</v>
      </c>
      <c r="B42" s="31">
        <v>1260000</v>
      </c>
      <c r="C42" s="31">
        <v>0</v>
      </c>
      <c r="D42" s="31">
        <v>0</v>
      </c>
      <c r="E42" s="31">
        <v>261000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4509000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81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73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86</v>
      </c>
      <c r="B50" s="33">
        <v>61974.8</v>
      </c>
      <c r="C50" s="33">
        <v>10992.95</v>
      </c>
      <c r="D50" s="33">
        <v>4626.24</v>
      </c>
      <c r="E50" s="33">
        <v>-943.78</v>
      </c>
      <c r="F50" s="33">
        <v>29593.68</v>
      </c>
      <c r="G50" s="33">
        <v>53161.34</v>
      </c>
      <c r="H50" s="33">
        <v>25535.57</v>
      </c>
      <c r="I50" s="33">
        <v>58241.46</v>
      </c>
      <c r="J50" s="33">
        <v>20781.8</v>
      </c>
      <c r="K50" s="33">
        <v>46952.83</v>
      </c>
      <c r="L50" s="33">
        <v>37767.45</v>
      </c>
      <c r="M50" s="33">
        <v>20441.69</v>
      </c>
      <c r="N50" s="33">
        <v>-3475.62</v>
      </c>
      <c r="O50" s="31">
        <f>SUM(B50:N50)</f>
        <v>365650.41000000003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74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49</v>
      </c>
      <c r="B55" s="34">
        <f>+B20+B33</f>
        <v>1524286.74</v>
      </c>
      <c r="C55" s="34">
        <f aca="true" t="shared" si="13" ref="C55:N55">+C20+C33</f>
        <v>1040893.49</v>
      </c>
      <c r="D55" s="34">
        <f t="shared" si="13"/>
        <v>937044.55</v>
      </c>
      <c r="E55" s="34">
        <f t="shared" si="13"/>
        <v>544454.2400000001</v>
      </c>
      <c r="F55" s="34">
        <f t="shared" si="13"/>
        <v>1020572.1799999999</v>
      </c>
      <c r="G55" s="34">
        <f t="shared" si="13"/>
        <v>1466282.6700000002</v>
      </c>
      <c r="H55" s="34">
        <f t="shared" si="13"/>
        <v>298714.86999999994</v>
      </c>
      <c r="I55" s="34">
        <f t="shared" si="13"/>
        <v>1111355.41</v>
      </c>
      <c r="J55" s="34">
        <f t="shared" si="13"/>
        <v>907248.8400000001</v>
      </c>
      <c r="K55" s="34">
        <f t="shared" si="13"/>
        <v>1261031.3900000001</v>
      </c>
      <c r="L55" s="34">
        <f t="shared" si="13"/>
        <v>1157619.23</v>
      </c>
      <c r="M55" s="34">
        <f t="shared" si="13"/>
        <v>649062.48</v>
      </c>
      <c r="N55" s="34">
        <f t="shared" si="13"/>
        <v>317004.73000000004</v>
      </c>
      <c r="O55" s="34">
        <f>SUM(B55:N55)</f>
        <v>12235570.820000002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50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51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52</v>
      </c>
      <c r="B61" s="42">
        <f aca="true" t="shared" si="14" ref="B61:O61">SUM(B62:B72)</f>
        <v>1524286.73</v>
      </c>
      <c r="C61" s="42">
        <f t="shared" si="14"/>
        <v>1040893.49</v>
      </c>
      <c r="D61" s="42">
        <f t="shared" si="14"/>
        <v>937044.55</v>
      </c>
      <c r="E61" s="42">
        <f t="shared" si="14"/>
        <v>544454.24</v>
      </c>
      <c r="F61" s="42">
        <f t="shared" si="14"/>
        <v>1020572.18</v>
      </c>
      <c r="G61" s="42">
        <f t="shared" si="14"/>
        <v>1466282.67</v>
      </c>
      <c r="H61" s="42">
        <f t="shared" si="14"/>
        <v>298714.88</v>
      </c>
      <c r="I61" s="42">
        <f t="shared" si="14"/>
        <v>1111355.41</v>
      </c>
      <c r="J61" s="42">
        <f t="shared" si="14"/>
        <v>907248.84</v>
      </c>
      <c r="K61" s="42">
        <f t="shared" si="14"/>
        <v>1261031.38</v>
      </c>
      <c r="L61" s="42">
        <f t="shared" si="14"/>
        <v>1157619.23</v>
      </c>
      <c r="M61" s="42">
        <f t="shared" si="14"/>
        <v>649062.48</v>
      </c>
      <c r="N61" s="42">
        <f t="shared" si="14"/>
        <v>317004.73</v>
      </c>
      <c r="O61" s="34">
        <f t="shared" si="14"/>
        <v>12235570.81</v>
      </c>
      <c r="Q61"/>
    </row>
    <row r="62" spans="1:18" ht="18.75" customHeight="1">
      <c r="A62" s="26" t="s">
        <v>53</v>
      </c>
      <c r="B62" s="42">
        <v>1264464.19</v>
      </c>
      <c r="C62" s="42">
        <v>749112.96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2013577.15</v>
      </c>
      <c r="P62"/>
      <c r="Q62"/>
      <c r="R62" s="41"/>
    </row>
    <row r="63" spans="1:16" ht="18.75" customHeight="1">
      <c r="A63" s="26" t="s">
        <v>54</v>
      </c>
      <c r="B63" s="42">
        <v>259822.54</v>
      </c>
      <c r="C63" s="42">
        <v>291780.53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551603.0700000001</v>
      </c>
      <c r="P63"/>
    </row>
    <row r="64" spans="1:17" ht="18.75" customHeight="1">
      <c r="A64" s="26" t="s">
        <v>55</v>
      </c>
      <c r="B64" s="43">
        <v>0</v>
      </c>
      <c r="C64" s="43">
        <v>0</v>
      </c>
      <c r="D64" s="29">
        <v>937044.55</v>
      </c>
      <c r="E64" s="43">
        <v>0</v>
      </c>
      <c r="F64" s="43">
        <v>0</v>
      </c>
      <c r="G64" s="43">
        <v>0</v>
      </c>
      <c r="H64" s="42">
        <v>298714.88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1235759.4300000002</v>
      </c>
      <c r="P64" s="52"/>
      <c r="Q64"/>
    </row>
    <row r="65" spans="1:18" ht="18.75" customHeight="1">
      <c r="A65" s="26" t="s">
        <v>56</v>
      </c>
      <c r="B65" s="43">
        <v>0</v>
      </c>
      <c r="C65" s="43">
        <v>0</v>
      </c>
      <c r="D65" s="43">
        <v>0</v>
      </c>
      <c r="E65" s="29">
        <v>544454.24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544454.24</v>
      </c>
      <c r="R65"/>
    </row>
    <row r="66" spans="1:19" ht="18.75" customHeight="1">
      <c r="A66" s="26" t="s">
        <v>57</v>
      </c>
      <c r="B66" s="43">
        <v>0</v>
      </c>
      <c r="C66" s="43">
        <v>0</v>
      </c>
      <c r="D66" s="43">
        <v>0</v>
      </c>
      <c r="E66" s="43">
        <v>0</v>
      </c>
      <c r="F66" s="29">
        <v>1020572.18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1020572.18</v>
      </c>
      <c r="S66"/>
    </row>
    <row r="67" spans="1:20" ht="18.75" customHeight="1">
      <c r="A67" s="26" t="s">
        <v>58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1466282.67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1466282.67</v>
      </c>
      <c r="T67"/>
    </row>
    <row r="68" spans="1:21" ht="18.75" customHeight="1">
      <c r="A68" s="26" t="s">
        <v>59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1111355.41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1111355.41</v>
      </c>
      <c r="U68"/>
    </row>
    <row r="69" spans="1:22" ht="18.75" customHeight="1">
      <c r="A69" s="26" t="s">
        <v>60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907248.84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907248.84</v>
      </c>
      <c r="V69"/>
    </row>
    <row r="70" spans="1:23" ht="18.75" customHeight="1">
      <c r="A70" s="26" t="s">
        <v>61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1261031.38</v>
      </c>
      <c r="L70" s="29">
        <v>1157619.23</v>
      </c>
      <c r="M70" s="43">
        <v>0</v>
      </c>
      <c r="N70" s="43">
        <v>0</v>
      </c>
      <c r="O70" s="34">
        <f t="shared" si="15"/>
        <v>2418650.61</v>
      </c>
      <c r="P70"/>
      <c r="W70"/>
    </row>
    <row r="71" spans="1:25" ht="18.75" customHeight="1">
      <c r="A71" s="26" t="s">
        <v>62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649062.48</v>
      </c>
      <c r="N71" s="43">
        <v>0</v>
      </c>
      <c r="O71" s="34">
        <f t="shared" si="15"/>
        <v>649062.48</v>
      </c>
      <c r="R71"/>
      <c r="Y71"/>
    </row>
    <row r="72" spans="1:26" ht="18.75" customHeight="1">
      <c r="A72" s="36" t="s">
        <v>63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317004.73</v>
      </c>
      <c r="O72" s="46">
        <f t="shared" si="15"/>
        <v>317004.73</v>
      </c>
      <c r="P72"/>
      <c r="S72"/>
      <c r="Z72"/>
    </row>
    <row r="73" spans="1:12" ht="21" customHeight="1">
      <c r="A73" s="47" t="s">
        <v>79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 t="s">
        <v>87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73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F76"/>
      <c r="G76"/>
      <c r="H76"/>
      <c r="I76"/>
      <c r="J76"/>
      <c r="K76"/>
      <c r="L76"/>
      <c r="N76" s="73"/>
    </row>
    <row r="77" spans="2:14" ht="13.5">
      <c r="B77" s="73"/>
      <c r="C77" s="73"/>
      <c r="N77" s="53"/>
    </row>
    <row r="78" ht="13.5">
      <c r="N78" s="53"/>
    </row>
    <row r="79" ht="14.25">
      <c r="N79" s="53"/>
    </row>
    <row r="80" spans="2:14" ht="13.5">
      <c r="B80" s="73"/>
      <c r="C80" s="73"/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2024-05-20T20:46:18Z</dcterms:modified>
  <cp:category/>
  <cp:version/>
  <cp:contentType/>
  <cp:contentStatus/>
</cp:coreProperties>
</file>