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<sst xmlns="http://schemas.openxmlformats.org/spreadsheetml/2006/main" count="90" uniqueCount="87">
  <si>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</si>
  <si>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</si>
  <si>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</si>
  <si>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</si>
  <si>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</si>
  <si>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</si>
  <si>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</si>
  <si>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</si>
  <si>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</si>
  <si>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</si>
  <si>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</si>
  <si>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</si>
  <si>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</si>
  <si>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</si>
  <si>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</si>
  <si>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</si>
  <si>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</si>
  <si>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</si>
  <si>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</si>
  <si>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</si>
  <si>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</si>
  <si>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</si>
  <si>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</si>
  <si>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</si>
  <si>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</si>
  <si>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</si>
  <si>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</si>
  <si>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</si>
  <si>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</si>
  <si>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</si>
  <si>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</si>
  <si>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</si>
  <si>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</si>
  <si>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</si>
  <si>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</si>
  <si>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</si>
  <si>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</si>
  <si>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</si>
  <si>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</si>
  <si>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</si>
  <si>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</si>
  <si>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</si>
  <si>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</si>
  <si>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</si>
  <si>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</si>
  <si>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</si>
  <si>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</si>
  <si>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</si>
  <si>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</si>
  <si>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</si>
  <si>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</si>
  <si>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</si>
  <si>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</si>
  <si>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</si>
  <si>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</si>
  <si>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</si>
  <si>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</si>
  <si>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</si>
  <si>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</si>
  <si>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</si>
  <si>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</si>
  <si>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</si>
  <si>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</si>
  <si>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</si>
  <si>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</si>
  <si>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</si>
  <si>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</si>
  <si>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</si>
  <si>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</si>
  <si>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</si>
  <si>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</si>
  <si>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</si>
  <si>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</si>
  <si>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</si>
  <si>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</si>
  <si>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</si>
  <si>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</si>
  <si>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</si>
  <si>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</si>
  <si>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</si>
  <si>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</si>
  <si>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</si>
  <si>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</si>
  <si>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</si>
  <si>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15/05/24 - VENCIMENTO 22/05/24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</si>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</sst>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414583</v>
      </c>
      <c r="C7" s="9">
        <f t="shared" si="0"/>
        <v>272331</v>
      </c>
      <c r="D7" s="9">
        <f t="shared" si="0"/>
        <v>253372</v>
      </c>
      <c r="E7" s="9">
        <f t="shared" si="0"/>
        <v>68523</v>
      </c>
      <c r="F7" s="9">
        <f t="shared" si="0"/>
        <v>244789</v>
      </c>
      <c r="G7" s="9">
        <f t="shared" si="0"/>
        <v>400764</v>
      </c>
      <c r="H7" s="9">
        <f t="shared" si="0"/>
        <v>49015</v>
      </c>
      <c r="I7" s="9">
        <f t="shared" si="0"/>
        <v>316071</v>
      </c>
      <c r="J7" s="9">
        <f t="shared" si="0"/>
        <v>220718</v>
      </c>
      <c r="K7" s="9">
        <f t="shared" si="0"/>
        <v>319582</v>
      </c>
      <c r="L7" s="9">
        <f t="shared" si="0"/>
        <v>253867</v>
      </c>
      <c r="M7" s="9">
        <f t="shared" si="0"/>
        <v>141358</v>
      </c>
      <c r="N7" s="9">
        <f t="shared" si="0"/>
        <v>89581</v>
      </c>
      <c r="O7" s="9">
        <f t="shared" si="0"/>
        <v>3044554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8670</v>
      </c>
      <c r="C8" s="11">
        <f t="shared" si="1"/>
        <v>8327</v>
      </c>
      <c r="D8" s="11">
        <f t="shared" si="1"/>
        <v>4475</v>
      </c>
      <c r="E8" s="11">
        <f t="shared" si="1"/>
        <v>1508</v>
      </c>
      <c r="F8" s="11">
        <f t="shared" si="1"/>
        <v>5333</v>
      </c>
      <c r="G8" s="11">
        <f t="shared" si="1"/>
        <v>10736</v>
      </c>
      <c r="H8" s="11">
        <f t="shared" si="1"/>
        <v>1555</v>
      </c>
      <c r="I8" s="11">
        <f t="shared" si="1"/>
        <v>12209</v>
      </c>
      <c r="J8" s="11">
        <f t="shared" si="1"/>
        <v>6609</v>
      </c>
      <c r="K8" s="11">
        <f t="shared" si="1"/>
        <v>3504</v>
      </c>
      <c r="L8" s="11">
        <f t="shared" si="1"/>
        <v>2570</v>
      </c>
      <c r="M8" s="11">
        <f t="shared" si="1"/>
        <v>4965</v>
      </c>
      <c r="N8" s="11">
        <f t="shared" si="1"/>
        <v>2946</v>
      </c>
      <c r="O8" s="11">
        <f t="shared" si="1"/>
        <v>73407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8670</v>
      </c>
      <c r="C9" s="11">
        <v>8327</v>
      </c>
      <c r="D9" s="11">
        <v>4475</v>
      </c>
      <c r="E9" s="11">
        <v>1508</v>
      </c>
      <c r="F9" s="11">
        <v>5333</v>
      </c>
      <c r="G9" s="11">
        <v>10736</v>
      </c>
      <c r="H9" s="11">
        <v>1555</v>
      </c>
      <c r="I9" s="11">
        <v>12209</v>
      </c>
      <c r="J9" s="11">
        <v>6609</v>
      </c>
      <c r="K9" s="11">
        <v>3504</v>
      </c>
      <c r="L9" s="11">
        <v>2569</v>
      </c>
      <c r="M9" s="11">
        <v>4965</v>
      </c>
      <c r="N9" s="11">
        <v>2935</v>
      </c>
      <c r="O9" s="11">
        <f>SUM(B9:N9)</f>
        <v>73395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11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405913</v>
      </c>
      <c r="C11" s="13">
        <v>264004</v>
      </c>
      <c r="D11" s="13">
        <v>248897</v>
      </c>
      <c r="E11" s="13">
        <v>67015</v>
      </c>
      <c r="F11" s="13">
        <v>239456</v>
      </c>
      <c r="G11" s="13">
        <v>390028</v>
      </c>
      <c r="H11" s="13">
        <v>47460</v>
      </c>
      <c r="I11" s="13">
        <v>303862</v>
      </c>
      <c r="J11" s="13">
        <v>214109</v>
      </c>
      <c r="K11" s="13">
        <v>316078</v>
      </c>
      <c r="L11" s="13">
        <v>251297</v>
      </c>
      <c r="M11" s="13">
        <v>136393</v>
      </c>
      <c r="N11" s="13">
        <v>86635</v>
      </c>
      <c r="O11" s="11">
        <f>SUM(B11:N11)</f>
        <v>2971147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28810</v>
      </c>
      <c r="C12" s="13">
        <v>23938</v>
      </c>
      <c r="D12" s="13">
        <v>19268</v>
      </c>
      <c r="E12" s="13">
        <v>7308</v>
      </c>
      <c r="F12" s="13">
        <v>21392</v>
      </c>
      <c r="G12" s="13">
        <v>37021</v>
      </c>
      <c r="H12" s="13">
        <v>4890</v>
      </c>
      <c r="I12" s="13">
        <v>28704</v>
      </c>
      <c r="J12" s="13">
        <v>17933</v>
      </c>
      <c r="K12" s="13">
        <v>20804</v>
      </c>
      <c r="L12" s="13">
        <v>17307</v>
      </c>
      <c r="M12" s="13">
        <v>6979</v>
      </c>
      <c r="N12" s="13">
        <v>3701</v>
      </c>
      <c r="O12" s="11">
        <f>SUM(B12:N12)</f>
        <v>238055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377103</v>
      </c>
      <c r="C13" s="15">
        <f t="shared" si="2"/>
        <v>240066</v>
      </c>
      <c r="D13" s="15">
        <f t="shared" si="2"/>
        <v>229629</v>
      </c>
      <c r="E13" s="15">
        <f t="shared" si="2"/>
        <v>59707</v>
      </c>
      <c r="F13" s="15">
        <f t="shared" si="2"/>
        <v>218064</v>
      </c>
      <c r="G13" s="15">
        <f t="shared" si="2"/>
        <v>353007</v>
      </c>
      <c r="H13" s="15">
        <f t="shared" si="2"/>
        <v>42570</v>
      </c>
      <c r="I13" s="15">
        <f t="shared" si="2"/>
        <v>275158</v>
      </c>
      <c r="J13" s="15">
        <f t="shared" si="2"/>
        <v>196176</v>
      </c>
      <c r="K13" s="15">
        <f t="shared" si="2"/>
        <v>295274</v>
      </c>
      <c r="L13" s="15">
        <f t="shared" si="2"/>
        <v>233990</v>
      </c>
      <c r="M13" s="15">
        <f t="shared" si="2"/>
        <v>129414</v>
      </c>
      <c r="N13" s="15">
        <f t="shared" si="2"/>
        <v>82934</v>
      </c>
      <c r="O13" s="11">
        <f>SUM(B13:N13)</f>
        <v>2733092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1.130004731531374</v>
      </c>
      <c r="C18" s="19">
        <v>1.224973606353309</v>
      </c>
      <c r="D18" s="19">
        <v>1.378491406934029</v>
      </c>
      <c r="E18" s="19">
        <v>0.83941510017771</v>
      </c>
      <c r="F18" s="19">
        <v>1.281943960850968</v>
      </c>
      <c r="G18" s="19">
        <v>1.339929732730932</v>
      </c>
      <c r="H18" s="19">
        <v>1.47144273325206</v>
      </c>
      <c r="I18" s="19">
        <v>1.07841113501437</v>
      </c>
      <c r="J18" s="19">
        <v>1.265849191341654</v>
      </c>
      <c r="K18" s="19">
        <v>1.166961019549791</v>
      </c>
      <c r="L18" s="19">
        <v>1.237536682861272</v>
      </c>
      <c r="M18" s="19">
        <v>1.123889390302259</v>
      </c>
      <c r="N18" s="19">
        <v>1.048625806220662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1511958.58</v>
      </c>
      <c r="C20" s="24">
        <f aca="true" t="shared" si="3" ref="C20:O20">SUM(C21:C32)</f>
        <v>1089209.7</v>
      </c>
      <c r="D20" s="24">
        <f t="shared" si="3"/>
        <v>988341.8900000001</v>
      </c>
      <c r="E20" s="24">
        <f t="shared" si="3"/>
        <v>286254.4100000001</v>
      </c>
      <c r="F20" s="24">
        <f t="shared" si="3"/>
        <v>1043215.35</v>
      </c>
      <c r="G20" s="24">
        <f t="shared" si="3"/>
        <v>1479490.82</v>
      </c>
      <c r="H20" s="24">
        <f t="shared" si="3"/>
        <v>280462.62999999995</v>
      </c>
      <c r="I20" s="24">
        <f t="shared" si="3"/>
        <v>1138611.22</v>
      </c>
      <c r="J20" s="24">
        <f t="shared" si="3"/>
        <v>914792.88</v>
      </c>
      <c r="K20" s="24">
        <f t="shared" si="3"/>
        <v>1259281.64</v>
      </c>
      <c r="L20" s="24">
        <f t="shared" si="3"/>
        <v>1151906.66</v>
      </c>
      <c r="M20" s="24">
        <f t="shared" si="3"/>
        <v>657039</v>
      </c>
      <c r="N20" s="24">
        <f t="shared" si="3"/>
        <v>348838.83</v>
      </c>
      <c r="O20" s="24">
        <f t="shared" si="3"/>
        <v>12149403.610000001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1223849.02</v>
      </c>
      <c r="C21" s="28">
        <f aca="true" t="shared" si="4" ref="C21:N21">ROUND((C15+C16)*C7,2)</f>
        <v>830500.62</v>
      </c>
      <c r="D21" s="28">
        <f t="shared" si="4"/>
        <v>677643.41</v>
      </c>
      <c r="E21" s="28">
        <f t="shared" si="4"/>
        <v>313081.59</v>
      </c>
      <c r="F21" s="28">
        <f t="shared" si="4"/>
        <v>758821.42</v>
      </c>
      <c r="G21" s="28">
        <f t="shared" si="4"/>
        <v>1022188.66</v>
      </c>
      <c r="H21" s="28">
        <f t="shared" si="4"/>
        <v>167856.77</v>
      </c>
      <c r="I21" s="28">
        <f t="shared" si="4"/>
        <v>957094.6</v>
      </c>
      <c r="J21" s="28">
        <f t="shared" si="4"/>
        <v>672240.81</v>
      </c>
      <c r="K21" s="28">
        <f t="shared" si="4"/>
        <v>920044.62</v>
      </c>
      <c r="L21" s="28">
        <f t="shared" si="4"/>
        <v>832176.03</v>
      </c>
      <c r="M21" s="28">
        <f t="shared" si="4"/>
        <v>534686.64</v>
      </c>
      <c r="N21" s="28">
        <f t="shared" si="4"/>
        <v>306071.4</v>
      </c>
      <c r="O21" s="28">
        <f aca="true" t="shared" si="5" ref="O21:O29">SUM(B21:N21)</f>
        <v>9216255.59</v>
      </c>
    </row>
    <row r="22" spans="1:23" ht="18.75" customHeight="1">
      <c r="A22" s="26" t="s">
        <v>33</v>
      </c>
      <c r="B22" s="28">
        <f>IF(B18&lt;&gt;0,ROUND((B18-1)*B21,2),0)</f>
        <v>159106.16</v>
      </c>
      <c r="C22" s="28">
        <f aca="true" t="shared" si="6" ref="C22:N22">IF(C18&lt;&gt;0,ROUND((C18-1)*C21,2),0)</f>
        <v>186840.72</v>
      </c>
      <c r="D22" s="28">
        <f t="shared" si="6"/>
        <v>256482.21</v>
      </c>
      <c r="E22" s="28">
        <f t="shared" si="6"/>
        <v>-50276.18</v>
      </c>
      <c r="F22" s="28">
        <f t="shared" si="6"/>
        <v>213945.12</v>
      </c>
      <c r="G22" s="28">
        <f t="shared" si="6"/>
        <v>347472.32</v>
      </c>
      <c r="H22" s="28">
        <f t="shared" si="6"/>
        <v>79134.85</v>
      </c>
      <c r="I22" s="28">
        <f t="shared" si="6"/>
        <v>75046.87</v>
      </c>
      <c r="J22" s="28">
        <f t="shared" si="6"/>
        <v>178714.68</v>
      </c>
      <c r="K22" s="28">
        <f t="shared" si="6"/>
        <v>153611.59</v>
      </c>
      <c r="L22" s="28">
        <f t="shared" si="6"/>
        <v>197672.33</v>
      </c>
      <c r="M22" s="28">
        <f t="shared" si="6"/>
        <v>66242</v>
      </c>
      <c r="N22" s="28">
        <f t="shared" si="6"/>
        <v>14882.97</v>
      </c>
      <c r="O22" s="28">
        <f t="shared" si="5"/>
        <v>1878875.64</v>
      </c>
      <c r="W22" s="51"/>
    </row>
    <row r="23" spans="1:15" ht="18.75" customHeight="1">
      <c r="A23" s="26" t="s">
        <v>34</v>
      </c>
      <c r="B23" s="28">
        <v>64998.76</v>
      </c>
      <c r="C23" s="28">
        <v>42644.81</v>
      </c>
      <c r="D23" s="28">
        <v>30703.15</v>
      </c>
      <c r="E23" s="28">
        <v>10779.39</v>
      </c>
      <c r="F23" s="28">
        <v>39665.03</v>
      </c>
      <c r="G23" s="28">
        <v>64140.9</v>
      </c>
      <c r="H23" s="28">
        <v>7347.23</v>
      </c>
      <c r="I23" s="28">
        <v>44754.13</v>
      </c>
      <c r="J23" s="28">
        <v>34679.14</v>
      </c>
      <c r="K23" s="28">
        <v>51427.14</v>
      </c>
      <c r="L23" s="28">
        <v>49101.3</v>
      </c>
      <c r="M23" s="28">
        <v>24493.73</v>
      </c>
      <c r="N23" s="28">
        <v>15367.13</v>
      </c>
      <c r="O23" s="28">
        <f t="shared" si="5"/>
        <v>480101.83999999997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1135.48</v>
      </c>
      <c r="C26" s="28">
        <v>833.23</v>
      </c>
      <c r="D26" s="28">
        <v>756.99</v>
      </c>
      <c r="E26" s="28">
        <v>215.12</v>
      </c>
      <c r="F26" s="28">
        <v>795.11</v>
      </c>
      <c r="G26" s="28">
        <v>1124.59</v>
      </c>
      <c r="H26" s="28">
        <v>201.5</v>
      </c>
      <c r="I26" s="28">
        <v>846.85</v>
      </c>
      <c r="J26" s="28">
        <v>694.36</v>
      </c>
      <c r="K26" s="28">
        <v>953.04</v>
      </c>
      <c r="L26" s="28">
        <v>868.63</v>
      </c>
      <c r="M26" s="28">
        <v>490.14</v>
      </c>
      <c r="N26" s="28">
        <v>266.83</v>
      </c>
      <c r="O26" s="28">
        <f t="shared" si="5"/>
        <v>9181.869999999999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862.89</v>
      </c>
      <c r="L27" s="28">
        <v>753.85</v>
      </c>
      <c r="M27" s="28">
        <v>425.33</v>
      </c>
      <c r="N27" s="28">
        <v>223.57</v>
      </c>
      <c r="O27" s="28">
        <f t="shared" si="5"/>
        <v>7910.780000000001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3687.0499999999997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20030.54</v>
      </c>
      <c r="E29" s="28">
        <v>10392.58</v>
      </c>
      <c r="F29" s="28">
        <v>27257.08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28732.1</v>
      </c>
      <c r="N29" s="28">
        <v>10152.61</v>
      </c>
      <c r="O29" s="28">
        <f t="shared" si="5"/>
        <v>406640.1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85734.69</v>
      </c>
      <c r="L30" s="28">
        <v>28757.69</v>
      </c>
      <c r="M30" s="28">
        <v>0</v>
      </c>
      <c r="N30" s="28">
        <v>0</v>
      </c>
      <c r="O30" s="28">
        <f>SUM(B30:N30)</f>
        <v>114492.38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-38148</v>
      </c>
      <c r="C33" s="28">
        <f aca="true" t="shared" si="7" ref="C33:O33">+C34+C36+C49+C50+C51+C56-C57</f>
        <v>-36638.8</v>
      </c>
      <c r="D33" s="28">
        <f t="shared" si="7"/>
        <v>-19690</v>
      </c>
      <c r="E33" s="28">
        <f t="shared" si="7"/>
        <v>-267635.2</v>
      </c>
      <c r="F33" s="28">
        <f t="shared" si="7"/>
        <v>-23465.2</v>
      </c>
      <c r="G33" s="28">
        <f t="shared" si="7"/>
        <v>-47238.4</v>
      </c>
      <c r="H33" s="28">
        <f t="shared" si="7"/>
        <v>-6842</v>
      </c>
      <c r="I33" s="28">
        <f t="shared" si="7"/>
        <v>-53719.6</v>
      </c>
      <c r="J33" s="28">
        <f t="shared" si="7"/>
        <v>-29079.6</v>
      </c>
      <c r="K33" s="28">
        <f t="shared" si="7"/>
        <v>-15417.6</v>
      </c>
      <c r="L33" s="28">
        <f t="shared" si="7"/>
        <v>-11303.6</v>
      </c>
      <c r="M33" s="28">
        <f t="shared" si="7"/>
        <v>-21846</v>
      </c>
      <c r="N33" s="28">
        <f t="shared" si="7"/>
        <v>-12914</v>
      </c>
      <c r="O33" s="28">
        <f t="shared" si="7"/>
        <v>-583938</v>
      </c>
    </row>
    <row r="34" spans="1:15" ht="18.75" customHeight="1">
      <c r="A34" s="26" t="s">
        <v>38</v>
      </c>
      <c r="B34" s="29">
        <f>+B35</f>
        <v>-38148</v>
      </c>
      <c r="C34" s="29">
        <f>+C35</f>
        <v>-36638.8</v>
      </c>
      <c r="D34" s="29">
        <f aca="true" t="shared" si="8" ref="D34:O34">+D35</f>
        <v>-19690</v>
      </c>
      <c r="E34" s="29">
        <f t="shared" si="8"/>
        <v>-6635.2</v>
      </c>
      <c r="F34" s="29">
        <f t="shared" si="8"/>
        <v>-23465.2</v>
      </c>
      <c r="G34" s="29">
        <f t="shared" si="8"/>
        <v>-47238.4</v>
      </c>
      <c r="H34" s="29">
        <f t="shared" si="8"/>
        <v>-6842</v>
      </c>
      <c r="I34" s="29">
        <f t="shared" si="8"/>
        <v>-53719.6</v>
      </c>
      <c r="J34" s="29">
        <f t="shared" si="8"/>
        <v>-29079.6</v>
      </c>
      <c r="K34" s="29">
        <f t="shared" si="8"/>
        <v>-15417.6</v>
      </c>
      <c r="L34" s="29">
        <f t="shared" si="8"/>
        <v>-11303.6</v>
      </c>
      <c r="M34" s="29">
        <f t="shared" si="8"/>
        <v>-21846</v>
      </c>
      <c r="N34" s="29">
        <f t="shared" si="8"/>
        <v>-12914</v>
      </c>
      <c r="O34" s="29">
        <f t="shared" si="8"/>
        <v>-322938</v>
      </c>
    </row>
    <row r="35" spans="1:26" ht="18.75" customHeight="1">
      <c r="A35" s="27" t="s">
        <v>39</v>
      </c>
      <c r="B35" s="16">
        <f>ROUND((-B9)*$G$3,2)</f>
        <v>-38148</v>
      </c>
      <c r="C35" s="16">
        <f aca="true" t="shared" si="9" ref="C35:N35">ROUND((-C9)*$G$3,2)</f>
        <v>-36638.8</v>
      </c>
      <c r="D35" s="16">
        <f t="shared" si="9"/>
        <v>-19690</v>
      </c>
      <c r="E35" s="16">
        <f t="shared" si="9"/>
        <v>-6635.2</v>
      </c>
      <c r="F35" s="16">
        <f t="shared" si="9"/>
        <v>-23465.2</v>
      </c>
      <c r="G35" s="16">
        <f t="shared" si="9"/>
        <v>-47238.4</v>
      </c>
      <c r="H35" s="16">
        <f t="shared" si="9"/>
        <v>-6842</v>
      </c>
      <c r="I35" s="16">
        <f t="shared" si="9"/>
        <v>-53719.6</v>
      </c>
      <c r="J35" s="16">
        <f t="shared" si="9"/>
        <v>-29079.6</v>
      </c>
      <c r="K35" s="16">
        <f t="shared" si="9"/>
        <v>-15417.6</v>
      </c>
      <c r="L35" s="16">
        <f t="shared" si="9"/>
        <v>-11303.6</v>
      </c>
      <c r="M35" s="16">
        <f t="shared" si="9"/>
        <v>-21846</v>
      </c>
      <c r="N35" s="16">
        <f t="shared" si="9"/>
        <v>-12914</v>
      </c>
      <c r="O35" s="30">
        <f aca="true" t="shared" si="10" ref="O35:O57">SUM(B35:N35)</f>
        <v>-322938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-261000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-261000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-261000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-4509000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60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1473810.58</v>
      </c>
      <c r="C55" s="34">
        <f aca="true" t="shared" si="13" ref="C55:N55">+C20+C33</f>
        <v>1052570.9</v>
      </c>
      <c r="D55" s="34">
        <f t="shared" si="13"/>
        <v>968651.8900000001</v>
      </c>
      <c r="E55" s="34">
        <f t="shared" si="13"/>
        <v>18619.21000000008</v>
      </c>
      <c r="F55" s="34">
        <f t="shared" si="13"/>
        <v>1019750.15</v>
      </c>
      <c r="G55" s="34">
        <f t="shared" si="13"/>
        <v>1432252.4200000002</v>
      </c>
      <c r="H55" s="34">
        <f t="shared" si="13"/>
        <v>273620.62999999995</v>
      </c>
      <c r="I55" s="34">
        <f t="shared" si="13"/>
        <v>1084891.6199999999</v>
      </c>
      <c r="J55" s="34">
        <f t="shared" si="13"/>
        <v>885713.28</v>
      </c>
      <c r="K55" s="34">
        <f t="shared" si="13"/>
        <v>1243864.0399999998</v>
      </c>
      <c r="L55" s="34">
        <f t="shared" si="13"/>
        <v>1140603.0599999998</v>
      </c>
      <c r="M55" s="34">
        <f t="shared" si="13"/>
        <v>635193</v>
      </c>
      <c r="N55" s="34">
        <f t="shared" si="13"/>
        <v>335924.83</v>
      </c>
      <c r="O55" s="34">
        <f>SUM(B55:N55)</f>
        <v>11565465.610000001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1473810.58</v>
      </c>
      <c r="C61" s="42">
        <f t="shared" si="14"/>
        <v>1052570.89</v>
      </c>
      <c r="D61" s="42">
        <f t="shared" si="14"/>
        <v>968651.89</v>
      </c>
      <c r="E61" s="42">
        <f t="shared" si="14"/>
        <v>18619.21</v>
      </c>
      <c r="F61" s="42">
        <f t="shared" si="14"/>
        <v>1019750.15</v>
      </c>
      <c r="G61" s="42">
        <f t="shared" si="14"/>
        <v>1432252.42</v>
      </c>
      <c r="H61" s="42">
        <f t="shared" si="14"/>
        <v>273620.63</v>
      </c>
      <c r="I61" s="42">
        <f t="shared" si="14"/>
        <v>1084891.62</v>
      </c>
      <c r="J61" s="42">
        <f t="shared" si="14"/>
        <v>885713.28</v>
      </c>
      <c r="K61" s="42">
        <f t="shared" si="14"/>
        <v>1243864.03</v>
      </c>
      <c r="L61" s="42">
        <f t="shared" si="14"/>
        <v>1140603.06</v>
      </c>
      <c r="M61" s="42">
        <f t="shared" si="14"/>
        <v>635193</v>
      </c>
      <c r="N61" s="42">
        <f t="shared" si="14"/>
        <v>335924.83</v>
      </c>
      <c r="O61" s="34">
        <f t="shared" si="14"/>
        <v>11565465.59</v>
      </c>
      <c r="Q61"/>
    </row>
    <row r="62" spans="1:18" ht="18.75" customHeight="1">
      <c r="A62" s="26" t="s">
        <v>54</v>
      </c>
      <c r="B62" s="42">
        <v>1211860.79</v>
      </c>
      <c r="C62" s="42">
        <v>754215.96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1966076.75</v>
      </c>
      <c r="P62"/>
      <c r="Q62"/>
      <c r="R62" s="41"/>
    </row>
    <row r="63" spans="1:16" ht="18.75" customHeight="1">
      <c r="A63" s="26" t="s">
        <v>55</v>
      </c>
      <c r="B63" s="42">
        <v>261949.79</v>
      </c>
      <c r="C63" s="42">
        <v>298354.93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560304.72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968651.89</v>
      </c>
      <c r="E64" s="43">
        <v>0</v>
      </c>
      <c r="F64" s="43">
        <v>0</v>
      </c>
      <c r="G64" s="43">
        <v>0</v>
      </c>
      <c r="H64" s="42">
        <v>273620.63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1242272.52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18619.21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18619.21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1019750.15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1019750.15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1432252.42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1432252.42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1084891.62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1084891.62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885713.28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885713.28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1243864.03</v>
      </c>
      <c r="L70" s="29">
        <v>1140603.06</v>
      </c>
      <c r="M70" s="43">
        <v>0</v>
      </c>
      <c r="N70" s="43">
        <v>0</v>
      </c>
      <c r="O70" s="34">
        <f t="shared" si="15"/>
        <v>2384467.09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635193</v>
      </c>
      <c r="N71" s="43">
        <v>0</v>
      </c>
      <c r="O71" s="34">
        <f t="shared" si="15"/>
        <v>635193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335924.83</v>
      </c>
      <c r="O72" s="46">
        <f t="shared" si="15"/>
        <v>335924.83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2024-05-21T17:45:13Z</dcterms:modified>
  <cp:category/>
  <cp:version/>
  <cp:contentType/>
  <cp:contentStatus/>
</cp:coreProperties>
</file>