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<sst xmlns="http://schemas.openxmlformats.org/spreadsheetml/2006/main" count="90" uniqueCount="87">
  <si>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</si>
  <si>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</si>
  <si>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</si>
  <si>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</si>
  <si>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</si>
  <si>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</si>
  <si>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</si>
  <si>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</si>
  <si>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</si>
  <si>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</si>
  <si>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</si>
  <si>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</si>
  <si>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</si>
  <si>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</si>
  <si>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</si>
  <si>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</si>
  <si>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</si>
  <si>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</si>
  <si>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</si>
  <si>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</si>
  <si>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</si>
  <si>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</si>
  <si>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</si>
  <si>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</si>
  <si>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</si>
  <si>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</si>
  <si>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</si>
  <si>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</si>
  <si>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</si>
  <si>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</si>
  <si>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</si>
  <si>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</si>
  <si>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</si>
  <si>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</si>
  <si>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</si>
  <si>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</si>
  <si>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</si>
  <si>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</si>
  <si>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</si>
  <si>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</si>
  <si>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</si>
  <si>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</si>
  <si>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</si>
  <si>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</si>
  <si>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</si>
  <si>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</si>
  <si>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</si>
  <si>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</si>
  <si>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</si>
  <si>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</si>
  <si>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</si>
  <si>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</si>
  <si>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</si>
  <si>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</si>
  <si>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</si>
  <si>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</si>
  <si>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</si>
  <si>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</si>
  <si>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</si>
  <si>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</si>
  <si>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</si>
  <si>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</si>
  <si>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</si>
  <si>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</si>
  <si>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</si>
  <si>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</si>
  <si>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</si>
  <si>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</si>
  <si>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</si>
  <si>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</si>
  <si>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</si>
  <si>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</si>
  <si>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</si>
  <si>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</si>
  <si>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</si>
  <si>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</si>
  <si>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</si>
  <si>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</si>
  <si>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</si>
  <si>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</si>
  <si>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</si>
  <si>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</si>
  <si>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</si>
  <si>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</si>
  <si>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20/05/24 - VENCIMENTO 27/05/24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</si>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</sst>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399920</v>
      </c>
      <c r="C7" s="9">
        <f t="shared" si="0"/>
        <v>265347</v>
      </c>
      <c r="D7" s="9">
        <f t="shared" si="0"/>
        <v>237317</v>
      </c>
      <c r="E7" s="9">
        <f t="shared" si="0"/>
        <v>67307</v>
      </c>
      <c r="F7" s="9">
        <f t="shared" si="0"/>
        <v>228103</v>
      </c>
      <c r="G7" s="9">
        <f t="shared" si="0"/>
        <v>385966</v>
      </c>
      <c r="H7" s="9">
        <f t="shared" si="0"/>
        <v>49397</v>
      </c>
      <c r="I7" s="9">
        <f t="shared" si="0"/>
        <v>285237</v>
      </c>
      <c r="J7" s="9">
        <f t="shared" si="0"/>
        <v>211313</v>
      </c>
      <c r="K7" s="9">
        <f t="shared" si="0"/>
        <v>313223</v>
      </c>
      <c r="L7" s="9">
        <f t="shared" si="0"/>
        <v>240404</v>
      </c>
      <c r="M7" s="9">
        <f t="shared" si="0"/>
        <v>134396</v>
      </c>
      <c r="N7" s="9">
        <f t="shared" si="0"/>
        <v>85899</v>
      </c>
      <c r="O7" s="9">
        <f t="shared" si="0"/>
        <v>2903829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8935</v>
      </c>
      <c r="C8" s="11">
        <f t="shared" si="1"/>
        <v>8897</v>
      </c>
      <c r="D8" s="11">
        <f t="shared" si="1"/>
        <v>4863</v>
      </c>
      <c r="E8" s="11">
        <f t="shared" si="1"/>
        <v>1589</v>
      </c>
      <c r="F8" s="11">
        <f t="shared" si="1"/>
        <v>5604</v>
      </c>
      <c r="G8" s="11">
        <f t="shared" si="1"/>
        <v>11660</v>
      </c>
      <c r="H8" s="11">
        <f t="shared" si="1"/>
        <v>1645</v>
      </c>
      <c r="I8" s="11">
        <f t="shared" si="1"/>
        <v>11942</v>
      </c>
      <c r="J8" s="11">
        <f t="shared" si="1"/>
        <v>7057</v>
      </c>
      <c r="K8" s="11">
        <f t="shared" si="1"/>
        <v>3726</v>
      </c>
      <c r="L8" s="11">
        <f t="shared" si="1"/>
        <v>2746</v>
      </c>
      <c r="M8" s="11">
        <f t="shared" si="1"/>
        <v>5258</v>
      </c>
      <c r="N8" s="11">
        <f t="shared" si="1"/>
        <v>3192</v>
      </c>
      <c r="O8" s="11">
        <f t="shared" si="1"/>
        <v>77114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8935</v>
      </c>
      <c r="C9" s="11">
        <v>8897</v>
      </c>
      <c r="D9" s="11">
        <v>4863</v>
      </c>
      <c r="E9" s="11">
        <v>1589</v>
      </c>
      <c r="F9" s="11">
        <v>5604</v>
      </c>
      <c r="G9" s="11">
        <v>11660</v>
      </c>
      <c r="H9" s="11">
        <v>1645</v>
      </c>
      <c r="I9" s="11">
        <v>11942</v>
      </c>
      <c r="J9" s="11">
        <v>7057</v>
      </c>
      <c r="K9" s="11">
        <v>3724</v>
      </c>
      <c r="L9" s="11">
        <v>2745</v>
      </c>
      <c r="M9" s="11">
        <v>5258</v>
      </c>
      <c r="N9" s="11">
        <v>3176</v>
      </c>
      <c r="O9" s="11">
        <f>SUM(B9:N9)</f>
        <v>77095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1</v>
      </c>
      <c r="M10" s="13">
        <v>0</v>
      </c>
      <c r="N10" s="13">
        <v>16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390985</v>
      </c>
      <c r="C11" s="13">
        <v>256450</v>
      </c>
      <c r="D11" s="13">
        <v>232454</v>
      </c>
      <c r="E11" s="13">
        <v>65718</v>
      </c>
      <c r="F11" s="13">
        <v>222499</v>
      </c>
      <c r="G11" s="13">
        <v>374306</v>
      </c>
      <c r="H11" s="13">
        <v>47752</v>
      </c>
      <c r="I11" s="13">
        <v>273295</v>
      </c>
      <c r="J11" s="13">
        <v>204256</v>
      </c>
      <c r="K11" s="13">
        <v>309497</v>
      </c>
      <c r="L11" s="13">
        <v>237658</v>
      </c>
      <c r="M11" s="13">
        <v>129138</v>
      </c>
      <c r="N11" s="13">
        <v>82707</v>
      </c>
      <c r="O11" s="11">
        <f>SUM(B11:N11)</f>
        <v>2826715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27941</v>
      </c>
      <c r="C12" s="13">
        <v>23280</v>
      </c>
      <c r="D12" s="13">
        <v>17663</v>
      </c>
      <c r="E12" s="13">
        <v>7049</v>
      </c>
      <c r="F12" s="13">
        <v>20007</v>
      </c>
      <c r="G12" s="13">
        <v>36273</v>
      </c>
      <c r="H12" s="13">
        <v>4981</v>
      </c>
      <c r="I12" s="13">
        <v>25964</v>
      </c>
      <c r="J12" s="13">
        <v>17342</v>
      </c>
      <c r="K12" s="13">
        <v>20257</v>
      </c>
      <c r="L12" s="13">
        <v>16248</v>
      </c>
      <c r="M12" s="13">
        <v>6688</v>
      </c>
      <c r="N12" s="13">
        <v>3590</v>
      </c>
      <c r="O12" s="11">
        <f>SUM(B12:N12)</f>
        <v>227283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363044</v>
      </c>
      <c r="C13" s="15">
        <f t="shared" si="2"/>
        <v>233170</v>
      </c>
      <c r="D13" s="15">
        <f t="shared" si="2"/>
        <v>214791</v>
      </c>
      <c r="E13" s="15">
        <f t="shared" si="2"/>
        <v>58669</v>
      </c>
      <c r="F13" s="15">
        <f t="shared" si="2"/>
        <v>202492</v>
      </c>
      <c r="G13" s="15">
        <f t="shared" si="2"/>
        <v>338033</v>
      </c>
      <c r="H13" s="15">
        <f t="shared" si="2"/>
        <v>42771</v>
      </c>
      <c r="I13" s="15">
        <f t="shared" si="2"/>
        <v>247331</v>
      </c>
      <c r="J13" s="15">
        <f t="shared" si="2"/>
        <v>186914</v>
      </c>
      <c r="K13" s="15">
        <f t="shared" si="2"/>
        <v>289240</v>
      </c>
      <c r="L13" s="15">
        <f t="shared" si="2"/>
        <v>221410</v>
      </c>
      <c r="M13" s="15">
        <f t="shared" si="2"/>
        <v>122450</v>
      </c>
      <c r="N13" s="15">
        <f t="shared" si="2"/>
        <v>79117</v>
      </c>
      <c r="O13" s="11">
        <f>SUM(B13:N13)</f>
        <v>2599432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1.170152462973701</v>
      </c>
      <c r="C18" s="19">
        <v>1.262313663646167</v>
      </c>
      <c r="D18" s="19">
        <v>1.438017012649717</v>
      </c>
      <c r="E18" s="19">
        <v>0.874995104642877</v>
      </c>
      <c r="F18" s="19">
        <v>1.36881992301051</v>
      </c>
      <c r="G18" s="19">
        <v>1.383076113018386</v>
      </c>
      <c r="H18" s="19">
        <v>1.493707315515409</v>
      </c>
      <c r="I18" s="19">
        <v>1.184881856530188</v>
      </c>
      <c r="J18" s="19">
        <v>1.336863776511054</v>
      </c>
      <c r="K18" s="19">
        <v>1.187579078685291</v>
      </c>
      <c r="L18" s="19">
        <v>1.292109729165518</v>
      </c>
      <c r="M18" s="19">
        <v>1.162789404096449</v>
      </c>
      <c r="N18" s="19">
        <v>1.078361197319989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1510279.0700000003</v>
      </c>
      <c r="C20" s="24">
        <f aca="true" t="shared" si="3" ref="C20:O20">SUM(C21:C32)</f>
        <v>1093269.31</v>
      </c>
      <c r="D20" s="24">
        <f t="shared" si="3"/>
        <v>966842.9400000001</v>
      </c>
      <c r="E20" s="24">
        <f t="shared" si="3"/>
        <v>292988.94</v>
      </c>
      <c r="F20" s="24">
        <f t="shared" si="3"/>
        <v>1038498.33</v>
      </c>
      <c r="G20" s="24">
        <f t="shared" si="3"/>
        <v>1470475.03</v>
      </c>
      <c r="H20" s="24">
        <f t="shared" si="3"/>
        <v>286488.38</v>
      </c>
      <c r="I20" s="24">
        <f t="shared" si="3"/>
        <v>1129408.71</v>
      </c>
      <c r="J20" s="24">
        <f t="shared" si="3"/>
        <v>925349.5599999999</v>
      </c>
      <c r="K20" s="24">
        <f t="shared" si="3"/>
        <v>1256033.9800000002</v>
      </c>
      <c r="L20" s="24">
        <f t="shared" si="3"/>
        <v>1139422.1900000002</v>
      </c>
      <c r="M20" s="24">
        <f t="shared" si="3"/>
        <v>649027.4099999999</v>
      </c>
      <c r="N20" s="24">
        <f t="shared" si="3"/>
        <v>343990.68</v>
      </c>
      <c r="O20" s="24">
        <f t="shared" si="3"/>
        <v>12102074.530000001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1180563.84</v>
      </c>
      <c r="C21" s="28">
        <f aca="true" t="shared" si="4" ref="C21:N21">ROUND((C15+C16)*C7,2)</f>
        <v>809202.21</v>
      </c>
      <c r="D21" s="28">
        <f t="shared" si="4"/>
        <v>634704.32</v>
      </c>
      <c r="E21" s="28">
        <f t="shared" si="4"/>
        <v>307525.68</v>
      </c>
      <c r="F21" s="28">
        <f t="shared" si="4"/>
        <v>707096.49</v>
      </c>
      <c r="G21" s="28">
        <f t="shared" si="4"/>
        <v>984444.88</v>
      </c>
      <c r="H21" s="28">
        <f t="shared" si="4"/>
        <v>169164.97</v>
      </c>
      <c r="I21" s="28">
        <f t="shared" si="4"/>
        <v>863726.16</v>
      </c>
      <c r="J21" s="28">
        <f t="shared" si="4"/>
        <v>643596</v>
      </c>
      <c r="K21" s="28">
        <f t="shared" si="4"/>
        <v>901737.69</v>
      </c>
      <c r="L21" s="28">
        <f t="shared" si="4"/>
        <v>788044.31</v>
      </c>
      <c r="M21" s="28">
        <f t="shared" si="4"/>
        <v>508352.87</v>
      </c>
      <c r="N21" s="28">
        <f t="shared" si="4"/>
        <v>293491.11</v>
      </c>
      <c r="O21" s="28">
        <f aca="true" t="shared" si="5" ref="O21:O31">SUM(B21:N21)</f>
        <v>8791650.53</v>
      </c>
    </row>
    <row r="22" spans="1:23" ht="18.75" customHeight="1">
      <c r="A22" s="26" t="s">
        <v>33</v>
      </c>
      <c r="B22" s="28">
        <f>IF(B18&lt;&gt;0,ROUND((B18-1)*B21,2),0)</f>
        <v>200875.85</v>
      </c>
      <c r="C22" s="28">
        <f aca="true" t="shared" si="6" ref="C22:N22">IF(C18&lt;&gt;0,ROUND((C18-1)*C21,2),0)</f>
        <v>212264.8</v>
      </c>
      <c r="D22" s="28">
        <f t="shared" si="6"/>
        <v>278011.29</v>
      </c>
      <c r="E22" s="28">
        <f t="shared" si="6"/>
        <v>-38442.22</v>
      </c>
      <c r="F22" s="28">
        <f t="shared" si="6"/>
        <v>260791.27</v>
      </c>
      <c r="G22" s="28">
        <f t="shared" si="6"/>
        <v>377117.32</v>
      </c>
      <c r="H22" s="28">
        <f t="shared" si="6"/>
        <v>83517.98</v>
      </c>
      <c r="I22" s="28">
        <f t="shared" si="6"/>
        <v>159687.3</v>
      </c>
      <c r="J22" s="28">
        <f t="shared" si="6"/>
        <v>216804.18</v>
      </c>
      <c r="K22" s="28">
        <f t="shared" si="6"/>
        <v>169147.13</v>
      </c>
      <c r="L22" s="28">
        <f t="shared" si="6"/>
        <v>230195.41</v>
      </c>
      <c r="M22" s="28">
        <f t="shared" si="6"/>
        <v>82754.46</v>
      </c>
      <c r="N22" s="28">
        <f t="shared" si="6"/>
        <v>22998.31</v>
      </c>
      <c r="O22" s="28">
        <f t="shared" si="5"/>
        <v>2255723.08</v>
      </c>
      <c r="W22" s="51"/>
    </row>
    <row r="23" spans="1:15" ht="18.75" customHeight="1">
      <c r="A23" s="26" t="s">
        <v>34</v>
      </c>
      <c r="B23" s="28">
        <v>64832.03</v>
      </c>
      <c r="C23" s="28">
        <v>42573.3</v>
      </c>
      <c r="D23" s="28">
        <v>30630.55</v>
      </c>
      <c r="E23" s="28">
        <v>11230.43</v>
      </c>
      <c r="F23" s="28">
        <v>39829.51</v>
      </c>
      <c r="G23" s="28">
        <v>63229.34</v>
      </c>
      <c r="H23" s="28">
        <v>7676.2</v>
      </c>
      <c r="I23" s="28">
        <v>44285.08</v>
      </c>
      <c r="J23" s="28">
        <v>35780.24</v>
      </c>
      <c r="K23" s="28">
        <v>51274.59</v>
      </c>
      <c r="L23" s="28">
        <v>48415.07</v>
      </c>
      <c r="M23" s="28">
        <v>23769.59</v>
      </c>
      <c r="N23" s="28">
        <v>14994.81</v>
      </c>
      <c r="O23" s="28">
        <f t="shared" si="5"/>
        <v>478520.74000000005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1138.2</v>
      </c>
      <c r="C26" s="28">
        <v>838.68</v>
      </c>
      <c r="D26" s="28">
        <v>740.65</v>
      </c>
      <c r="E26" s="28">
        <v>220.56</v>
      </c>
      <c r="F26" s="28">
        <v>792.39</v>
      </c>
      <c r="G26" s="28">
        <v>1119.14</v>
      </c>
      <c r="H26" s="28">
        <v>206.95</v>
      </c>
      <c r="I26" s="28">
        <v>841.4</v>
      </c>
      <c r="J26" s="28">
        <v>705.25</v>
      </c>
      <c r="K26" s="28">
        <v>953.04</v>
      </c>
      <c r="L26" s="28">
        <v>860.46</v>
      </c>
      <c r="M26" s="28">
        <v>484.69</v>
      </c>
      <c r="N26" s="28">
        <v>255.95</v>
      </c>
      <c r="O26" s="28">
        <f t="shared" si="5"/>
        <v>9157.36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865.6</v>
      </c>
      <c r="L27" s="28">
        <v>753.85</v>
      </c>
      <c r="M27" s="28">
        <v>425.33</v>
      </c>
      <c r="N27" s="28">
        <v>223.57</v>
      </c>
      <c r="O27" s="28">
        <f t="shared" si="5"/>
        <v>7913.4800000000005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398.01</v>
      </c>
      <c r="L28" s="28">
        <v>351.6</v>
      </c>
      <c r="M28" s="28">
        <v>199.01</v>
      </c>
      <c r="N28" s="28">
        <v>104.27</v>
      </c>
      <c r="O28" s="28">
        <f t="shared" si="5"/>
        <v>3688.3199999999993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31271.41</v>
      </c>
      <c r="N29" s="28">
        <v>10152.61</v>
      </c>
      <c r="O29" s="28">
        <f t="shared" si="5"/>
        <v>409179.41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85406.99</v>
      </c>
      <c r="L30" s="28">
        <v>28576.26</v>
      </c>
      <c r="M30" s="28">
        <v>0</v>
      </c>
      <c r="N30" s="28">
        <v>0</v>
      </c>
      <c r="O30" s="28">
        <f t="shared" si="5"/>
        <v>113983.25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5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-39314</v>
      </c>
      <c r="C33" s="28">
        <f aca="true" t="shared" si="7" ref="C33:O33">+C34+C36+C49+C50+C51+C56-C57</f>
        <v>-39146.8</v>
      </c>
      <c r="D33" s="28">
        <f t="shared" si="7"/>
        <v>-21397.2</v>
      </c>
      <c r="E33" s="28">
        <f t="shared" si="7"/>
        <v>-6991.6</v>
      </c>
      <c r="F33" s="28">
        <f t="shared" si="7"/>
        <v>-24657.6</v>
      </c>
      <c r="G33" s="28">
        <f t="shared" si="7"/>
        <v>-51304</v>
      </c>
      <c r="H33" s="28">
        <f t="shared" si="7"/>
        <v>-7238</v>
      </c>
      <c r="I33" s="28">
        <f t="shared" si="7"/>
        <v>-52544.8</v>
      </c>
      <c r="J33" s="28">
        <f t="shared" si="7"/>
        <v>-31050.8</v>
      </c>
      <c r="K33" s="28">
        <f t="shared" si="7"/>
        <v>-16385.6</v>
      </c>
      <c r="L33" s="28">
        <f t="shared" si="7"/>
        <v>-12078</v>
      </c>
      <c r="M33" s="28">
        <f t="shared" si="7"/>
        <v>-23135.2</v>
      </c>
      <c r="N33" s="28">
        <f t="shared" si="7"/>
        <v>-13974.4</v>
      </c>
      <c r="O33" s="28">
        <f t="shared" si="7"/>
        <v>-339218</v>
      </c>
    </row>
    <row r="34" spans="1:15" ht="18.75" customHeight="1">
      <c r="A34" s="26" t="s">
        <v>38</v>
      </c>
      <c r="B34" s="29">
        <f>+B35</f>
        <v>-39314</v>
      </c>
      <c r="C34" s="29">
        <f>+C35</f>
        <v>-39146.8</v>
      </c>
      <c r="D34" s="29">
        <f aca="true" t="shared" si="8" ref="D34:O34">+D35</f>
        <v>-21397.2</v>
      </c>
      <c r="E34" s="29">
        <f t="shared" si="8"/>
        <v>-6991.6</v>
      </c>
      <c r="F34" s="29">
        <f t="shared" si="8"/>
        <v>-24657.6</v>
      </c>
      <c r="G34" s="29">
        <f t="shared" si="8"/>
        <v>-51304</v>
      </c>
      <c r="H34" s="29">
        <f t="shared" si="8"/>
        <v>-7238</v>
      </c>
      <c r="I34" s="29">
        <f t="shared" si="8"/>
        <v>-52544.8</v>
      </c>
      <c r="J34" s="29">
        <f t="shared" si="8"/>
        <v>-31050.8</v>
      </c>
      <c r="K34" s="29">
        <f t="shared" si="8"/>
        <v>-16385.6</v>
      </c>
      <c r="L34" s="29">
        <f t="shared" si="8"/>
        <v>-12078</v>
      </c>
      <c r="M34" s="29">
        <f t="shared" si="8"/>
        <v>-23135.2</v>
      </c>
      <c r="N34" s="29">
        <f t="shared" si="8"/>
        <v>-13974.4</v>
      </c>
      <c r="O34" s="29">
        <f t="shared" si="8"/>
        <v>-339218</v>
      </c>
    </row>
    <row r="35" spans="1:26" ht="18.75" customHeight="1">
      <c r="A35" s="27" t="s">
        <v>39</v>
      </c>
      <c r="B35" s="16">
        <f>ROUND((-B9)*$G$3,2)</f>
        <v>-39314</v>
      </c>
      <c r="C35" s="16">
        <f aca="true" t="shared" si="9" ref="C35:N35">ROUND((-C9)*$G$3,2)</f>
        <v>-39146.8</v>
      </c>
      <c r="D35" s="16">
        <f t="shared" si="9"/>
        <v>-21397.2</v>
      </c>
      <c r="E35" s="16">
        <f t="shared" si="9"/>
        <v>-6991.6</v>
      </c>
      <c r="F35" s="16">
        <f t="shared" si="9"/>
        <v>-24657.6</v>
      </c>
      <c r="G35" s="16">
        <f t="shared" si="9"/>
        <v>-51304</v>
      </c>
      <c r="H35" s="16">
        <f t="shared" si="9"/>
        <v>-7238</v>
      </c>
      <c r="I35" s="16">
        <f t="shared" si="9"/>
        <v>-52544.8</v>
      </c>
      <c r="J35" s="16">
        <f t="shared" si="9"/>
        <v>-31050.8</v>
      </c>
      <c r="K35" s="16">
        <f t="shared" si="9"/>
        <v>-16385.6</v>
      </c>
      <c r="L35" s="16">
        <f t="shared" si="9"/>
        <v>-12078</v>
      </c>
      <c r="M35" s="16">
        <f t="shared" si="9"/>
        <v>-23135.2</v>
      </c>
      <c r="N35" s="16">
        <f t="shared" si="9"/>
        <v>-13974.4</v>
      </c>
      <c r="O35" s="30">
        <f aca="true" t="shared" si="10" ref="O35:O57">SUM(B35:N35)</f>
        <v>-339218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1470965.0700000003</v>
      </c>
      <c r="C55" s="34">
        <f aca="true" t="shared" si="13" ref="C55:N55">+C20+C33</f>
        <v>1054122.51</v>
      </c>
      <c r="D55" s="34">
        <f t="shared" si="13"/>
        <v>945445.7400000001</v>
      </c>
      <c r="E55" s="34">
        <f t="shared" si="13"/>
        <v>285997.34</v>
      </c>
      <c r="F55" s="34">
        <f t="shared" si="13"/>
        <v>1013840.73</v>
      </c>
      <c r="G55" s="34">
        <f t="shared" si="13"/>
        <v>1419171.03</v>
      </c>
      <c r="H55" s="34">
        <f t="shared" si="13"/>
        <v>279250.38</v>
      </c>
      <c r="I55" s="34">
        <f t="shared" si="13"/>
        <v>1076863.91</v>
      </c>
      <c r="J55" s="34">
        <f t="shared" si="13"/>
        <v>894298.7599999999</v>
      </c>
      <c r="K55" s="34">
        <f t="shared" si="13"/>
        <v>1239648.3800000001</v>
      </c>
      <c r="L55" s="34">
        <f t="shared" si="13"/>
        <v>1127344.1900000002</v>
      </c>
      <c r="M55" s="34">
        <f t="shared" si="13"/>
        <v>625892.21</v>
      </c>
      <c r="N55" s="34">
        <f t="shared" si="13"/>
        <v>330016.27999999997</v>
      </c>
      <c r="O55" s="34">
        <f>SUM(B55:N55)</f>
        <v>11762856.53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1470965.06</v>
      </c>
      <c r="C61" s="42">
        <f t="shared" si="14"/>
        <v>1054122.51</v>
      </c>
      <c r="D61" s="42">
        <f t="shared" si="14"/>
        <v>945445.74</v>
      </c>
      <c r="E61" s="42">
        <f t="shared" si="14"/>
        <v>285997.35</v>
      </c>
      <c r="F61" s="42">
        <f t="shared" si="14"/>
        <v>1013840.73</v>
      </c>
      <c r="G61" s="42">
        <f t="shared" si="14"/>
        <v>1419171.03</v>
      </c>
      <c r="H61" s="42">
        <f t="shared" si="14"/>
        <v>279250.38</v>
      </c>
      <c r="I61" s="42">
        <f t="shared" si="14"/>
        <v>1076863.91</v>
      </c>
      <c r="J61" s="42">
        <f t="shared" si="14"/>
        <v>894298.76</v>
      </c>
      <c r="K61" s="42">
        <f t="shared" si="14"/>
        <v>1239648.38</v>
      </c>
      <c r="L61" s="42">
        <f t="shared" si="14"/>
        <v>1127344.19</v>
      </c>
      <c r="M61" s="42">
        <f t="shared" si="14"/>
        <v>625892.21</v>
      </c>
      <c r="N61" s="42">
        <f t="shared" si="14"/>
        <v>330016.29</v>
      </c>
      <c r="O61" s="34">
        <f t="shared" si="14"/>
        <v>11762856.54</v>
      </c>
      <c r="Q61"/>
    </row>
    <row r="62" spans="1:18" ht="18.75" customHeight="1">
      <c r="A62" s="26" t="s">
        <v>54</v>
      </c>
      <c r="B62" s="42">
        <v>1209541.69</v>
      </c>
      <c r="C62" s="42">
        <v>755317.61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1964859.2999999998</v>
      </c>
      <c r="P62"/>
      <c r="Q62"/>
      <c r="R62" s="41"/>
    </row>
    <row r="63" spans="1:16" ht="18.75" customHeight="1">
      <c r="A63" s="26" t="s">
        <v>55</v>
      </c>
      <c r="B63" s="42">
        <v>261423.37</v>
      </c>
      <c r="C63" s="42">
        <v>298804.9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560228.27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945445.74</v>
      </c>
      <c r="E64" s="43">
        <v>0</v>
      </c>
      <c r="F64" s="43">
        <v>0</v>
      </c>
      <c r="G64" s="43">
        <v>0</v>
      </c>
      <c r="H64" s="42">
        <v>279250.38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1224696.12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285997.35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285997.35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1013840.73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1013840.73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1419171.03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1419171.03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1076863.91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1076863.91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894298.76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894298.76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1239648.38</v>
      </c>
      <c r="L70" s="29">
        <v>1127344.19</v>
      </c>
      <c r="M70" s="43">
        <v>0</v>
      </c>
      <c r="N70" s="43">
        <v>0</v>
      </c>
      <c r="O70" s="34">
        <f t="shared" si="15"/>
        <v>2366992.57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625892.21</v>
      </c>
      <c r="N71" s="43">
        <v>0</v>
      </c>
      <c r="O71" s="34">
        <f t="shared" si="15"/>
        <v>625892.21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330016.29</v>
      </c>
      <c r="O72" s="46">
        <f t="shared" si="15"/>
        <v>330016.29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2024-05-29T14:30:30Z</dcterms:modified>
  <cp:category/>
  <cp:version/>
  <cp:contentType/>
  <cp:contentStatus/>
</cp:coreProperties>
</file>