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<sst xmlns="http://schemas.openxmlformats.org/spreadsheetml/2006/main" count="91" uniqueCount="88">
  <si>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</si>
  <si>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</si>
  <si>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</si>
  <si>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</si>
  <si>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</si>
  <si>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</si>
  <si>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</si>
  <si>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</si>
  <si>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</si>
  <si>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</si>
  <si>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</si>
  <si>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</si>
  <si>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</si>
  <si>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</si>
  <si>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</si>
  <si>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</si>
  <si>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</si>
  <si>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</si>
  <si>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</si>
  <si>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</si>
  <si>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</si>
  <si>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</si>
  <si>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</si>
  <si>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</si>
  <si>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</si>
  <si>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</si>
  <si>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</si>
  <si>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</si>
  <si>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</si>
  <si>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</si>
  <si>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</si>
  <si>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</si>
  <si>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</si>
  <si>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</si>
  <si>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</si>
  <si>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</si>
  <si>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</si>
  <si>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</si>
  <si>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</si>
  <si>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</si>
  <si>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</si>
  <si>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</si>
  <si>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</si>
  <si>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</si>
  <si>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</si>
  <si>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</si>
  <si>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</si>
  <si>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</si>
  <si>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</si>
  <si>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</si>
  <si>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</si>
  <si>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</si>
  <si>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</si>
  <si>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</si>
  <si>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</si>
  <si>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</si>
  <si>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</si>
  <si>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</si>
  <si>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</si>
  <si>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</si>
  <si>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</si>
  <si>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</si>
  <si>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</si>
  <si>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</si>
  <si>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</si>
  <si>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</si>
  <si>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</si>
  <si>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</si>
  <si>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</si>
  <si>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</si>
  <si>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</si>
  <si>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</si>
  <si>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</si>
  <si>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</si>
  <si>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</si>
  <si>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</si>
  <si>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</si>
  <si>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</si>
  <si>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</si>
  <si>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</si>
  <si>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</si>
  <si>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</si>
  <si>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</si>
  <si>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21/05/24 - VENCIMENTO 28/05/24</t>
  </si>
  <si>
    <t>4.10. Remuneração Veículos Elétricos</t>
  </si>
  <si>
    <t>4.11. Remuneração Aquático</t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</si>
  <si>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1</t>
    </r>
  </si>
  <si>
    <r>
      <t xml:space="preserve">            </t>
    </r>
    <r>
      <rPr>
        <vertAlign val="superscript"/>
        <sz val="10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Revisão de passageiros transportados, fator de transição, ar condicionado e elétricos, mês de abril/24. Total de 1.900.992.passageiros de revisão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</si>
</sst>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414595</v>
      </c>
      <c r="C7" s="9">
        <f t="shared" si="0"/>
        <v>275347</v>
      </c>
      <c r="D7" s="9">
        <f t="shared" si="0"/>
        <v>246715</v>
      </c>
      <c r="E7" s="9">
        <f t="shared" si="0"/>
        <v>70244</v>
      </c>
      <c r="F7" s="9">
        <f t="shared" si="0"/>
        <v>248609</v>
      </c>
      <c r="G7" s="9">
        <f t="shared" si="0"/>
        <v>401816</v>
      </c>
      <c r="H7" s="9">
        <f t="shared" si="0"/>
        <v>50561</v>
      </c>
      <c r="I7" s="9">
        <f t="shared" si="0"/>
        <v>319672</v>
      </c>
      <c r="J7" s="9">
        <f t="shared" si="0"/>
        <v>220144</v>
      </c>
      <c r="K7" s="9">
        <f t="shared" si="0"/>
        <v>318811</v>
      </c>
      <c r="L7" s="9">
        <f t="shared" si="0"/>
        <v>254593</v>
      </c>
      <c r="M7" s="9">
        <f t="shared" si="0"/>
        <v>141570</v>
      </c>
      <c r="N7" s="9">
        <f t="shared" si="0"/>
        <v>89886</v>
      </c>
      <c r="O7" s="9">
        <f t="shared" si="0"/>
        <v>3052563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8910</v>
      </c>
      <c r="C8" s="11">
        <f t="shared" si="1"/>
        <v>8381</v>
      </c>
      <c r="D8" s="11">
        <f t="shared" si="1"/>
        <v>4624</v>
      </c>
      <c r="E8" s="11">
        <f t="shared" si="1"/>
        <v>1571</v>
      </c>
      <c r="F8" s="11">
        <f t="shared" si="1"/>
        <v>5711</v>
      </c>
      <c r="G8" s="11">
        <f t="shared" si="1"/>
        <v>10987</v>
      </c>
      <c r="H8" s="11">
        <f t="shared" si="1"/>
        <v>1561</v>
      </c>
      <c r="I8" s="11">
        <f t="shared" si="1"/>
        <v>12786</v>
      </c>
      <c r="J8" s="11">
        <f t="shared" si="1"/>
        <v>6640</v>
      </c>
      <c r="K8" s="11">
        <f t="shared" si="1"/>
        <v>3705</v>
      </c>
      <c r="L8" s="11">
        <f t="shared" si="1"/>
        <v>2523</v>
      </c>
      <c r="M8" s="11">
        <f t="shared" si="1"/>
        <v>5083</v>
      </c>
      <c r="N8" s="11">
        <f t="shared" si="1"/>
        <v>3075</v>
      </c>
      <c r="O8" s="11">
        <f t="shared" si="1"/>
        <v>75557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8910</v>
      </c>
      <c r="C9" s="11">
        <v>8381</v>
      </c>
      <c r="D9" s="11">
        <v>4624</v>
      </c>
      <c r="E9" s="11">
        <v>1571</v>
      </c>
      <c r="F9" s="11">
        <v>5711</v>
      </c>
      <c r="G9" s="11">
        <v>10987</v>
      </c>
      <c r="H9" s="11">
        <v>1561</v>
      </c>
      <c r="I9" s="11">
        <v>12786</v>
      </c>
      <c r="J9" s="11">
        <v>6640</v>
      </c>
      <c r="K9" s="11">
        <v>3704</v>
      </c>
      <c r="L9" s="11">
        <v>2521</v>
      </c>
      <c r="M9" s="11">
        <v>5083</v>
      </c>
      <c r="N9" s="11">
        <v>3056</v>
      </c>
      <c r="O9" s="11">
        <f>SUM(B9:N9)</f>
        <v>75535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2</v>
      </c>
      <c r="M10" s="13">
        <v>0</v>
      </c>
      <c r="N10" s="13">
        <v>19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405685</v>
      </c>
      <c r="C11" s="13">
        <v>266966</v>
      </c>
      <c r="D11" s="13">
        <v>242091</v>
      </c>
      <c r="E11" s="13">
        <v>68673</v>
      </c>
      <c r="F11" s="13">
        <v>242898</v>
      </c>
      <c r="G11" s="13">
        <v>390829</v>
      </c>
      <c r="H11" s="13">
        <v>49000</v>
      </c>
      <c r="I11" s="13">
        <v>306886</v>
      </c>
      <c r="J11" s="13">
        <v>213504</v>
      </c>
      <c r="K11" s="13">
        <v>315106</v>
      </c>
      <c r="L11" s="13">
        <v>252070</v>
      </c>
      <c r="M11" s="13">
        <v>136487</v>
      </c>
      <c r="N11" s="13">
        <v>86811</v>
      </c>
      <c r="O11" s="11">
        <f>SUM(B11:N11)</f>
        <v>2977006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28646</v>
      </c>
      <c r="C12" s="13">
        <v>24588</v>
      </c>
      <c r="D12" s="13">
        <v>18176</v>
      </c>
      <c r="E12" s="13">
        <v>7408</v>
      </c>
      <c r="F12" s="13">
        <v>21439</v>
      </c>
      <c r="G12" s="13">
        <v>37681</v>
      </c>
      <c r="H12" s="13">
        <v>5217</v>
      </c>
      <c r="I12" s="13">
        <v>29477</v>
      </c>
      <c r="J12" s="13">
        <v>18575</v>
      </c>
      <c r="K12" s="13">
        <v>20883</v>
      </c>
      <c r="L12" s="13">
        <v>16938</v>
      </c>
      <c r="M12" s="13">
        <v>7177</v>
      </c>
      <c r="N12" s="13">
        <v>3904</v>
      </c>
      <c r="O12" s="11">
        <f>SUM(B12:N12)</f>
        <v>240109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377039</v>
      </c>
      <c r="C13" s="15">
        <f t="shared" si="2"/>
        <v>242378</v>
      </c>
      <c r="D13" s="15">
        <f t="shared" si="2"/>
        <v>223915</v>
      </c>
      <c r="E13" s="15">
        <f t="shared" si="2"/>
        <v>61265</v>
      </c>
      <c r="F13" s="15">
        <f t="shared" si="2"/>
        <v>221459</v>
      </c>
      <c r="G13" s="15">
        <f t="shared" si="2"/>
        <v>353148</v>
      </c>
      <c r="H13" s="15">
        <f t="shared" si="2"/>
        <v>43783</v>
      </c>
      <c r="I13" s="15">
        <f t="shared" si="2"/>
        <v>277409</v>
      </c>
      <c r="J13" s="15">
        <f t="shared" si="2"/>
        <v>194929</v>
      </c>
      <c r="K13" s="15">
        <f t="shared" si="2"/>
        <v>294223</v>
      </c>
      <c r="L13" s="15">
        <f t="shared" si="2"/>
        <v>235132</v>
      </c>
      <c r="M13" s="15">
        <f t="shared" si="2"/>
        <v>129310</v>
      </c>
      <c r="N13" s="15">
        <f t="shared" si="2"/>
        <v>82907</v>
      </c>
      <c r="O13" s="11">
        <f>SUM(B13:N13)</f>
        <v>2736897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1.136218823582692</v>
      </c>
      <c r="C18" s="19">
        <v>1.225588212608311</v>
      </c>
      <c r="D18" s="19">
        <v>1.408756136326648</v>
      </c>
      <c r="E18" s="19">
        <v>0.846381216712755</v>
      </c>
      <c r="F18" s="19">
        <v>1.277781747852258</v>
      </c>
      <c r="G18" s="19">
        <v>1.339092601222389</v>
      </c>
      <c r="H18" s="19">
        <v>1.464441222949055</v>
      </c>
      <c r="I18" s="19">
        <v>1.075118764050446</v>
      </c>
      <c r="J18" s="19">
        <v>1.297042687708497</v>
      </c>
      <c r="K18" s="19">
        <v>1.178614620614366</v>
      </c>
      <c r="L18" s="19">
        <v>1.241333820209306</v>
      </c>
      <c r="M18" s="19">
        <v>1.124201383756686</v>
      </c>
      <c r="N18" s="19">
        <v>1.042393276010372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SUM(B21:B32)</f>
        <v>1519684.2500000002</v>
      </c>
      <c r="C20" s="24">
        <f aca="true" t="shared" si="3" ref="C20:O20">SUM(C21:C32)</f>
        <v>1100912.12</v>
      </c>
      <c r="D20" s="24">
        <f t="shared" si="3"/>
        <v>984651.53</v>
      </c>
      <c r="E20" s="24">
        <f t="shared" si="3"/>
        <v>295826.5700000001</v>
      </c>
      <c r="F20" s="24">
        <f t="shared" si="3"/>
        <v>1055838.53</v>
      </c>
      <c r="G20" s="24">
        <f t="shared" si="3"/>
        <v>1482399.8800000001</v>
      </c>
      <c r="H20" s="24">
        <f t="shared" si="3"/>
        <v>287418.93999999994</v>
      </c>
      <c r="I20" s="24">
        <f t="shared" si="3"/>
        <v>1147082.0000000002</v>
      </c>
      <c r="J20" s="24">
        <f t="shared" si="3"/>
        <v>934698.1900000001</v>
      </c>
      <c r="K20" s="24">
        <f t="shared" si="3"/>
        <v>1267830.4400000002</v>
      </c>
      <c r="L20" s="24">
        <f t="shared" si="3"/>
        <v>1157893.83</v>
      </c>
      <c r="M20" s="24">
        <f t="shared" si="3"/>
        <v>661126.27</v>
      </c>
      <c r="N20" s="24">
        <f t="shared" si="3"/>
        <v>347949.99</v>
      </c>
      <c r="O20" s="24">
        <f t="shared" si="3"/>
        <v>12243312.54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1223884.44</v>
      </c>
      <c r="C21" s="28">
        <f aca="true" t="shared" si="4" ref="C21:N21">ROUND((C15+C16)*C7,2)</f>
        <v>839698.21</v>
      </c>
      <c r="D21" s="28">
        <f t="shared" si="4"/>
        <v>659839.27</v>
      </c>
      <c r="E21" s="28">
        <f t="shared" si="4"/>
        <v>320944.84</v>
      </c>
      <c r="F21" s="28">
        <f t="shared" si="4"/>
        <v>770663.04</v>
      </c>
      <c r="G21" s="28">
        <f t="shared" si="4"/>
        <v>1024871.89</v>
      </c>
      <c r="H21" s="28">
        <f t="shared" si="4"/>
        <v>173151.2</v>
      </c>
      <c r="I21" s="28">
        <f t="shared" si="4"/>
        <v>967998.78</v>
      </c>
      <c r="J21" s="28">
        <f t="shared" si="4"/>
        <v>670492.58</v>
      </c>
      <c r="K21" s="28">
        <f t="shared" si="4"/>
        <v>917824.99</v>
      </c>
      <c r="L21" s="28">
        <f t="shared" si="4"/>
        <v>834555.85</v>
      </c>
      <c r="M21" s="28">
        <f t="shared" si="4"/>
        <v>535488.53</v>
      </c>
      <c r="N21" s="28">
        <f t="shared" si="4"/>
        <v>307113.5</v>
      </c>
      <c r="O21" s="28">
        <f aca="true" t="shared" si="5" ref="O21:O31">SUM(B21:N21)</f>
        <v>9246527.12</v>
      </c>
    </row>
    <row r="22" spans="1:23" ht="18.75" customHeight="1">
      <c r="A22" s="26" t="s">
        <v>33</v>
      </c>
      <c r="B22" s="28">
        <f>IF(B18&lt;&gt;0,ROUND((B18-1)*B21,2),0)</f>
        <v>166716.1</v>
      </c>
      <c r="C22" s="28">
        <f aca="true" t="shared" si="6" ref="C22:N22">IF(C18&lt;&gt;0,ROUND((C18-1)*C21,2),0)</f>
        <v>189426.02</v>
      </c>
      <c r="D22" s="28">
        <f t="shared" si="6"/>
        <v>269713.35</v>
      </c>
      <c r="E22" s="28">
        <f t="shared" si="6"/>
        <v>-49303.16</v>
      </c>
      <c r="F22" s="28">
        <f t="shared" si="6"/>
        <v>214076.13</v>
      </c>
      <c r="G22" s="28">
        <f t="shared" si="6"/>
        <v>347526.48</v>
      </c>
      <c r="H22" s="28">
        <f t="shared" si="6"/>
        <v>80418.56</v>
      </c>
      <c r="I22" s="28">
        <f t="shared" si="6"/>
        <v>72714.87</v>
      </c>
      <c r="J22" s="28">
        <f t="shared" si="6"/>
        <v>199164.92</v>
      </c>
      <c r="K22" s="28">
        <f t="shared" si="6"/>
        <v>163936.96</v>
      </c>
      <c r="L22" s="28">
        <f t="shared" si="6"/>
        <v>201406.55</v>
      </c>
      <c r="M22" s="28">
        <f t="shared" si="6"/>
        <v>66508.42</v>
      </c>
      <c r="N22" s="28">
        <f t="shared" si="6"/>
        <v>13019.55</v>
      </c>
      <c r="O22" s="28">
        <f t="shared" si="5"/>
        <v>1935324.75</v>
      </c>
      <c r="W22" s="51"/>
    </row>
    <row r="23" spans="1:15" ht="18.75" customHeight="1">
      <c r="A23" s="26" t="s">
        <v>34</v>
      </c>
      <c r="B23" s="28">
        <v>65079.08</v>
      </c>
      <c r="C23" s="28">
        <v>42561.62</v>
      </c>
      <c r="D23" s="28">
        <v>31593.96</v>
      </c>
      <c r="E23" s="28">
        <v>11509.84</v>
      </c>
      <c r="F23" s="28">
        <v>40312.86</v>
      </c>
      <c r="G23" s="28">
        <v>64318.02</v>
      </c>
      <c r="H23" s="28">
        <v>7722.68</v>
      </c>
      <c r="I23" s="28">
        <v>44652.73</v>
      </c>
      <c r="J23" s="28">
        <v>35871.55</v>
      </c>
      <c r="K23" s="28">
        <v>51674.63</v>
      </c>
      <c r="L23" s="28">
        <v>48936.29</v>
      </c>
      <c r="M23" s="28">
        <v>24129.33</v>
      </c>
      <c r="N23" s="28">
        <v>15305.01</v>
      </c>
      <c r="O23" s="28">
        <f t="shared" si="5"/>
        <v>483667.6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1135.48</v>
      </c>
      <c r="C26" s="28">
        <v>835.95</v>
      </c>
      <c r="D26" s="28">
        <v>748.82</v>
      </c>
      <c r="E26" s="28">
        <v>220.56</v>
      </c>
      <c r="F26" s="28">
        <v>797.83</v>
      </c>
      <c r="G26" s="28">
        <v>1119.14</v>
      </c>
      <c r="H26" s="28">
        <v>204.22</v>
      </c>
      <c r="I26" s="28">
        <v>846.85</v>
      </c>
      <c r="J26" s="28">
        <v>705.25</v>
      </c>
      <c r="K26" s="28">
        <v>953.04</v>
      </c>
      <c r="L26" s="28">
        <v>868.63</v>
      </c>
      <c r="M26" s="28">
        <v>487.41</v>
      </c>
      <c r="N26" s="28">
        <v>261.43</v>
      </c>
      <c r="O26" s="28">
        <f t="shared" si="5"/>
        <v>9184.61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997.86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865.6</v>
      </c>
      <c r="L27" s="28">
        <v>753.85</v>
      </c>
      <c r="M27" s="28">
        <v>425.33</v>
      </c>
      <c r="N27" s="28">
        <v>223.57</v>
      </c>
      <c r="O27" s="28">
        <f t="shared" si="5"/>
        <v>7913.4800000000005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398.01</v>
      </c>
      <c r="L28" s="28">
        <v>351.6</v>
      </c>
      <c r="M28" s="28">
        <v>199.01</v>
      </c>
      <c r="N28" s="28">
        <v>104.27</v>
      </c>
      <c r="O28" s="28">
        <f t="shared" si="5"/>
        <v>3688.3199999999993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57865.78</v>
      </c>
      <c r="C29" s="28">
        <v>23760.77</v>
      </c>
      <c r="D29" s="28">
        <v>20030.54</v>
      </c>
      <c r="E29" s="28">
        <v>10392.58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32118.19</v>
      </c>
      <c r="N29" s="28">
        <v>10152.61</v>
      </c>
      <c r="O29" s="28">
        <f t="shared" si="5"/>
        <v>410026.19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85926.28</v>
      </c>
      <c r="L30" s="28">
        <v>28795.83</v>
      </c>
      <c r="M30" s="28">
        <v>0</v>
      </c>
      <c r="N30" s="28">
        <v>0</v>
      </c>
      <c r="O30" s="28">
        <f t="shared" si="5"/>
        <v>114722.11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 t="shared" si="5"/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1257255.93</v>
      </c>
      <c r="C33" s="28">
        <f aca="true" t="shared" si="7" ref="C33:O33">+C34+C36+C49+C50+C51+C56-C57</f>
        <v>-29267.480000000003</v>
      </c>
      <c r="D33" s="28">
        <f t="shared" si="7"/>
        <v>-17535.76</v>
      </c>
      <c r="E33" s="28">
        <f t="shared" si="7"/>
        <v>4701.120000000001</v>
      </c>
      <c r="F33" s="28">
        <f t="shared" si="7"/>
        <v>-61931.380000000005</v>
      </c>
      <c r="G33" s="28">
        <f t="shared" si="7"/>
        <v>-51543.090000000004</v>
      </c>
      <c r="H33" s="28">
        <f t="shared" si="7"/>
        <v>-4890.759999999999</v>
      </c>
      <c r="I33" s="28">
        <f t="shared" si="7"/>
        <v>790397.39</v>
      </c>
      <c r="J33" s="28">
        <f t="shared" si="7"/>
        <v>-33032.95</v>
      </c>
      <c r="K33" s="28">
        <f t="shared" si="7"/>
        <v>1106252.3499999999</v>
      </c>
      <c r="L33" s="28">
        <f t="shared" si="7"/>
        <v>1043909.26</v>
      </c>
      <c r="M33" s="28">
        <f t="shared" si="7"/>
        <v>-17710.36</v>
      </c>
      <c r="N33" s="28">
        <f t="shared" si="7"/>
        <v>-13446.4</v>
      </c>
      <c r="O33" s="28">
        <f t="shared" si="7"/>
        <v>3973157.87</v>
      </c>
    </row>
    <row r="34" spans="1:15" ht="18.75" customHeight="1">
      <c r="A34" s="26" t="s">
        <v>38</v>
      </c>
      <c r="B34" s="29">
        <f>+B35</f>
        <v>-39204</v>
      </c>
      <c r="C34" s="29">
        <f>+C35</f>
        <v>-36876.4</v>
      </c>
      <c r="D34" s="29">
        <f aca="true" t="shared" si="8" ref="D34:O34">+D35</f>
        <v>-20345.6</v>
      </c>
      <c r="E34" s="29">
        <f t="shared" si="8"/>
        <v>-6912.4</v>
      </c>
      <c r="F34" s="29">
        <f t="shared" si="8"/>
        <v>-25128.4</v>
      </c>
      <c r="G34" s="29">
        <f t="shared" si="8"/>
        <v>-48342.8</v>
      </c>
      <c r="H34" s="29">
        <f t="shared" si="8"/>
        <v>-6868.4</v>
      </c>
      <c r="I34" s="29">
        <f t="shared" si="8"/>
        <v>-56258.4</v>
      </c>
      <c r="J34" s="29">
        <f t="shared" si="8"/>
        <v>-29216</v>
      </c>
      <c r="K34" s="29">
        <f t="shared" si="8"/>
        <v>-16297.6</v>
      </c>
      <c r="L34" s="29">
        <f t="shared" si="8"/>
        <v>-11092.4</v>
      </c>
      <c r="M34" s="29">
        <f t="shared" si="8"/>
        <v>-22365.2</v>
      </c>
      <c r="N34" s="29">
        <f t="shared" si="8"/>
        <v>-13446.4</v>
      </c>
      <c r="O34" s="29">
        <f t="shared" si="8"/>
        <v>-332354</v>
      </c>
    </row>
    <row r="35" spans="1:26" ht="18.75" customHeight="1">
      <c r="A35" s="27" t="s">
        <v>39</v>
      </c>
      <c r="B35" s="16">
        <f>ROUND((-B9)*$G$3,2)</f>
        <v>-39204</v>
      </c>
      <c r="C35" s="16">
        <f aca="true" t="shared" si="9" ref="C35:N35">ROUND((-C9)*$G$3,2)</f>
        <v>-36876.4</v>
      </c>
      <c r="D35" s="16">
        <f t="shared" si="9"/>
        <v>-20345.6</v>
      </c>
      <c r="E35" s="16">
        <f t="shared" si="9"/>
        <v>-6912.4</v>
      </c>
      <c r="F35" s="16">
        <f t="shared" si="9"/>
        <v>-25128.4</v>
      </c>
      <c r="G35" s="16">
        <f t="shared" si="9"/>
        <v>-48342.8</v>
      </c>
      <c r="H35" s="16">
        <f t="shared" si="9"/>
        <v>-6868.4</v>
      </c>
      <c r="I35" s="16">
        <f t="shared" si="9"/>
        <v>-56258.4</v>
      </c>
      <c r="J35" s="16">
        <f t="shared" si="9"/>
        <v>-29216</v>
      </c>
      <c r="K35" s="16">
        <f t="shared" si="9"/>
        <v>-16297.6</v>
      </c>
      <c r="L35" s="16">
        <f t="shared" si="9"/>
        <v>-11092.4</v>
      </c>
      <c r="M35" s="16">
        <f t="shared" si="9"/>
        <v>-22365.2</v>
      </c>
      <c r="N35" s="16">
        <f t="shared" si="9"/>
        <v>-13446.4</v>
      </c>
      <c r="O35" s="30">
        <f aca="true" t="shared" si="10" ref="O35:O57">SUM(B35:N35)</f>
        <v>-332354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1296000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837000</v>
      </c>
      <c r="J36" s="29">
        <f t="shared" si="11"/>
        <v>0</v>
      </c>
      <c r="K36" s="29">
        <f t="shared" si="11"/>
        <v>1125000</v>
      </c>
      <c r="L36" s="29">
        <f t="shared" si="11"/>
        <v>1035000</v>
      </c>
      <c r="M36" s="29">
        <f t="shared" si="11"/>
        <v>0</v>
      </c>
      <c r="N36" s="29">
        <f t="shared" si="11"/>
        <v>0</v>
      </c>
      <c r="O36" s="29">
        <f t="shared" si="11"/>
        <v>4293000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2556000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1746000</v>
      </c>
      <c r="J42" s="31">
        <v>0</v>
      </c>
      <c r="K42" s="31">
        <v>2214000</v>
      </c>
      <c r="L42" s="31">
        <v>2025000</v>
      </c>
      <c r="M42" s="31">
        <v>0</v>
      </c>
      <c r="N42" s="31">
        <v>0</v>
      </c>
      <c r="O42" s="31">
        <f t="shared" si="10"/>
        <v>8541000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86</v>
      </c>
      <c r="B49" s="33">
        <v>459.93</v>
      </c>
      <c r="C49" s="33">
        <v>7608.92</v>
      </c>
      <c r="D49" s="33">
        <v>2809.84</v>
      </c>
      <c r="E49" s="33">
        <v>11613.52</v>
      </c>
      <c r="F49" s="33">
        <v>-36802.98</v>
      </c>
      <c r="G49" s="33">
        <v>-3200.29</v>
      </c>
      <c r="H49" s="33">
        <v>1977.64</v>
      </c>
      <c r="I49" s="33">
        <v>9655.79</v>
      </c>
      <c r="J49" s="33">
        <v>-3816.95</v>
      </c>
      <c r="K49" s="33">
        <v>-2450.05</v>
      </c>
      <c r="L49" s="33">
        <v>20001.66</v>
      </c>
      <c r="M49" s="33">
        <v>4654.84</v>
      </c>
      <c r="N49" s="33">
        <v>0</v>
      </c>
      <c r="O49" s="31">
        <f t="shared" si="10"/>
        <v>12511.869999999995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49</v>
      </c>
      <c r="B55" s="34">
        <f>+B20+B33</f>
        <v>2776940.18</v>
      </c>
      <c r="C55" s="34">
        <f aca="true" t="shared" si="13" ref="C55:N55">+C20+C33</f>
        <v>1071644.6400000001</v>
      </c>
      <c r="D55" s="34">
        <f t="shared" si="13"/>
        <v>967115.77</v>
      </c>
      <c r="E55" s="34">
        <f t="shared" si="13"/>
        <v>300527.6900000001</v>
      </c>
      <c r="F55" s="34">
        <f t="shared" si="13"/>
        <v>993907.15</v>
      </c>
      <c r="G55" s="34">
        <f t="shared" si="13"/>
        <v>1430856.79</v>
      </c>
      <c r="H55" s="34">
        <f t="shared" si="13"/>
        <v>282528.17999999993</v>
      </c>
      <c r="I55" s="34">
        <f t="shared" si="13"/>
        <v>1937479.3900000001</v>
      </c>
      <c r="J55" s="34">
        <f t="shared" si="13"/>
        <v>901665.2400000001</v>
      </c>
      <c r="K55" s="34">
        <f t="shared" si="13"/>
        <v>2374082.79</v>
      </c>
      <c r="L55" s="34">
        <f t="shared" si="13"/>
        <v>2201803.09</v>
      </c>
      <c r="M55" s="34">
        <f t="shared" si="13"/>
        <v>643415.91</v>
      </c>
      <c r="N55" s="34">
        <f t="shared" si="13"/>
        <v>334503.58999999997</v>
      </c>
      <c r="O55" s="34">
        <f>SUM(B55:N55)</f>
        <v>16216470.41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52</v>
      </c>
      <c r="B61" s="42">
        <f aca="true" t="shared" si="14" ref="B61:O61">SUM(B62:B72)</f>
        <v>2776940.17</v>
      </c>
      <c r="C61" s="42">
        <f t="shared" si="14"/>
        <v>1071644.6400000001</v>
      </c>
      <c r="D61" s="42">
        <f t="shared" si="14"/>
        <v>967115.77</v>
      </c>
      <c r="E61" s="42">
        <f t="shared" si="14"/>
        <v>300527.69</v>
      </c>
      <c r="F61" s="42">
        <f t="shared" si="14"/>
        <v>993907.15</v>
      </c>
      <c r="G61" s="42">
        <f t="shared" si="14"/>
        <v>1430856.78</v>
      </c>
      <c r="H61" s="42">
        <f t="shared" si="14"/>
        <v>282528.18</v>
      </c>
      <c r="I61" s="42">
        <f t="shared" si="14"/>
        <v>1937479.39</v>
      </c>
      <c r="J61" s="42">
        <f t="shared" si="14"/>
        <v>901665.24</v>
      </c>
      <c r="K61" s="42">
        <f t="shared" si="14"/>
        <v>2374082.79</v>
      </c>
      <c r="L61" s="42">
        <f t="shared" si="14"/>
        <v>2201803.1</v>
      </c>
      <c r="M61" s="42">
        <f t="shared" si="14"/>
        <v>643415.9</v>
      </c>
      <c r="N61" s="42">
        <f t="shared" si="14"/>
        <v>334503.58</v>
      </c>
      <c r="O61" s="34">
        <f t="shared" si="14"/>
        <v>16216470.380000003</v>
      </c>
      <c r="Q61" s="41"/>
    </row>
    <row r="62" spans="1:18" ht="18.75" customHeight="1">
      <c r="A62" s="26" t="s">
        <v>53</v>
      </c>
      <c r="B62" s="42">
        <v>2273911.4</v>
      </c>
      <c r="C62" s="42">
        <v>767758.31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3041669.71</v>
      </c>
      <c r="P62"/>
      <c r="Q62"/>
      <c r="R62" s="41"/>
    </row>
    <row r="63" spans="1:16" ht="18.75" customHeight="1">
      <c r="A63" s="26" t="s">
        <v>54</v>
      </c>
      <c r="B63" s="42">
        <v>503028.77</v>
      </c>
      <c r="C63" s="42">
        <v>303886.33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806915.1000000001</v>
      </c>
      <c r="P63"/>
    </row>
    <row r="64" spans="1:17" ht="18.75" customHeight="1">
      <c r="A64" s="26" t="s">
        <v>55</v>
      </c>
      <c r="B64" s="43">
        <v>0</v>
      </c>
      <c r="C64" s="43">
        <v>0</v>
      </c>
      <c r="D64" s="29">
        <v>967115.77</v>
      </c>
      <c r="E64" s="43">
        <v>0</v>
      </c>
      <c r="F64" s="43">
        <v>0</v>
      </c>
      <c r="G64" s="43">
        <v>0</v>
      </c>
      <c r="H64" s="42">
        <v>282528.18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1249643.95</v>
      </c>
      <c r="P64" s="52"/>
      <c r="Q64"/>
    </row>
    <row r="65" spans="1:18" ht="18.75" customHeight="1">
      <c r="A65" s="26" t="s">
        <v>56</v>
      </c>
      <c r="B65" s="43">
        <v>0</v>
      </c>
      <c r="C65" s="43">
        <v>0</v>
      </c>
      <c r="D65" s="43">
        <v>0</v>
      </c>
      <c r="E65" s="29">
        <v>300527.69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300527.69</v>
      </c>
      <c r="R65"/>
    </row>
    <row r="66" spans="1:19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29">
        <v>993907.15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993907.15</v>
      </c>
      <c r="S66"/>
    </row>
    <row r="67" spans="1:20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1430856.78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1430856.78</v>
      </c>
      <c r="T67"/>
    </row>
    <row r="68" spans="1:21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1937479.39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1937479.39</v>
      </c>
      <c r="U68"/>
    </row>
    <row r="69" spans="1:22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901665.24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901665.24</v>
      </c>
      <c r="V69"/>
    </row>
    <row r="70" spans="1:23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2374082.79</v>
      </c>
      <c r="L70" s="29">
        <v>2201803.1</v>
      </c>
      <c r="M70" s="43">
        <v>0</v>
      </c>
      <c r="N70" s="43">
        <v>0</v>
      </c>
      <c r="O70" s="34">
        <f t="shared" si="15"/>
        <v>4575885.890000001</v>
      </c>
      <c r="P70"/>
      <c r="W70"/>
    </row>
    <row r="71" spans="1:25" ht="18.75" customHeight="1">
      <c r="A71" s="26" t="s">
        <v>62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643415.9</v>
      </c>
      <c r="N71" s="43">
        <v>0</v>
      </c>
      <c r="O71" s="34">
        <f t="shared" si="15"/>
        <v>643415.9</v>
      </c>
      <c r="R71"/>
      <c r="Y71"/>
    </row>
    <row r="72" spans="1:26" ht="18.75" customHeight="1">
      <c r="A72" s="36" t="s">
        <v>63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334503.58</v>
      </c>
      <c r="O72" s="46">
        <f t="shared" si="15"/>
        <v>334503.58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 customHeight="1">
      <c r="A74" s="72" t="s">
        <v>87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2024-05-29T14:48:57Z</dcterms:modified>
  <cp:category/>
  <cp:version/>
  <cp:contentType/>
  <cp:contentStatus/>
</cp:coreProperties>
</file>