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<sst xmlns="http://schemas.openxmlformats.org/spreadsheetml/2006/main" count="91" uniqueCount="88">
  <si>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</si>
  <si>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</si>
  <si>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</si>
  <si>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</si>
  <si>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</si>
  <si>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</si>
  <si>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</si>
  <si>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</si>
  <si>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</si>
  <si>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</si>
  <si>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</si>
  <si>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</si>
  <si>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</si>
  <si>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</si>
  <si>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</si>
  <si>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</si>
  <si>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</si>
  <si>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</si>
  <si>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</si>
  <si>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</si>
  <si>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</si>
  <si>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</si>
  <si>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</si>
  <si>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</si>
  <si>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</si>
  <si>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</si>
  <si>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</si>
  <si>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</si>
  <si>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</si>
  <si>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</si>
  <si>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</si>
  <si>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</si>
  <si>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</si>
  <si>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</si>
  <si>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</si>
  <si>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</si>
  <si>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</si>
  <si>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</si>
  <si>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</si>
  <si>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</si>
  <si>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</si>
  <si>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</si>
  <si>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</si>
  <si>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</si>
  <si>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</si>
  <si>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</si>
  <si>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</si>
  <si>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</si>
  <si>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</si>
  <si>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</si>
  <si>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</si>
  <si>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</si>
  <si>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</si>
  <si>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</si>
  <si>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</si>
  <si>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</si>
  <si>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</si>
  <si>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</si>
  <si>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</si>
  <si>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</si>
  <si>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</si>
  <si>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</si>
  <si>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</si>
  <si>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</si>
  <si>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</si>
  <si>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</si>
  <si>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</si>
  <si>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</si>
  <si>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</si>
  <si>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</si>
  <si>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</si>
  <si>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</si>
  <si>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</si>
  <si>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</si>
  <si>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</si>
  <si>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</si>
  <si>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</si>
  <si>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</si>
  <si>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</si>
  <si>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</si>
  <si>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</si>
  <si>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</si>
  <si>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</si>
  <si>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22/05/24 - VENCIMENTO 29/05/24</t>
  </si>
  <si>
    <t>4.10. Remuneração Veículos Elétricos</t>
  </si>
  <si>
    <t>4.11. Remuneração Aquático</t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</si>
  <si>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1</t>
    </r>
  </si>
  <si>
    <r>
      <t xml:space="preserve">             </t>
    </r>
    <r>
      <rPr>
        <vertAlign val="superscript"/>
        <sz val="10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Revisão de fator, ar condicionado e elétricos, operação de 15/05/24.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</si>
</sst>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411849</v>
      </c>
      <c r="C7" s="9">
        <f t="shared" si="0"/>
        <v>276245</v>
      </c>
      <c r="D7" s="9">
        <f t="shared" si="0"/>
        <v>246768</v>
      </c>
      <c r="E7" s="9">
        <f t="shared" si="0"/>
        <v>71070</v>
      </c>
      <c r="F7" s="9">
        <f t="shared" si="0"/>
        <v>258987</v>
      </c>
      <c r="G7" s="9">
        <f t="shared" si="0"/>
        <v>400304</v>
      </c>
      <c r="H7" s="9">
        <f t="shared" si="0"/>
        <v>50033</v>
      </c>
      <c r="I7" s="9">
        <f t="shared" si="0"/>
        <v>318354</v>
      </c>
      <c r="J7" s="9">
        <f t="shared" si="0"/>
        <v>224555</v>
      </c>
      <c r="K7" s="9">
        <f t="shared" si="0"/>
        <v>326919</v>
      </c>
      <c r="L7" s="9">
        <f t="shared" si="0"/>
        <v>257173</v>
      </c>
      <c r="M7" s="9">
        <f t="shared" si="0"/>
        <v>140065</v>
      </c>
      <c r="N7" s="9">
        <f t="shared" si="0"/>
        <v>90730</v>
      </c>
      <c r="O7" s="9">
        <f t="shared" si="0"/>
        <v>3073052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8521</v>
      </c>
      <c r="C8" s="11">
        <f t="shared" si="1"/>
        <v>8404</v>
      </c>
      <c r="D8" s="11">
        <f t="shared" si="1"/>
        <v>4342</v>
      </c>
      <c r="E8" s="11">
        <f t="shared" si="1"/>
        <v>1585</v>
      </c>
      <c r="F8" s="11">
        <f t="shared" si="1"/>
        <v>5777</v>
      </c>
      <c r="G8" s="11">
        <f t="shared" si="1"/>
        <v>11220</v>
      </c>
      <c r="H8" s="11">
        <f t="shared" si="1"/>
        <v>1595</v>
      </c>
      <c r="I8" s="11">
        <f t="shared" si="1"/>
        <v>12752</v>
      </c>
      <c r="J8" s="11">
        <f t="shared" si="1"/>
        <v>6880</v>
      </c>
      <c r="K8" s="11">
        <f t="shared" si="1"/>
        <v>3632</v>
      </c>
      <c r="L8" s="11">
        <f t="shared" si="1"/>
        <v>2730</v>
      </c>
      <c r="M8" s="11">
        <f t="shared" si="1"/>
        <v>4983</v>
      </c>
      <c r="N8" s="11">
        <f t="shared" si="1"/>
        <v>3049</v>
      </c>
      <c r="O8" s="11">
        <f t="shared" si="1"/>
        <v>75470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8521</v>
      </c>
      <c r="C9" s="11">
        <v>8404</v>
      </c>
      <c r="D9" s="11">
        <v>4342</v>
      </c>
      <c r="E9" s="11">
        <v>1585</v>
      </c>
      <c r="F9" s="11">
        <v>5777</v>
      </c>
      <c r="G9" s="11">
        <v>11220</v>
      </c>
      <c r="H9" s="11">
        <v>1595</v>
      </c>
      <c r="I9" s="11">
        <v>12752</v>
      </c>
      <c r="J9" s="11">
        <v>6880</v>
      </c>
      <c r="K9" s="11">
        <v>3632</v>
      </c>
      <c r="L9" s="11">
        <v>2730</v>
      </c>
      <c r="M9" s="11">
        <v>4983</v>
      </c>
      <c r="N9" s="11">
        <v>3029</v>
      </c>
      <c r="O9" s="11">
        <f>SUM(B9:N9)</f>
        <v>75450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403328</v>
      </c>
      <c r="C11" s="13">
        <v>267841</v>
      </c>
      <c r="D11" s="13">
        <v>242426</v>
      </c>
      <c r="E11" s="13">
        <v>69485</v>
      </c>
      <c r="F11" s="13">
        <v>253210</v>
      </c>
      <c r="G11" s="13">
        <v>389084</v>
      </c>
      <c r="H11" s="13">
        <v>48438</v>
      </c>
      <c r="I11" s="13">
        <v>305602</v>
      </c>
      <c r="J11" s="13">
        <v>217675</v>
      </c>
      <c r="K11" s="13">
        <v>323287</v>
      </c>
      <c r="L11" s="13">
        <v>254443</v>
      </c>
      <c r="M11" s="13">
        <v>135082</v>
      </c>
      <c r="N11" s="13">
        <v>87681</v>
      </c>
      <c r="O11" s="11">
        <f>SUM(B11:N11)</f>
        <v>2997582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28771</v>
      </c>
      <c r="C12" s="13">
        <v>24823</v>
      </c>
      <c r="D12" s="13">
        <v>18558</v>
      </c>
      <c r="E12" s="13">
        <v>7604</v>
      </c>
      <c r="F12" s="13">
        <v>23238</v>
      </c>
      <c r="G12" s="13">
        <v>38216</v>
      </c>
      <c r="H12" s="13">
        <v>5100</v>
      </c>
      <c r="I12" s="13">
        <v>29823</v>
      </c>
      <c r="J12" s="13">
        <v>18809</v>
      </c>
      <c r="K12" s="13">
        <v>21867</v>
      </c>
      <c r="L12" s="13">
        <v>17988</v>
      </c>
      <c r="M12" s="13">
        <v>7187</v>
      </c>
      <c r="N12" s="13">
        <v>3896</v>
      </c>
      <c r="O12" s="11">
        <f>SUM(B12:N12)</f>
        <v>245880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374557</v>
      </c>
      <c r="C13" s="15">
        <f t="shared" si="2"/>
        <v>243018</v>
      </c>
      <c r="D13" s="15">
        <f t="shared" si="2"/>
        <v>223868</v>
      </c>
      <c r="E13" s="15">
        <f t="shared" si="2"/>
        <v>61881</v>
      </c>
      <c r="F13" s="15">
        <f t="shared" si="2"/>
        <v>229972</v>
      </c>
      <c r="G13" s="15">
        <f t="shared" si="2"/>
        <v>350868</v>
      </c>
      <c r="H13" s="15">
        <f t="shared" si="2"/>
        <v>43338</v>
      </c>
      <c r="I13" s="15">
        <f t="shared" si="2"/>
        <v>275779</v>
      </c>
      <c r="J13" s="15">
        <f t="shared" si="2"/>
        <v>198866</v>
      </c>
      <c r="K13" s="15">
        <f t="shared" si="2"/>
        <v>301420</v>
      </c>
      <c r="L13" s="15">
        <f t="shared" si="2"/>
        <v>236455</v>
      </c>
      <c r="M13" s="15">
        <f t="shared" si="2"/>
        <v>127895</v>
      </c>
      <c r="N13" s="15">
        <f t="shared" si="2"/>
        <v>83785</v>
      </c>
      <c r="O13" s="11">
        <f>SUM(B13:N13)</f>
        <v>2751702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1.142389546056054</v>
      </c>
      <c r="C18" s="19">
        <v>1.217733913341581</v>
      </c>
      <c r="D18" s="19">
        <v>1.404434991248749</v>
      </c>
      <c r="E18" s="19">
        <v>0.841658388633466</v>
      </c>
      <c r="F18" s="19">
        <v>1.236815258119972</v>
      </c>
      <c r="G18" s="19">
        <v>1.343018871871709</v>
      </c>
      <c r="H18" s="19">
        <v>1.472824869708137</v>
      </c>
      <c r="I18" s="19">
        <v>1.082577128422497</v>
      </c>
      <c r="J18" s="19">
        <v>1.303258805560794</v>
      </c>
      <c r="K18" s="19">
        <v>1.155121766758285</v>
      </c>
      <c r="L18" s="19">
        <v>1.233279221667773</v>
      </c>
      <c r="M18" s="19">
        <v>1.137276406836433</v>
      </c>
      <c r="N18" s="19">
        <v>1.034373492318999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1517733.28</v>
      </c>
      <c r="C20" s="24">
        <f aca="true" t="shared" si="3" ref="C20:O20">SUM(C21:C32)</f>
        <v>1097706.37</v>
      </c>
      <c r="D20" s="24">
        <f t="shared" si="3"/>
        <v>981459.8300000001</v>
      </c>
      <c r="E20" s="24">
        <f t="shared" si="3"/>
        <v>297945.7200000001</v>
      </c>
      <c r="F20" s="24">
        <f t="shared" si="3"/>
        <v>1063585.6900000002</v>
      </c>
      <c r="G20" s="24">
        <f t="shared" si="3"/>
        <v>1480925.25</v>
      </c>
      <c r="H20" s="24">
        <f t="shared" si="3"/>
        <v>286334.81999999995</v>
      </c>
      <c r="I20" s="24">
        <f t="shared" si="3"/>
        <v>1150199.49</v>
      </c>
      <c r="J20" s="24">
        <f t="shared" si="3"/>
        <v>958096.5200000001</v>
      </c>
      <c r="K20" s="24">
        <f t="shared" si="3"/>
        <v>1273545.6900000002</v>
      </c>
      <c r="L20" s="24">
        <f t="shared" si="3"/>
        <v>1162164.0800000003</v>
      </c>
      <c r="M20" s="24">
        <f t="shared" si="3"/>
        <v>661870.87</v>
      </c>
      <c r="N20" s="24">
        <f t="shared" si="3"/>
        <v>348481.9</v>
      </c>
      <c r="O20" s="24">
        <f t="shared" si="3"/>
        <v>12280049.51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1215778.25</v>
      </c>
      <c r="C21" s="28">
        <f aca="true" t="shared" si="4" ref="C21:N21">ROUND((C15+C16)*C7,2)</f>
        <v>842436.75</v>
      </c>
      <c r="D21" s="28">
        <f t="shared" si="4"/>
        <v>659981.02</v>
      </c>
      <c r="E21" s="28">
        <f t="shared" si="4"/>
        <v>324718.83</v>
      </c>
      <c r="F21" s="28">
        <f t="shared" si="4"/>
        <v>802833.8</v>
      </c>
      <c r="G21" s="28">
        <f t="shared" si="4"/>
        <v>1021015.38</v>
      </c>
      <c r="H21" s="28">
        <f t="shared" si="4"/>
        <v>171343.01</v>
      </c>
      <c r="I21" s="28">
        <f t="shared" si="4"/>
        <v>964007.75</v>
      </c>
      <c r="J21" s="28">
        <f t="shared" si="4"/>
        <v>683927.16</v>
      </c>
      <c r="K21" s="28">
        <f t="shared" si="4"/>
        <v>941167.11</v>
      </c>
      <c r="L21" s="28">
        <f t="shared" si="4"/>
        <v>843013.09</v>
      </c>
      <c r="M21" s="28">
        <f t="shared" si="4"/>
        <v>529795.86</v>
      </c>
      <c r="N21" s="28">
        <f t="shared" si="4"/>
        <v>309997.19</v>
      </c>
      <c r="O21" s="28">
        <f aca="true" t="shared" si="5" ref="O21:O31">SUM(B21:N21)</f>
        <v>9310015.2</v>
      </c>
    </row>
    <row r="22" spans="1:23" ht="18.75" customHeight="1">
      <c r="A22" s="26" t="s">
        <v>33</v>
      </c>
      <c r="B22" s="28">
        <f>IF(B18&lt;&gt;0,ROUND((B18-1)*B21,2),0)</f>
        <v>173114.11</v>
      </c>
      <c r="C22" s="28">
        <f aca="true" t="shared" si="6" ref="C22:N22">IF(C18&lt;&gt;0,ROUND((C18-1)*C21,2),0)</f>
        <v>183427.05</v>
      </c>
      <c r="D22" s="28">
        <f t="shared" si="6"/>
        <v>266919.42</v>
      </c>
      <c r="E22" s="28">
        <f t="shared" si="6"/>
        <v>-51416.5</v>
      </c>
      <c r="F22" s="28">
        <f t="shared" si="6"/>
        <v>190123.29</v>
      </c>
      <c r="G22" s="28">
        <f t="shared" si="6"/>
        <v>350227.54</v>
      </c>
      <c r="H22" s="28">
        <f t="shared" si="6"/>
        <v>81015.24</v>
      </c>
      <c r="I22" s="28">
        <f t="shared" si="6"/>
        <v>79604.99</v>
      </c>
      <c r="J22" s="28">
        <f t="shared" si="6"/>
        <v>207406.93</v>
      </c>
      <c r="K22" s="28">
        <f t="shared" si="6"/>
        <v>145995.5</v>
      </c>
      <c r="L22" s="28">
        <f t="shared" si="6"/>
        <v>196657.44</v>
      </c>
      <c r="M22" s="28">
        <f t="shared" si="6"/>
        <v>72728.47</v>
      </c>
      <c r="N22" s="28">
        <f t="shared" si="6"/>
        <v>10655.69</v>
      </c>
      <c r="O22" s="28">
        <f t="shared" si="5"/>
        <v>1906459.1699999997</v>
      </c>
      <c r="W22" s="51"/>
    </row>
    <row r="23" spans="1:15" ht="18.75" customHeight="1">
      <c r="A23" s="26" t="s">
        <v>34</v>
      </c>
      <c r="B23" s="28">
        <v>64839.01</v>
      </c>
      <c r="C23" s="28">
        <v>42619.02</v>
      </c>
      <c r="D23" s="28">
        <v>31057.16</v>
      </c>
      <c r="E23" s="28">
        <v>11965.62</v>
      </c>
      <c r="F23" s="28">
        <v>39836.65</v>
      </c>
      <c r="G23" s="28">
        <v>64001.56</v>
      </c>
      <c r="H23" s="28">
        <v>7850.07</v>
      </c>
      <c r="I23" s="28">
        <v>44868.41</v>
      </c>
      <c r="J23" s="28">
        <v>37574.23</v>
      </c>
      <c r="K23" s="28">
        <v>51886.04</v>
      </c>
      <c r="L23" s="28">
        <v>49438.48</v>
      </c>
      <c r="M23" s="28">
        <v>24346.55</v>
      </c>
      <c r="N23" s="28">
        <v>15314.39</v>
      </c>
      <c r="O23" s="28">
        <f t="shared" si="5"/>
        <v>485597.18999999994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1132.76</v>
      </c>
      <c r="C26" s="28">
        <v>833.23</v>
      </c>
      <c r="D26" s="28">
        <v>746.1</v>
      </c>
      <c r="E26" s="28">
        <v>223.28</v>
      </c>
      <c r="F26" s="28">
        <v>803.28</v>
      </c>
      <c r="G26" s="28">
        <v>1116.42</v>
      </c>
      <c r="H26" s="28">
        <v>204.22</v>
      </c>
      <c r="I26" s="28">
        <v>849.57</v>
      </c>
      <c r="J26" s="28">
        <v>724.31</v>
      </c>
      <c r="K26" s="28">
        <v>955.76</v>
      </c>
      <c r="L26" s="28">
        <v>871.35</v>
      </c>
      <c r="M26" s="28">
        <v>487.41</v>
      </c>
      <c r="N26" s="28">
        <v>264.13</v>
      </c>
      <c r="O26" s="28">
        <f t="shared" si="5"/>
        <v>9211.82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865.6</v>
      </c>
      <c r="L27" s="28">
        <v>753.85</v>
      </c>
      <c r="M27" s="28">
        <v>425.33</v>
      </c>
      <c r="N27" s="28">
        <v>223.57</v>
      </c>
      <c r="O27" s="28">
        <f t="shared" si="5"/>
        <v>7913.4800000000005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398.01</v>
      </c>
      <c r="L28" s="28">
        <v>351.6</v>
      </c>
      <c r="M28" s="28">
        <v>199.01</v>
      </c>
      <c r="N28" s="28">
        <v>104.27</v>
      </c>
      <c r="O28" s="28">
        <f t="shared" si="5"/>
        <v>3688.3199999999993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57865.78</v>
      </c>
      <c r="C29" s="28">
        <v>23760.77</v>
      </c>
      <c r="D29" s="28">
        <v>20030.54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32118.19</v>
      </c>
      <c r="N29" s="28">
        <v>10152.61</v>
      </c>
      <c r="O29" s="28">
        <f t="shared" si="5"/>
        <v>410026.19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86026.74</v>
      </c>
      <c r="L30" s="28">
        <v>28853.04</v>
      </c>
      <c r="M30" s="28">
        <v>0</v>
      </c>
      <c r="N30" s="28">
        <v>0</v>
      </c>
      <c r="O30" s="28">
        <f t="shared" si="5"/>
        <v>114879.78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5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-33896.43</v>
      </c>
      <c r="C33" s="28">
        <f aca="true" t="shared" si="7" ref="C33:O33">+C34+C36+C49+C50+C51+C56-C57</f>
        <v>-26499.089999999997</v>
      </c>
      <c r="D33" s="28">
        <f t="shared" si="7"/>
        <v>-14932.189999999999</v>
      </c>
      <c r="E33" s="28">
        <f t="shared" si="7"/>
        <v>-1974.9799999999996</v>
      </c>
      <c r="F33" s="28">
        <f t="shared" si="7"/>
        <v>-21815.84</v>
      </c>
      <c r="G33" s="28">
        <f t="shared" si="7"/>
        <v>-49319.98</v>
      </c>
      <c r="H33" s="28">
        <f t="shared" si="7"/>
        <v>-6524.4</v>
      </c>
      <c r="I33" s="28">
        <f t="shared" si="7"/>
        <v>-53522.100000000006</v>
      </c>
      <c r="J33" s="28">
        <f t="shared" si="7"/>
        <v>4872.290000000001</v>
      </c>
      <c r="K33" s="28">
        <f t="shared" si="7"/>
        <v>-9171.869999999999</v>
      </c>
      <c r="L33" s="28">
        <f t="shared" si="7"/>
        <v>-8831.66</v>
      </c>
      <c r="M33" s="28">
        <f t="shared" si="7"/>
        <v>-21233.91</v>
      </c>
      <c r="N33" s="28">
        <f t="shared" si="7"/>
        <v>-12980.28</v>
      </c>
      <c r="O33" s="28">
        <f t="shared" si="7"/>
        <v>-255830.44</v>
      </c>
    </row>
    <row r="34" spans="1:15" ht="18.75" customHeight="1">
      <c r="A34" s="26" t="s">
        <v>38</v>
      </c>
      <c r="B34" s="29">
        <f>+B35</f>
        <v>-37492.4</v>
      </c>
      <c r="C34" s="29">
        <f>+C35</f>
        <v>-36977.6</v>
      </c>
      <c r="D34" s="29">
        <f aca="true" t="shared" si="8" ref="D34:O34">+D35</f>
        <v>-19104.8</v>
      </c>
      <c r="E34" s="29">
        <f t="shared" si="8"/>
        <v>-6974</v>
      </c>
      <c r="F34" s="29">
        <f t="shared" si="8"/>
        <v>-25418.8</v>
      </c>
      <c r="G34" s="29">
        <f t="shared" si="8"/>
        <v>-49368</v>
      </c>
      <c r="H34" s="29">
        <f t="shared" si="8"/>
        <v>-7018</v>
      </c>
      <c r="I34" s="29">
        <f t="shared" si="8"/>
        <v>-56108.8</v>
      </c>
      <c r="J34" s="29">
        <f t="shared" si="8"/>
        <v>-30272</v>
      </c>
      <c r="K34" s="29">
        <f t="shared" si="8"/>
        <v>-15980.8</v>
      </c>
      <c r="L34" s="29">
        <f t="shared" si="8"/>
        <v>-12012</v>
      </c>
      <c r="M34" s="29">
        <f t="shared" si="8"/>
        <v>-21925.2</v>
      </c>
      <c r="N34" s="29">
        <f t="shared" si="8"/>
        <v>-13327.6</v>
      </c>
      <c r="O34" s="29">
        <f t="shared" si="8"/>
        <v>-331980</v>
      </c>
    </row>
    <row r="35" spans="1:26" ht="18.75" customHeight="1">
      <c r="A35" s="27" t="s">
        <v>39</v>
      </c>
      <c r="B35" s="16">
        <f>ROUND((-B9)*$G$3,2)</f>
        <v>-37492.4</v>
      </c>
      <c r="C35" s="16">
        <f aca="true" t="shared" si="9" ref="C35:N35">ROUND((-C9)*$G$3,2)</f>
        <v>-36977.6</v>
      </c>
      <c r="D35" s="16">
        <f t="shared" si="9"/>
        <v>-19104.8</v>
      </c>
      <c r="E35" s="16">
        <f t="shared" si="9"/>
        <v>-6974</v>
      </c>
      <c r="F35" s="16">
        <f t="shared" si="9"/>
        <v>-25418.8</v>
      </c>
      <c r="G35" s="16">
        <f t="shared" si="9"/>
        <v>-49368</v>
      </c>
      <c r="H35" s="16">
        <f t="shared" si="9"/>
        <v>-7018</v>
      </c>
      <c r="I35" s="16">
        <f t="shared" si="9"/>
        <v>-56108.8</v>
      </c>
      <c r="J35" s="16">
        <f t="shared" si="9"/>
        <v>-30272</v>
      </c>
      <c r="K35" s="16">
        <f t="shared" si="9"/>
        <v>-15980.8</v>
      </c>
      <c r="L35" s="16">
        <f t="shared" si="9"/>
        <v>-12012</v>
      </c>
      <c r="M35" s="16">
        <f t="shared" si="9"/>
        <v>-21925.2</v>
      </c>
      <c r="N35" s="16">
        <f t="shared" si="9"/>
        <v>-13327.6</v>
      </c>
      <c r="O35" s="30">
        <f aca="true" t="shared" si="10" ref="O35:O57">SUM(B35:N35)</f>
        <v>-331980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86</v>
      </c>
      <c r="B49" s="33">
        <v>3595.97</v>
      </c>
      <c r="C49" s="33">
        <v>10478.51</v>
      </c>
      <c r="D49" s="33">
        <v>4172.61</v>
      </c>
      <c r="E49" s="33">
        <v>4999.02</v>
      </c>
      <c r="F49" s="33">
        <v>3602.96</v>
      </c>
      <c r="G49" s="33">
        <v>48.02</v>
      </c>
      <c r="H49" s="33">
        <v>493.6</v>
      </c>
      <c r="I49" s="33">
        <v>2586.7</v>
      </c>
      <c r="J49" s="33">
        <v>35144.29</v>
      </c>
      <c r="K49" s="33">
        <v>6808.93</v>
      </c>
      <c r="L49" s="33">
        <v>3180.34</v>
      </c>
      <c r="M49" s="33">
        <v>691.29</v>
      </c>
      <c r="N49" s="33">
        <v>347.32</v>
      </c>
      <c r="O49" s="31">
        <f t="shared" si="10"/>
        <v>76149.56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49</v>
      </c>
      <c r="B55" s="34">
        <f>+B20+B33</f>
        <v>1483836.85</v>
      </c>
      <c r="C55" s="34">
        <f aca="true" t="shared" si="13" ref="C55:N55">+C20+C33</f>
        <v>1071207.28</v>
      </c>
      <c r="D55" s="34">
        <f t="shared" si="13"/>
        <v>966527.6400000001</v>
      </c>
      <c r="E55" s="34">
        <f t="shared" si="13"/>
        <v>295970.7400000001</v>
      </c>
      <c r="F55" s="34">
        <f t="shared" si="13"/>
        <v>1041769.8500000002</v>
      </c>
      <c r="G55" s="34">
        <f t="shared" si="13"/>
        <v>1431605.27</v>
      </c>
      <c r="H55" s="34">
        <f t="shared" si="13"/>
        <v>279810.4199999999</v>
      </c>
      <c r="I55" s="34">
        <f t="shared" si="13"/>
        <v>1096677.39</v>
      </c>
      <c r="J55" s="34">
        <f t="shared" si="13"/>
        <v>962968.8100000002</v>
      </c>
      <c r="K55" s="34">
        <f t="shared" si="13"/>
        <v>1264373.82</v>
      </c>
      <c r="L55" s="34">
        <f t="shared" si="13"/>
        <v>1153332.4200000004</v>
      </c>
      <c r="M55" s="34">
        <f t="shared" si="13"/>
        <v>640636.96</v>
      </c>
      <c r="N55" s="34">
        <f t="shared" si="13"/>
        <v>335501.62</v>
      </c>
      <c r="O55" s="34">
        <f>SUM(B55:N55)</f>
        <v>12024219.069999998</v>
      </c>
      <c r="P55" s="41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52</v>
      </c>
      <c r="B61" s="42">
        <f aca="true" t="shared" si="14" ref="B61:O61">SUM(B62:B72)</f>
        <v>1483836.85</v>
      </c>
      <c r="C61" s="42">
        <f t="shared" si="14"/>
        <v>1071207.29</v>
      </c>
      <c r="D61" s="42">
        <f t="shared" si="14"/>
        <v>966527.63</v>
      </c>
      <c r="E61" s="42">
        <f t="shared" si="14"/>
        <v>295970.74</v>
      </c>
      <c r="F61" s="42">
        <f t="shared" si="14"/>
        <v>1041769.86</v>
      </c>
      <c r="G61" s="42">
        <f t="shared" si="14"/>
        <v>1431605.28</v>
      </c>
      <c r="H61" s="42">
        <f t="shared" si="14"/>
        <v>279810.42</v>
      </c>
      <c r="I61" s="42">
        <f t="shared" si="14"/>
        <v>1096677.39</v>
      </c>
      <c r="J61" s="42">
        <f t="shared" si="14"/>
        <v>962968.82</v>
      </c>
      <c r="K61" s="42">
        <f t="shared" si="14"/>
        <v>1264373.83</v>
      </c>
      <c r="L61" s="42">
        <f t="shared" si="14"/>
        <v>1153332.42</v>
      </c>
      <c r="M61" s="42">
        <f t="shared" si="14"/>
        <v>640636.96</v>
      </c>
      <c r="N61" s="42">
        <f t="shared" si="14"/>
        <v>335501.62</v>
      </c>
      <c r="O61" s="34">
        <f t="shared" si="14"/>
        <v>12024219.110000001</v>
      </c>
      <c r="Q61"/>
    </row>
    <row r="62" spans="1:18" ht="18.75" customHeight="1">
      <c r="A62" s="26" t="s">
        <v>53</v>
      </c>
      <c r="B62" s="42">
        <v>1220032.2</v>
      </c>
      <c r="C62" s="42">
        <v>767447.8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1987480</v>
      </c>
      <c r="P62"/>
      <c r="Q62"/>
      <c r="R62" s="41"/>
    </row>
    <row r="63" spans="1:16" ht="18.75" customHeight="1">
      <c r="A63" s="26" t="s">
        <v>54</v>
      </c>
      <c r="B63" s="42">
        <v>263804.65</v>
      </c>
      <c r="C63" s="42">
        <v>303759.49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567564.14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966527.63</v>
      </c>
      <c r="E64" s="43">
        <v>0</v>
      </c>
      <c r="F64" s="43">
        <v>0</v>
      </c>
      <c r="G64" s="43">
        <v>0</v>
      </c>
      <c r="H64" s="42">
        <v>279810.42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1246338.05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295970.74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295970.74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1041769.86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1041769.86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1431605.28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1431605.28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1096677.39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1096677.39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962968.82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962968.82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1264373.83</v>
      </c>
      <c r="L70" s="29">
        <v>1153332.42</v>
      </c>
      <c r="M70" s="43">
        <v>0</v>
      </c>
      <c r="N70" s="43">
        <v>0</v>
      </c>
      <c r="O70" s="34">
        <f t="shared" si="15"/>
        <v>2417706.25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640636.96</v>
      </c>
      <c r="N71" s="43">
        <v>0</v>
      </c>
      <c r="O71" s="34">
        <f t="shared" si="15"/>
        <v>640636.96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335501.62</v>
      </c>
      <c r="O72" s="46">
        <f t="shared" si="15"/>
        <v>335501.62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 t="s">
        <v>87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2024-05-29T14:48:26Z</dcterms:modified>
  <cp:category/>
  <cp:version/>
  <cp:contentType/>
  <cp:contentStatus/>
</cp:coreProperties>
</file>