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<sst xmlns="http://schemas.openxmlformats.org/spreadsheetml/2006/main" count="91" uniqueCount="88">
  <si>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</si>
  <si>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</si>
  <si>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</si>
  <si>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</si>
  <si>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</si>
  <si>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</si>
  <si>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</si>
  <si>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</si>
  <si>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</si>
  <si>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</si>
  <si>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</si>
  <si>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</si>
  <si>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</si>
  <si>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</si>
  <si>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</si>
  <si>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</si>
  <si>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</si>
  <si>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</si>
  <si>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</si>
  <si>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</si>
  <si>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</si>
  <si>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</si>
  <si>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</si>
  <si>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</si>
  <si>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</si>
  <si>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</si>
  <si>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</si>
  <si>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</si>
  <si>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</si>
  <si>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</si>
  <si>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</si>
  <si>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</si>
  <si>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</si>
  <si>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</si>
  <si>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</si>
  <si>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</si>
  <si>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</si>
  <si>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</si>
  <si>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</si>
  <si>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</si>
  <si>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</si>
  <si>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</si>
  <si>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</si>
  <si>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</si>
  <si>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</si>
  <si>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</si>
  <si>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</si>
  <si>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</si>
  <si>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</si>
  <si>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</si>
  <si>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</si>
  <si>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</si>
  <si>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</si>
  <si>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</si>
  <si>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</si>
  <si>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</si>
  <si>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</si>
  <si>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</si>
  <si>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</si>
  <si>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</si>
  <si>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</si>
  <si>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</si>
  <si>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</si>
  <si>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</si>
  <si>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</si>
  <si>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</si>
  <si>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</si>
  <si>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</si>
  <si>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</si>
  <si>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</si>
  <si>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</si>
  <si>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</si>
  <si>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</si>
  <si>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</si>
  <si>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</si>
  <si>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</si>
  <si>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</si>
  <si>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</si>
  <si>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</si>
  <si>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</si>
  <si>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</si>
  <si>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</si>
  <si>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</si>
  <si>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23/05/24 - VENCIMENTO 31/05/24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</si>
  <si>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</si>
  <si>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</si>
  <si>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</si>
  <si>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da rede da madrugada, ARLA 32, equipamentos embarcados, abril/24, e investimento SMGO, de 01/10/21 a 31/12/23.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</si>
</sst>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412224</v>
      </c>
      <c r="C7" s="9">
        <f t="shared" si="0"/>
        <v>274705</v>
      </c>
      <c r="D7" s="9">
        <f t="shared" si="0"/>
        <v>245400</v>
      </c>
      <c r="E7" s="9">
        <f t="shared" si="0"/>
        <v>70787</v>
      </c>
      <c r="F7" s="9">
        <f t="shared" si="0"/>
        <v>256180</v>
      </c>
      <c r="G7" s="9">
        <f t="shared" si="0"/>
        <v>403270</v>
      </c>
      <c r="H7" s="9">
        <f t="shared" si="0"/>
        <v>50502</v>
      </c>
      <c r="I7" s="9">
        <f t="shared" si="0"/>
        <v>320069</v>
      </c>
      <c r="J7" s="9">
        <f t="shared" si="0"/>
        <v>219298</v>
      </c>
      <c r="K7" s="9">
        <f t="shared" si="0"/>
        <v>328743</v>
      </c>
      <c r="L7" s="9">
        <f t="shared" si="0"/>
        <v>257801</v>
      </c>
      <c r="M7" s="9">
        <f t="shared" si="0"/>
        <v>141463</v>
      </c>
      <c r="N7" s="9">
        <f t="shared" si="0"/>
        <v>91491</v>
      </c>
      <c r="O7" s="9">
        <f t="shared" si="0"/>
        <v>3071933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8476</v>
      </c>
      <c r="C8" s="11">
        <f t="shared" si="1"/>
        <v>8430</v>
      </c>
      <c r="D8" s="11">
        <f t="shared" si="1"/>
        <v>4424</v>
      </c>
      <c r="E8" s="11">
        <f t="shared" si="1"/>
        <v>1572</v>
      </c>
      <c r="F8" s="11">
        <f t="shared" si="1"/>
        <v>5432</v>
      </c>
      <c r="G8" s="11">
        <f t="shared" si="1"/>
        <v>11154</v>
      </c>
      <c r="H8" s="11">
        <f t="shared" si="1"/>
        <v>1572</v>
      </c>
      <c r="I8" s="11">
        <f t="shared" si="1"/>
        <v>12709</v>
      </c>
      <c r="J8" s="11">
        <f t="shared" si="1"/>
        <v>6432</v>
      </c>
      <c r="K8" s="11">
        <f t="shared" si="1"/>
        <v>3800</v>
      </c>
      <c r="L8" s="11">
        <f t="shared" si="1"/>
        <v>2836</v>
      </c>
      <c r="M8" s="11">
        <f t="shared" si="1"/>
        <v>4996</v>
      </c>
      <c r="N8" s="11">
        <f t="shared" si="1"/>
        <v>3082</v>
      </c>
      <c r="O8" s="11">
        <f t="shared" si="1"/>
        <v>74915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8476</v>
      </c>
      <c r="C9" s="11">
        <v>8430</v>
      </c>
      <c r="D9" s="11">
        <v>4424</v>
      </c>
      <c r="E9" s="11">
        <v>1572</v>
      </c>
      <c r="F9" s="11">
        <v>5432</v>
      </c>
      <c r="G9" s="11">
        <v>11154</v>
      </c>
      <c r="H9" s="11">
        <v>1572</v>
      </c>
      <c r="I9" s="11">
        <v>12709</v>
      </c>
      <c r="J9" s="11">
        <v>6432</v>
      </c>
      <c r="K9" s="11">
        <v>3800</v>
      </c>
      <c r="L9" s="11">
        <v>2836</v>
      </c>
      <c r="M9" s="11">
        <v>4996</v>
      </c>
      <c r="N9" s="11">
        <v>3072</v>
      </c>
      <c r="O9" s="11">
        <f>SUM(B9:N9)</f>
        <v>74905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403748</v>
      </c>
      <c r="C11" s="13">
        <v>266275</v>
      </c>
      <c r="D11" s="13">
        <v>240976</v>
      </c>
      <c r="E11" s="13">
        <v>69215</v>
      </c>
      <c r="F11" s="13">
        <v>250748</v>
      </c>
      <c r="G11" s="13">
        <v>392116</v>
      </c>
      <c r="H11" s="13">
        <v>48930</v>
      </c>
      <c r="I11" s="13">
        <v>307360</v>
      </c>
      <c r="J11" s="13">
        <v>212866</v>
      </c>
      <c r="K11" s="13">
        <v>324943</v>
      </c>
      <c r="L11" s="13">
        <v>254965</v>
      </c>
      <c r="M11" s="13">
        <v>136467</v>
      </c>
      <c r="N11" s="13">
        <v>88409</v>
      </c>
      <c r="O11" s="11">
        <f>SUM(B11:N11)</f>
        <v>2997018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28351</v>
      </c>
      <c r="C12" s="13">
        <v>24104</v>
      </c>
      <c r="D12" s="13">
        <v>17619</v>
      </c>
      <c r="E12" s="13">
        <v>7436</v>
      </c>
      <c r="F12" s="13">
        <v>22002</v>
      </c>
      <c r="G12" s="13">
        <v>36521</v>
      </c>
      <c r="H12" s="13">
        <v>5043</v>
      </c>
      <c r="I12" s="13">
        <v>28795</v>
      </c>
      <c r="J12" s="13">
        <v>18312</v>
      </c>
      <c r="K12" s="13">
        <v>21281</v>
      </c>
      <c r="L12" s="13">
        <v>17422</v>
      </c>
      <c r="M12" s="13">
        <v>7141</v>
      </c>
      <c r="N12" s="13">
        <v>4028</v>
      </c>
      <c r="O12" s="11">
        <f>SUM(B12:N12)</f>
        <v>238055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375397</v>
      </c>
      <c r="C13" s="15">
        <f t="shared" si="2"/>
        <v>242171</v>
      </c>
      <c r="D13" s="15">
        <f t="shared" si="2"/>
        <v>223357</v>
      </c>
      <c r="E13" s="15">
        <f t="shared" si="2"/>
        <v>61779</v>
      </c>
      <c r="F13" s="15">
        <f t="shared" si="2"/>
        <v>228746</v>
      </c>
      <c r="G13" s="15">
        <f t="shared" si="2"/>
        <v>355595</v>
      </c>
      <c r="H13" s="15">
        <f t="shared" si="2"/>
        <v>43887</v>
      </c>
      <c r="I13" s="15">
        <f t="shared" si="2"/>
        <v>278565</v>
      </c>
      <c r="J13" s="15">
        <f t="shared" si="2"/>
        <v>194554</v>
      </c>
      <c r="K13" s="15">
        <f t="shared" si="2"/>
        <v>303662</v>
      </c>
      <c r="L13" s="15">
        <f t="shared" si="2"/>
        <v>237543</v>
      </c>
      <c r="M13" s="15">
        <f t="shared" si="2"/>
        <v>129326</v>
      </c>
      <c r="N13" s="15">
        <f t="shared" si="2"/>
        <v>84381</v>
      </c>
      <c r="O13" s="11">
        <f>SUM(B13:N13)</f>
        <v>2758963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1.140441811916864</v>
      </c>
      <c r="C18" s="19">
        <v>1.227967896291717</v>
      </c>
      <c r="D18" s="19">
        <v>1.413403044445144</v>
      </c>
      <c r="E18" s="19">
        <v>0.848526054802515</v>
      </c>
      <c r="F18" s="19">
        <v>1.245629455886431</v>
      </c>
      <c r="G18" s="19">
        <v>1.334764944051726</v>
      </c>
      <c r="H18" s="19">
        <v>1.460284188400095</v>
      </c>
      <c r="I18" s="19">
        <v>1.076368997916315</v>
      </c>
      <c r="J18" s="19">
        <v>1.282289936719677</v>
      </c>
      <c r="K18" s="19">
        <v>1.153358022346036</v>
      </c>
      <c r="L18" s="19">
        <v>1.233473495110791</v>
      </c>
      <c r="M18" s="19">
        <v>1.129445451698637</v>
      </c>
      <c r="N18" s="19">
        <v>1.024642739308085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1516699.3200000003</v>
      </c>
      <c r="C20" s="24">
        <f aca="true" t="shared" si="3" ref="C20:O20">SUM(C21:C32)</f>
        <v>1100264.47</v>
      </c>
      <c r="D20" s="24">
        <f t="shared" si="3"/>
        <v>982747.2600000001</v>
      </c>
      <c r="E20" s="24">
        <f t="shared" si="3"/>
        <v>298859.79000000004</v>
      </c>
      <c r="F20" s="24">
        <f t="shared" si="3"/>
        <v>1059729.26</v>
      </c>
      <c r="G20" s="24">
        <f t="shared" si="3"/>
        <v>1482497.45</v>
      </c>
      <c r="H20" s="24">
        <f t="shared" si="3"/>
        <v>286189.98999999993</v>
      </c>
      <c r="I20" s="24">
        <f t="shared" si="3"/>
        <v>1149773.83</v>
      </c>
      <c r="J20" s="24">
        <f t="shared" si="3"/>
        <v>921122.5400000002</v>
      </c>
      <c r="K20" s="24">
        <f t="shared" si="3"/>
        <v>1278739.8000000003</v>
      </c>
      <c r="L20" s="24">
        <f t="shared" si="3"/>
        <v>1165736.9100000001</v>
      </c>
      <c r="M20" s="24">
        <f t="shared" si="3"/>
        <v>663683.06</v>
      </c>
      <c r="N20" s="24">
        <f t="shared" si="3"/>
        <v>348021.36</v>
      </c>
      <c r="O20" s="24">
        <f t="shared" si="3"/>
        <v>12254065.040000003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1216885.25</v>
      </c>
      <c r="C21" s="28">
        <f aca="true" t="shared" si="4" ref="C21:N21">ROUND((C15+C16)*C7,2)</f>
        <v>837740.37</v>
      </c>
      <c r="D21" s="28">
        <f t="shared" si="4"/>
        <v>656322.3</v>
      </c>
      <c r="E21" s="28">
        <f t="shared" si="4"/>
        <v>323425.8</v>
      </c>
      <c r="F21" s="28">
        <f t="shared" si="4"/>
        <v>794132.38</v>
      </c>
      <c r="G21" s="28">
        <f t="shared" si="4"/>
        <v>1028580.46</v>
      </c>
      <c r="H21" s="28">
        <f t="shared" si="4"/>
        <v>172949.15</v>
      </c>
      <c r="I21" s="28">
        <f t="shared" si="4"/>
        <v>969200.94</v>
      </c>
      <c r="J21" s="28">
        <f t="shared" si="4"/>
        <v>667915.92</v>
      </c>
      <c r="K21" s="28">
        <f t="shared" si="4"/>
        <v>946418.22</v>
      </c>
      <c r="L21" s="28">
        <f t="shared" si="4"/>
        <v>845071.68</v>
      </c>
      <c r="M21" s="28">
        <f t="shared" si="4"/>
        <v>535083.8</v>
      </c>
      <c r="N21" s="28">
        <f t="shared" si="4"/>
        <v>312597.3</v>
      </c>
      <c r="O21" s="28">
        <f aca="true" t="shared" si="5" ref="O21:O31">SUM(B21:N21)</f>
        <v>9306323.570000002</v>
      </c>
    </row>
    <row r="22" spans="1:23" ht="18.75" customHeight="1">
      <c r="A22" s="26" t="s">
        <v>33</v>
      </c>
      <c r="B22" s="28">
        <f>IF(B18&lt;&gt;0,ROUND((B18-1)*B21,2),0)</f>
        <v>170901.57</v>
      </c>
      <c r="C22" s="28">
        <f aca="true" t="shared" si="6" ref="C22:N22">IF(C18&lt;&gt;0,ROUND((C18-1)*C21,2),0)</f>
        <v>190977.91</v>
      </c>
      <c r="D22" s="28">
        <f t="shared" si="6"/>
        <v>271325.64</v>
      </c>
      <c r="E22" s="28">
        <f t="shared" si="6"/>
        <v>-48990.58</v>
      </c>
      <c r="F22" s="28">
        <f t="shared" si="6"/>
        <v>195062.3</v>
      </c>
      <c r="G22" s="28">
        <f t="shared" si="6"/>
        <v>344332.68</v>
      </c>
      <c r="H22" s="28">
        <f t="shared" si="6"/>
        <v>79605.76</v>
      </c>
      <c r="I22" s="28">
        <f t="shared" si="6"/>
        <v>74016.9</v>
      </c>
      <c r="J22" s="28">
        <f t="shared" si="6"/>
        <v>188545.94</v>
      </c>
      <c r="K22" s="28">
        <f t="shared" si="6"/>
        <v>145140.83</v>
      </c>
      <c r="L22" s="28">
        <f t="shared" si="6"/>
        <v>197301.84</v>
      </c>
      <c r="M22" s="28">
        <f t="shared" si="6"/>
        <v>69264.16</v>
      </c>
      <c r="N22" s="28">
        <f t="shared" si="6"/>
        <v>7703.25</v>
      </c>
      <c r="O22" s="28">
        <f t="shared" si="5"/>
        <v>1885188.2</v>
      </c>
      <c r="W22" s="51"/>
    </row>
    <row r="23" spans="1:15" ht="18.75" customHeight="1">
      <c r="A23" s="26" t="s">
        <v>34</v>
      </c>
      <c r="B23" s="28">
        <v>64910.59</v>
      </c>
      <c r="C23" s="28">
        <v>42319.92</v>
      </c>
      <c r="D23" s="28">
        <v>31597.09</v>
      </c>
      <c r="E23" s="28">
        <v>11746.8</v>
      </c>
      <c r="F23" s="28">
        <v>39745.35</v>
      </c>
      <c r="G23" s="28">
        <v>63900.82</v>
      </c>
      <c r="H23" s="28">
        <v>7508.58</v>
      </c>
      <c r="I23" s="28">
        <v>44837.65</v>
      </c>
      <c r="J23" s="28">
        <v>35502.43</v>
      </c>
      <c r="K23" s="28">
        <v>52450</v>
      </c>
      <c r="L23" s="28">
        <v>50257.92</v>
      </c>
      <c r="M23" s="28">
        <v>24332.38</v>
      </c>
      <c r="N23" s="28">
        <v>15208.9</v>
      </c>
      <c r="O23" s="28">
        <f t="shared" si="5"/>
        <v>484318.43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1132.76</v>
      </c>
      <c r="C26" s="28">
        <v>835.95</v>
      </c>
      <c r="D26" s="28">
        <v>746.1</v>
      </c>
      <c r="E26" s="28">
        <v>223.28</v>
      </c>
      <c r="F26" s="28">
        <v>800.56</v>
      </c>
      <c r="G26" s="28">
        <v>1119.14</v>
      </c>
      <c r="H26" s="28">
        <v>204.22</v>
      </c>
      <c r="I26" s="28">
        <v>849.57</v>
      </c>
      <c r="J26" s="28">
        <v>694.36</v>
      </c>
      <c r="K26" s="28">
        <v>961.21</v>
      </c>
      <c r="L26" s="28">
        <v>874.08</v>
      </c>
      <c r="M26" s="28">
        <v>490.14</v>
      </c>
      <c r="N26" s="28">
        <v>261.41</v>
      </c>
      <c r="O26" s="28">
        <f t="shared" si="5"/>
        <v>9192.779999999999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32118.19</v>
      </c>
      <c r="N29" s="28">
        <v>10152.61</v>
      </c>
      <c r="O29" s="28">
        <f t="shared" si="5"/>
        <v>410026.19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86255</v>
      </c>
      <c r="L30" s="28">
        <v>28900.71</v>
      </c>
      <c r="M30" s="28">
        <v>0</v>
      </c>
      <c r="N30" s="28">
        <v>0</v>
      </c>
      <c r="O30" s="28">
        <f t="shared" si="5"/>
        <v>115155.70999999999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428898.1</v>
      </c>
      <c r="C33" s="28">
        <f aca="true" t="shared" si="7" ref="C33:O33">+C34+C36+C49+C50+C51+C56-C57</f>
        <v>231632.46999999997</v>
      </c>
      <c r="D33" s="28">
        <f t="shared" si="7"/>
        <v>100112.97</v>
      </c>
      <c r="E33" s="28">
        <f t="shared" si="7"/>
        <v>17975.98</v>
      </c>
      <c r="F33" s="28">
        <f t="shared" si="7"/>
        <v>221943.90000000002</v>
      </c>
      <c r="G33" s="28">
        <f t="shared" si="7"/>
        <v>216828.30999999997</v>
      </c>
      <c r="H33" s="28">
        <f t="shared" si="7"/>
        <v>40659.64</v>
      </c>
      <c r="I33" s="28">
        <f t="shared" si="7"/>
        <v>205644.04</v>
      </c>
      <c r="J33" s="28">
        <f t="shared" si="7"/>
        <v>-28828.94</v>
      </c>
      <c r="K33" s="28">
        <f t="shared" si="7"/>
        <v>-571176.67</v>
      </c>
      <c r="L33" s="28">
        <f t="shared" si="7"/>
        <v>-477134.8300000001</v>
      </c>
      <c r="M33" s="28">
        <f t="shared" si="7"/>
        <v>136921.22</v>
      </c>
      <c r="N33" s="28">
        <f t="shared" si="7"/>
        <v>104958.81</v>
      </c>
      <c r="O33" s="28">
        <f t="shared" si="7"/>
        <v>628434.9999999995</v>
      </c>
    </row>
    <row r="34" spans="1:15" ht="18.75" customHeight="1">
      <c r="A34" s="26" t="s">
        <v>38</v>
      </c>
      <c r="B34" s="29">
        <f>+B35</f>
        <v>-37294.4</v>
      </c>
      <c r="C34" s="29">
        <f>+C35</f>
        <v>-37092</v>
      </c>
      <c r="D34" s="29">
        <f aca="true" t="shared" si="8" ref="D34:O34">+D35</f>
        <v>-19465.6</v>
      </c>
      <c r="E34" s="29">
        <f t="shared" si="8"/>
        <v>-6916.8</v>
      </c>
      <c r="F34" s="29">
        <f t="shared" si="8"/>
        <v>-23900.8</v>
      </c>
      <c r="G34" s="29">
        <f t="shared" si="8"/>
        <v>-49077.6</v>
      </c>
      <c r="H34" s="29">
        <f t="shared" si="8"/>
        <v>-6916.8</v>
      </c>
      <c r="I34" s="29">
        <f t="shared" si="8"/>
        <v>-55919.6</v>
      </c>
      <c r="J34" s="29">
        <f t="shared" si="8"/>
        <v>-28300.8</v>
      </c>
      <c r="K34" s="29">
        <f t="shared" si="8"/>
        <v>-16720</v>
      </c>
      <c r="L34" s="29">
        <f t="shared" si="8"/>
        <v>-12478.4</v>
      </c>
      <c r="M34" s="29">
        <f t="shared" si="8"/>
        <v>-21982.4</v>
      </c>
      <c r="N34" s="29">
        <f t="shared" si="8"/>
        <v>-13516.8</v>
      </c>
      <c r="O34" s="29">
        <f t="shared" si="8"/>
        <v>-329582.00000000006</v>
      </c>
    </row>
    <row r="35" spans="1:26" ht="18.75" customHeight="1">
      <c r="A35" s="27" t="s">
        <v>39</v>
      </c>
      <c r="B35" s="16">
        <f>ROUND((-B9)*$G$3,2)</f>
        <v>-37294.4</v>
      </c>
      <c r="C35" s="16">
        <f aca="true" t="shared" si="9" ref="C35:N35">ROUND((-C9)*$G$3,2)</f>
        <v>-37092</v>
      </c>
      <c r="D35" s="16">
        <f t="shared" si="9"/>
        <v>-19465.6</v>
      </c>
      <c r="E35" s="16">
        <f t="shared" si="9"/>
        <v>-6916.8</v>
      </c>
      <c r="F35" s="16">
        <f t="shared" si="9"/>
        <v>-23900.8</v>
      </c>
      <c r="G35" s="16">
        <f t="shared" si="9"/>
        <v>-49077.6</v>
      </c>
      <c r="H35" s="16">
        <f t="shared" si="9"/>
        <v>-6916.8</v>
      </c>
      <c r="I35" s="16">
        <f t="shared" si="9"/>
        <v>-55919.6</v>
      </c>
      <c r="J35" s="16">
        <f t="shared" si="9"/>
        <v>-28300.8</v>
      </c>
      <c r="K35" s="16">
        <f t="shared" si="9"/>
        <v>-16720</v>
      </c>
      <c r="L35" s="16">
        <f t="shared" si="9"/>
        <v>-12478.4</v>
      </c>
      <c r="M35" s="16">
        <f t="shared" si="9"/>
        <v>-21982.4</v>
      </c>
      <c r="N35" s="16">
        <f t="shared" si="9"/>
        <v>-13516.8</v>
      </c>
      <c r="O35" s="30">
        <f aca="true" t="shared" si="10" ref="O35:O57">SUM(B35:N35)</f>
        <v>-329582.00000000006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-828410.91</v>
      </c>
      <c r="L36" s="29">
        <f t="shared" si="11"/>
        <v>-743586.04</v>
      </c>
      <c r="M36" s="29">
        <f t="shared" si="11"/>
        <v>0</v>
      </c>
      <c r="N36" s="29">
        <f t="shared" si="11"/>
        <v>0</v>
      </c>
      <c r="O36" s="29">
        <f t="shared" si="11"/>
        <v>-1571996.9500000002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-828410.91</v>
      </c>
      <c r="L44" s="31">
        <v>-743586.04</v>
      </c>
      <c r="M44" s="31">
        <v>0</v>
      </c>
      <c r="N44" s="31">
        <v>0</v>
      </c>
      <c r="O44" s="31">
        <f t="shared" si="10"/>
        <v>-1571996.9500000002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86</v>
      </c>
      <c r="B49" s="33">
        <v>466192.5</v>
      </c>
      <c r="C49" s="33">
        <v>268724.47</v>
      </c>
      <c r="D49" s="33">
        <v>119578.57</v>
      </c>
      <c r="E49" s="33">
        <v>24892.78</v>
      </c>
      <c r="F49" s="33">
        <v>245844.7</v>
      </c>
      <c r="G49" s="33">
        <v>265905.91</v>
      </c>
      <c r="H49" s="33">
        <v>47576.44</v>
      </c>
      <c r="I49" s="33">
        <v>261563.64</v>
      </c>
      <c r="J49" s="33">
        <v>-528.14</v>
      </c>
      <c r="K49" s="33">
        <v>273954.24</v>
      </c>
      <c r="L49" s="33">
        <v>278929.61</v>
      </c>
      <c r="M49" s="33">
        <v>158903.62</v>
      </c>
      <c r="N49" s="33">
        <v>118475.61</v>
      </c>
      <c r="O49" s="31">
        <f t="shared" si="10"/>
        <v>2530013.9499999997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1945597.4200000004</v>
      </c>
      <c r="C55" s="34">
        <f aca="true" t="shared" si="13" ref="C55:N55">+C20+C33</f>
        <v>1331896.94</v>
      </c>
      <c r="D55" s="34">
        <f t="shared" si="13"/>
        <v>1082860.2300000002</v>
      </c>
      <c r="E55" s="34">
        <f t="shared" si="13"/>
        <v>316835.77</v>
      </c>
      <c r="F55" s="34">
        <f t="shared" si="13"/>
        <v>1281673.1600000001</v>
      </c>
      <c r="G55" s="34">
        <f t="shared" si="13"/>
        <v>1699325.76</v>
      </c>
      <c r="H55" s="34">
        <f t="shared" si="13"/>
        <v>326849.62999999995</v>
      </c>
      <c r="I55" s="34">
        <f t="shared" si="13"/>
        <v>1355417.87</v>
      </c>
      <c r="J55" s="34">
        <f t="shared" si="13"/>
        <v>892293.6000000002</v>
      </c>
      <c r="K55" s="34">
        <f t="shared" si="13"/>
        <v>707563.1300000002</v>
      </c>
      <c r="L55" s="34">
        <f t="shared" si="13"/>
        <v>688602.0800000001</v>
      </c>
      <c r="M55" s="34">
        <f t="shared" si="13"/>
        <v>800604.28</v>
      </c>
      <c r="N55" s="34">
        <f t="shared" si="13"/>
        <v>452980.17</v>
      </c>
      <c r="O55" s="34">
        <f>SUM(B55:N55)</f>
        <v>12882500.040000001</v>
      </c>
      <c r="P55" s="41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1945597.42</v>
      </c>
      <c r="C61" s="42">
        <f t="shared" si="14"/>
        <v>1331896.94</v>
      </c>
      <c r="D61" s="42">
        <f t="shared" si="14"/>
        <v>1082860.23</v>
      </c>
      <c r="E61" s="42">
        <f t="shared" si="14"/>
        <v>316835.77</v>
      </c>
      <c r="F61" s="42">
        <f t="shared" si="14"/>
        <v>1281673.17</v>
      </c>
      <c r="G61" s="42">
        <f t="shared" si="14"/>
        <v>1699325.76</v>
      </c>
      <c r="H61" s="42">
        <f t="shared" si="14"/>
        <v>326849.63</v>
      </c>
      <c r="I61" s="42">
        <f t="shared" si="14"/>
        <v>1355417.87</v>
      </c>
      <c r="J61" s="42">
        <f t="shared" si="14"/>
        <v>892293.6</v>
      </c>
      <c r="K61" s="42">
        <f t="shared" si="14"/>
        <v>707563.13</v>
      </c>
      <c r="L61" s="42">
        <f t="shared" si="14"/>
        <v>688602.08</v>
      </c>
      <c r="M61" s="42">
        <f t="shared" si="14"/>
        <v>800604.28</v>
      </c>
      <c r="N61" s="42">
        <f t="shared" si="14"/>
        <v>452980.17</v>
      </c>
      <c r="O61" s="34">
        <f t="shared" si="14"/>
        <v>12882500.049999997</v>
      </c>
      <c r="Q61"/>
    </row>
    <row r="62" spans="1:18" ht="18.75" customHeight="1">
      <c r="A62" s="26" t="s">
        <v>53</v>
      </c>
      <c r="B62" s="42">
        <v>1596367.05</v>
      </c>
      <c r="C62" s="42">
        <v>952537.44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2548904.49</v>
      </c>
      <c r="P62"/>
      <c r="Q62"/>
      <c r="R62" s="41"/>
    </row>
    <row r="63" spans="1:16" ht="18.75" customHeight="1">
      <c r="A63" s="26" t="s">
        <v>54</v>
      </c>
      <c r="B63" s="42">
        <v>349230.37</v>
      </c>
      <c r="C63" s="42">
        <v>379359.5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728589.87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1082860.23</v>
      </c>
      <c r="E64" s="43">
        <v>0</v>
      </c>
      <c r="F64" s="43">
        <v>0</v>
      </c>
      <c r="G64" s="43">
        <v>0</v>
      </c>
      <c r="H64" s="42">
        <v>326849.63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1409709.8599999999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316835.77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316835.77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1281673.17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1281673.17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1699325.76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1699325.76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1355417.87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1355417.87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892293.6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892293.6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707563.13</v>
      </c>
      <c r="L70" s="29">
        <v>688602.08</v>
      </c>
      <c r="M70" s="43">
        <v>0</v>
      </c>
      <c r="N70" s="43">
        <v>0</v>
      </c>
      <c r="O70" s="34">
        <f t="shared" si="15"/>
        <v>1396165.21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800604.28</v>
      </c>
      <c r="N71" s="43">
        <v>0</v>
      </c>
      <c r="O71" s="34">
        <f t="shared" si="15"/>
        <v>800604.28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452980.17</v>
      </c>
      <c r="O72" s="46">
        <f t="shared" si="15"/>
        <v>452980.17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2024-05-29T20:55:56Z</dcterms:modified>
  <cp:category/>
  <cp:version/>
  <cp:contentType/>
  <cp:contentStatus/>
</cp:coreProperties>
</file>