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<sst xmlns="http://schemas.openxmlformats.org/spreadsheetml/2006/main" count="90" uniqueCount="87">
  <si>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</si>
  <si>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</si>
  <si>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</si>
  <si>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</si>
  <si>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</si>
  <si>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</si>
  <si>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</si>
  <si>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</si>
  <si>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</si>
  <si>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</si>
  <si>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</si>
  <si>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</si>
  <si>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</si>
  <si>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</si>
  <si>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</si>
  <si>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</si>
  <si>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</si>
  <si>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</si>
  <si>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</si>
  <si>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</si>
  <si>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</si>
  <si>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</si>
  <si>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</si>
  <si>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</si>
  <si>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</si>
  <si>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</si>
  <si>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</si>
  <si>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</si>
  <si>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</si>
  <si>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</si>
  <si>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</si>
  <si>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</si>
  <si>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</si>
  <si>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</si>
  <si>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</si>
  <si>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</si>
  <si>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</si>
  <si>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</si>
  <si>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</si>
  <si>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</si>
  <si>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</si>
  <si>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</si>
  <si>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</si>
  <si>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</si>
  <si>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</si>
  <si>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</si>
  <si>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</si>
  <si>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</si>
  <si>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</si>
  <si>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</si>
  <si>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</si>
  <si>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</si>
  <si>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</si>
  <si>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</si>
  <si>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</si>
  <si>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</si>
  <si>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</si>
  <si>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</si>
  <si>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</si>
  <si>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</si>
  <si>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</si>
  <si>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</si>
  <si>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</si>
  <si>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</si>
  <si>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</si>
  <si>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</si>
  <si>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</si>
  <si>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</si>
  <si>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</si>
  <si>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</si>
  <si>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</si>
  <si>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</si>
  <si>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</si>
  <si>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</si>
  <si>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</si>
  <si>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</si>
  <si>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</si>
  <si>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</si>
  <si>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</si>
  <si>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</si>
  <si>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</si>
  <si>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</si>
  <si>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</si>
  <si>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</si>
  <si>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25/05/24 - VENCIMENTO 03/06/24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</si>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</sst>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261017</v>
      </c>
      <c r="C7" s="9">
        <f t="shared" si="0"/>
        <v>166707</v>
      </c>
      <c r="D7" s="9">
        <f t="shared" si="0"/>
        <v>164261</v>
      </c>
      <c r="E7" s="9">
        <f t="shared" si="0"/>
        <v>44439</v>
      </c>
      <c r="F7" s="9">
        <f t="shared" si="0"/>
        <v>142492</v>
      </c>
      <c r="G7" s="9">
        <f t="shared" si="0"/>
        <v>228771</v>
      </c>
      <c r="H7" s="9">
        <f t="shared" si="0"/>
        <v>30124</v>
      </c>
      <c r="I7" s="9">
        <f t="shared" si="0"/>
        <v>172261</v>
      </c>
      <c r="J7" s="9">
        <f t="shared" si="0"/>
        <v>136970</v>
      </c>
      <c r="K7" s="9">
        <f t="shared" si="0"/>
        <v>199344</v>
      </c>
      <c r="L7" s="9">
        <f t="shared" si="0"/>
        <v>148729</v>
      </c>
      <c r="M7" s="9">
        <f t="shared" si="0"/>
        <v>77855</v>
      </c>
      <c r="N7" s="9">
        <f t="shared" si="0"/>
        <v>49528</v>
      </c>
      <c r="O7" s="9">
        <f t="shared" si="0"/>
        <v>1822498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7986</v>
      </c>
      <c r="C8" s="11">
        <f t="shared" si="1"/>
        <v>7663</v>
      </c>
      <c r="D8" s="11">
        <f t="shared" si="1"/>
        <v>4245</v>
      </c>
      <c r="E8" s="11">
        <f t="shared" si="1"/>
        <v>1455</v>
      </c>
      <c r="F8" s="11">
        <f t="shared" si="1"/>
        <v>4700</v>
      </c>
      <c r="G8" s="11">
        <f t="shared" si="1"/>
        <v>9454</v>
      </c>
      <c r="H8" s="11">
        <f t="shared" si="1"/>
        <v>1307</v>
      </c>
      <c r="I8" s="11">
        <f t="shared" si="1"/>
        <v>9456</v>
      </c>
      <c r="J8" s="11">
        <f t="shared" si="1"/>
        <v>5503</v>
      </c>
      <c r="K8" s="11">
        <f t="shared" si="1"/>
        <v>3236</v>
      </c>
      <c r="L8" s="11">
        <f t="shared" si="1"/>
        <v>2057</v>
      </c>
      <c r="M8" s="11">
        <f t="shared" si="1"/>
        <v>3434</v>
      </c>
      <c r="N8" s="11">
        <f t="shared" si="1"/>
        <v>2088</v>
      </c>
      <c r="O8" s="11">
        <f t="shared" si="1"/>
        <v>62584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7986</v>
      </c>
      <c r="C9" s="11">
        <v>7663</v>
      </c>
      <c r="D9" s="11">
        <v>4245</v>
      </c>
      <c r="E9" s="11">
        <v>1455</v>
      </c>
      <c r="F9" s="11">
        <v>4700</v>
      </c>
      <c r="G9" s="11">
        <v>9454</v>
      </c>
      <c r="H9" s="11">
        <v>1307</v>
      </c>
      <c r="I9" s="11">
        <v>9456</v>
      </c>
      <c r="J9" s="11">
        <v>5503</v>
      </c>
      <c r="K9" s="11">
        <v>3236</v>
      </c>
      <c r="L9" s="11">
        <v>2057</v>
      </c>
      <c r="M9" s="11">
        <v>3434</v>
      </c>
      <c r="N9" s="11">
        <v>2078</v>
      </c>
      <c r="O9" s="11">
        <f>SUM(B9:N9)</f>
        <v>62574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253031</v>
      </c>
      <c r="C11" s="13">
        <v>159044</v>
      </c>
      <c r="D11" s="13">
        <v>160016</v>
      </c>
      <c r="E11" s="13">
        <v>42984</v>
      </c>
      <c r="F11" s="13">
        <v>137792</v>
      </c>
      <c r="G11" s="13">
        <v>219317</v>
      </c>
      <c r="H11" s="13">
        <v>28817</v>
      </c>
      <c r="I11" s="13">
        <v>162805</v>
      </c>
      <c r="J11" s="13">
        <v>131467</v>
      </c>
      <c r="K11" s="13">
        <v>196108</v>
      </c>
      <c r="L11" s="13">
        <v>146672</v>
      </c>
      <c r="M11" s="13">
        <v>74421</v>
      </c>
      <c r="N11" s="13">
        <v>47440</v>
      </c>
      <c r="O11" s="11">
        <f>SUM(B11:N11)</f>
        <v>1759914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19964</v>
      </c>
      <c r="C12" s="13">
        <v>16132</v>
      </c>
      <c r="D12" s="13">
        <v>13243</v>
      </c>
      <c r="E12" s="13">
        <v>4886</v>
      </c>
      <c r="F12" s="13">
        <v>13454</v>
      </c>
      <c r="G12" s="13">
        <v>23500</v>
      </c>
      <c r="H12" s="13">
        <v>3482</v>
      </c>
      <c r="I12" s="13">
        <v>17105</v>
      </c>
      <c r="J12" s="13">
        <v>12199</v>
      </c>
      <c r="K12" s="13">
        <v>13995</v>
      </c>
      <c r="L12" s="13">
        <v>10204</v>
      </c>
      <c r="M12" s="13">
        <v>4308</v>
      </c>
      <c r="N12" s="13">
        <v>2305</v>
      </c>
      <c r="O12" s="11">
        <f>SUM(B12:N12)</f>
        <v>154777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233067</v>
      </c>
      <c r="C13" s="15">
        <f t="shared" si="2"/>
        <v>142912</v>
      </c>
      <c r="D13" s="15">
        <f t="shared" si="2"/>
        <v>146773</v>
      </c>
      <c r="E13" s="15">
        <f t="shared" si="2"/>
        <v>38098</v>
      </c>
      <c r="F13" s="15">
        <f t="shared" si="2"/>
        <v>124338</v>
      </c>
      <c r="G13" s="15">
        <f t="shared" si="2"/>
        <v>195817</v>
      </c>
      <c r="H13" s="15">
        <f t="shared" si="2"/>
        <v>25335</v>
      </c>
      <c r="I13" s="15">
        <f t="shared" si="2"/>
        <v>145700</v>
      </c>
      <c r="J13" s="15">
        <f t="shared" si="2"/>
        <v>119268</v>
      </c>
      <c r="K13" s="15">
        <f t="shared" si="2"/>
        <v>182113</v>
      </c>
      <c r="L13" s="15">
        <f t="shared" si="2"/>
        <v>136468</v>
      </c>
      <c r="M13" s="15">
        <f t="shared" si="2"/>
        <v>70113</v>
      </c>
      <c r="N13" s="15">
        <f t="shared" si="2"/>
        <v>45135</v>
      </c>
      <c r="O13" s="11">
        <f>SUM(B13:N13)</f>
        <v>1605137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1.206161567681598</v>
      </c>
      <c r="C18" s="19">
        <v>1.322859945247605</v>
      </c>
      <c r="D18" s="19">
        <v>1.501204454698853</v>
      </c>
      <c r="E18" s="19">
        <v>0.908135272002395</v>
      </c>
      <c r="F18" s="19">
        <v>1.31964867372186</v>
      </c>
      <c r="G18" s="19">
        <v>1.41056840524304</v>
      </c>
      <c r="H18" s="19">
        <v>1.575383354287069</v>
      </c>
      <c r="I18" s="19">
        <v>1.160208278924422</v>
      </c>
      <c r="J18" s="19">
        <v>1.4067629582887</v>
      </c>
      <c r="K18" s="19">
        <v>1.259313181702242</v>
      </c>
      <c r="L18" s="19">
        <v>1.350374996039621</v>
      </c>
      <c r="M18" s="19">
        <v>1.219817637202718</v>
      </c>
      <c r="N18" s="19">
        <v>1.071900410020932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1034854.75</v>
      </c>
      <c r="C20" s="24">
        <f aca="true" t="shared" si="3" ref="C20:O20">SUM(C21:C32)</f>
        <v>732489.8399999999</v>
      </c>
      <c r="D20" s="24">
        <f t="shared" si="3"/>
        <v>706583.7200000001</v>
      </c>
      <c r="E20" s="24">
        <f t="shared" si="3"/>
        <v>204764.46999999994</v>
      </c>
      <c r="F20" s="24">
        <f t="shared" si="3"/>
        <v>639927.2899999999</v>
      </c>
      <c r="G20" s="24">
        <f t="shared" si="3"/>
        <v>905949.24</v>
      </c>
      <c r="H20" s="24">
        <f t="shared" si="3"/>
        <v>194374.52999999997</v>
      </c>
      <c r="I20" s="24">
        <f t="shared" si="3"/>
        <v>696641.4500000001</v>
      </c>
      <c r="J20" s="24">
        <f t="shared" si="3"/>
        <v>641622.74</v>
      </c>
      <c r="K20" s="24">
        <f t="shared" si="3"/>
        <v>892463.62</v>
      </c>
      <c r="L20" s="24">
        <f t="shared" si="3"/>
        <v>762549.0600000002</v>
      </c>
      <c r="M20" s="24">
        <f t="shared" si="3"/>
        <v>412531.26000000007</v>
      </c>
      <c r="N20" s="24">
        <f t="shared" si="3"/>
        <v>203865.01</v>
      </c>
      <c r="O20" s="24">
        <f t="shared" si="3"/>
        <v>8028616.980000001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770522.18</v>
      </c>
      <c r="C21" s="28">
        <f aca="true" t="shared" si="4" ref="C21:N21">ROUND((C15+C16)*C7,2)</f>
        <v>508389.67</v>
      </c>
      <c r="D21" s="28">
        <f t="shared" si="4"/>
        <v>439316.04</v>
      </c>
      <c r="E21" s="28">
        <f t="shared" si="4"/>
        <v>203041.79</v>
      </c>
      <c r="F21" s="28">
        <f t="shared" si="4"/>
        <v>441710.95</v>
      </c>
      <c r="G21" s="28">
        <f t="shared" si="4"/>
        <v>583503.31</v>
      </c>
      <c r="H21" s="28">
        <f t="shared" si="4"/>
        <v>103162.65</v>
      </c>
      <c r="I21" s="28">
        <f t="shared" si="4"/>
        <v>521623.53</v>
      </c>
      <c r="J21" s="28">
        <f t="shared" si="4"/>
        <v>417169.53</v>
      </c>
      <c r="K21" s="28">
        <f t="shared" si="4"/>
        <v>573891.44</v>
      </c>
      <c r="L21" s="28">
        <f t="shared" si="4"/>
        <v>487533.66</v>
      </c>
      <c r="M21" s="28">
        <f t="shared" si="4"/>
        <v>294486.54</v>
      </c>
      <c r="N21" s="28">
        <f t="shared" si="4"/>
        <v>169222.32</v>
      </c>
      <c r="O21" s="28">
        <f aca="true" t="shared" si="5" ref="O21:O31">SUM(B21:N21)</f>
        <v>5513573.61</v>
      </c>
    </row>
    <row r="22" spans="1:23" ht="18.75" customHeight="1">
      <c r="A22" s="26" t="s">
        <v>33</v>
      </c>
      <c r="B22" s="28">
        <f>IF(B18&lt;&gt;0,ROUND((B18-1)*B21,2),0)</f>
        <v>158852.06</v>
      </c>
      <c r="C22" s="28">
        <f aca="true" t="shared" si="6" ref="C22:N22">IF(C18&lt;&gt;0,ROUND((C18-1)*C21,2),0)</f>
        <v>164138.66</v>
      </c>
      <c r="D22" s="28">
        <f t="shared" si="6"/>
        <v>220187.16</v>
      </c>
      <c r="E22" s="28">
        <f t="shared" si="6"/>
        <v>-18652.38</v>
      </c>
      <c r="F22" s="28">
        <f t="shared" si="6"/>
        <v>141192.32</v>
      </c>
      <c r="G22" s="28">
        <f t="shared" si="6"/>
        <v>239568.02</v>
      </c>
      <c r="H22" s="28">
        <f t="shared" si="6"/>
        <v>59358.07</v>
      </c>
      <c r="I22" s="28">
        <f t="shared" si="6"/>
        <v>83568.41</v>
      </c>
      <c r="J22" s="28">
        <f t="shared" si="6"/>
        <v>169689.11</v>
      </c>
      <c r="K22" s="28">
        <f t="shared" si="6"/>
        <v>148817.62</v>
      </c>
      <c r="L22" s="28">
        <f t="shared" si="6"/>
        <v>170819.6</v>
      </c>
      <c r="M22" s="28">
        <f t="shared" si="6"/>
        <v>64733.34</v>
      </c>
      <c r="N22" s="28">
        <f t="shared" si="6"/>
        <v>12167.15</v>
      </c>
      <c r="O22" s="28">
        <f t="shared" si="5"/>
        <v>1614439.1400000004</v>
      </c>
      <c r="W22" s="51"/>
    </row>
    <row r="23" spans="1:15" ht="18.75" customHeight="1">
      <c r="A23" s="26" t="s">
        <v>34</v>
      </c>
      <c r="B23" s="28">
        <v>41323.39</v>
      </c>
      <c r="C23" s="28">
        <v>30637.21</v>
      </c>
      <c r="D23" s="28">
        <v>23420.36</v>
      </c>
      <c r="E23" s="28">
        <v>7664.61</v>
      </c>
      <c r="F23" s="28">
        <v>26226.63</v>
      </c>
      <c r="G23" s="28">
        <v>37175.36</v>
      </c>
      <c r="H23" s="28">
        <v>5705.52</v>
      </c>
      <c r="I23" s="28">
        <v>29736.62</v>
      </c>
      <c r="J23" s="28">
        <v>25488.76</v>
      </c>
      <c r="K23" s="28">
        <v>31522.81</v>
      </c>
      <c r="L23" s="28">
        <v>30399.3</v>
      </c>
      <c r="M23" s="28">
        <v>17451.15</v>
      </c>
      <c r="N23" s="28">
        <v>9971.81</v>
      </c>
      <c r="O23" s="28">
        <f t="shared" si="5"/>
        <v>316723.53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1287.97</v>
      </c>
      <c r="C26" s="28">
        <v>933.98</v>
      </c>
      <c r="D26" s="28">
        <v>904.03</v>
      </c>
      <c r="E26" s="28">
        <v>255.96</v>
      </c>
      <c r="F26" s="28">
        <v>808.72</v>
      </c>
      <c r="G26" s="28">
        <v>1138.2</v>
      </c>
      <c r="H26" s="28">
        <v>226.01</v>
      </c>
      <c r="I26" s="28">
        <v>844.12</v>
      </c>
      <c r="J26" s="28">
        <v>811.45</v>
      </c>
      <c r="K26" s="28">
        <v>1121.87</v>
      </c>
      <c r="L26" s="28">
        <v>953.04</v>
      </c>
      <c r="M26" s="28">
        <v>501.03</v>
      </c>
      <c r="N26" s="28">
        <v>253.23</v>
      </c>
      <c r="O26" s="28">
        <f t="shared" si="5"/>
        <v>10039.609999999999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997.86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865.6</v>
      </c>
      <c r="L27" s="28">
        <v>753.85</v>
      </c>
      <c r="M27" s="28">
        <v>425.33</v>
      </c>
      <c r="N27" s="28">
        <v>223.57</v>
      </c>
      <c r="O27" s="28">
        <f t="shared" si="5"/>
        <v>7913.4800000000005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398.01</v>
      </c>
      <c r="L28" s="28">
        <v>351.6</v>
      </c>
      <c r="M28" s="28">
        <v>199.01</v>
      </c>
      <c r="N28" s="28">
        <v>104.27</v>
      </c>
      <c r="O28" s="28">
        <f t="shared" si="5"/>
        <v>3688.3199999999993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20030.54</v>
      </c>
      <c r="E29" s="28">
        <v>10392.58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32964.81</v>
      </c>
      <c r="N29" s="28">
        <v>10152.61</v>
      </c>
      <c r="O29" s="28">
        <f t="shared" si="5"/>
        <v>410872.81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89595.34</v>
      </c>
      <c r="L30" s="28">
        <v>29512.78</v>
      </c>
      <c r="M30" s="28">
        <v>0</v>
      </c>
      <c r="N30" s="28">
        <v>0</v>
      </c>
      <c r="O30" s="28">
        <f t="shared" si="5"/>
        <v>119108.12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 t="shared" si="5"/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-890138.4</v>
      </c>
      <c r="C33" s="28">
        <f aca="true" t="shared" si="7" ref="C33:O33">+C34+C36+C49+C50+C51+C56-C57</f>
        <v>-33717.2</v>
      </c>
      <c r="D33" s="28">
        <f t="shared" si="7"/>
        <v>-18678</v>
      </c>
      <c r="E33" s="28">
        <f t="shared" si="7"/>
        <v>-6402</v>
      </c>
      <c r="F33" s="28">
        <f t="shared" si="7"/>
        <v>-20680</v>
      </c>
      <c r="G33" s="28">
        <f t="shared" si="7"/>
        <v>-41597.6</v>
      </c>
      <c r="H33" s="28">
        <f t="shared" si="7"/>
        <v>-5750.8</v>
      </c>
      <c r="I33" s="28">
        <f t="shared" si="7"/>
        <v>-608606.4</v>
      </c>
      <c r="J33" s="28">
        <f t="shared" si="7"/>
        <v>-24213.2</v>
      </c>
      <c r="K33" s="28">
        <f t="shared" si="7"/>
        <v>-734238.4</v>
      </c>
      <c r="L33" s="28">
        <f t="shared" si="7"/>
        <v>-675050.8</v>
      </c>
      <c r="M33" s="28">
        <f t="shared" si="7"/>
        <v>-15109.6</v>
      </c>
      <c r="N33" s="28">
        <f t="shared" si="7"/>
        <v>-9143.2</v>
      </c>
      <c r="O33" s="28">
        <f t="shared" si="7"/>
        <v>-3083325.6</v>
      </c>
    </row>
    <row r="34" spans="1:15" ht="18.75" customHeight="1">
      <c r="A34" s="26" t="s">
        <v>38</v>
      </c>
      <c r="B34" s="29">
        <f>+B35</f>
        <v>-35138.4</v>
      </c>
      <c r="C34" s="29">
        <f>+C35</f>
        <v>-33717.2</v>
      </c>
      <c r="D34" s="29">
        <f aca="true" t="shared" si="8" ref="D34:O34">+D35</f>
        <v>-18678</v>
      </c>
      <c r="E34" s="29">
        <f t="shared" si="8"/>
        <v>-6402</v>
      </c>
      <c r="F34" s="29">
        <f t="shared" si="8"/>
        <v>-20680</v>
      </c>
      <c r="G34" s="29">
        <f t="shared" si="8"/>
        <v>-41597.6</v>
      </c>
      <c r="H34" s="29">
        <f t="shared" si="8"/>
        <v>-5750.8</v>
      </c>
      <c r="I34" s="29">
        <f t="shared" si="8"/>
        <v>-41606.4</v>
      </c>
      <c r="J34" s="29">
        <f t="shared" si="8"/>
        <v>-24213.2</v>
      </c>
      <c r="K34" s="29">
        <f t="shared" si="8"/>
        <v>-14238.4</v>
      </c>
      <c r="L34" s="29">
        <f t="shared" si="8"/>
        <v>-9050.8</v>
      </c>
      <c r="M34" s="29">
        <f t="shared" si="8"/>
        <v>-15109.6</v>
      </c>
      <c r="N34" s="29">
        <f t="shared" si="8"/>
        <v>-9143.2</v>
      </c>
      <c r="O34" s="29">
        <f t="shared" si="8"/>
        <v>-275325.6</v>
      </c>
    </row>
    <row r="35" spans="1:26" ht="18.75" customHeight="1">
      <c r="A35" s="27" t="s">
        <v>39</v>
      </c>
      <c r="B35" s="16">
        <f>ROUND((-B9)*$G$3,2)</f>
        <v>-35138.4</v>
      </c>
      <c r="C35" s="16">
        <f aca="true" t="shared" si="9" ref="C35:N35">ROUND((-C9)*$G$3,2)</f>
        <v>-33717.2</v>
      </c>
      <c r="D35" s="16">
        <f t="shared" si="9"/>
        <v>-18678</v>
      </c>
      <c r="E35" s="16">
        <f t="shared" si="9"/>
        <v>-6402</v>
      </c>
      <c r="F35" s="16">
        <f t="shared" si="9"/>
        <v>-20680</v>
      </c>
      <c r="G35" s="16">
        <f t="shared" si="9"/>
        <v>-41597.6</v>
      </c>
      <c r="H35" s="16">
        <f t="shared" si="9"/>
        <v>-5750.8</v>
      </c>
      <c r="I35" s="16">
        <f t="shared" si="9"/>
        <v>-41606.4</v>
      </c>
      <c r="J35" s="16">
        <f t="shared" si="9"/>
        <v>-24213.2</v>
      </c>
      <c r="K35" s="16">
        <f t="shared" si="9"/>
        <v>-14238.4</v>
      </c>
      <c r="L35" s="16">
        <f t="shared" si="9"/>
        <v>-9050.8</v>
      </c>
      <c r="M35" s="16">
        <f t="shared" si="9"/>
        <v>-15109.6</v>
      </c>
      <c r="N35" s="16">
        <f t="shared" si="9"/>
        <v>-9143.2</v>
      </c>
      <c r="O35" s="30">
        <f aca="true" t="shared" si="10" ref="O35:O57">SUM(B35:N35)</f>
        <v>-275325.6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-855000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-567000</v>
      </c>
      <c r="J36" s="29">
        <f t="shared" si="11"/>
        <v>0</v>
      </c>
      <c r="K36" s="29">
        <f t="shared" si="11"/>
        <v>-720000</v>
      </c>
      <c r="L36" s="29">
        <f t="shared" si="11"/>
        <v>-666000</v>
      </c>
      <c r="M36" s="29">
        <f t="shared" si="11"/>
        <v>0</v>
      </c>
      <c r="N36" s="29">
        <f t="shared" si="11"/>
        <v>0</v>
      </c>
      <c r="O36" s="29">
        <f t="shared" si="11"/>
        <v>-2808000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-855000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-567000</v>
      </c>
      <c r="J43" s="31">
        <v>0</v>
      </c>
      <c r="K43" s="31">
        <v>-720000</v>
      </c>
      <c r="L43" s="31">
        <v>-666000</v>
      </c>
      <c r="M43" s="31">
        <v>0</v>
      </c>
      <c r="N43" s="31">
        <v>0</v>
      </c>
      <c r="O43" s="31">
        <f t="shared" si="10"/>
        <v>-2808000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144716.34999999998</v>
      </c>
      <c r="C55" s="34">
        <f aca="true" t="shared" si="13" ref="C55:N55">+C20+C33</f>
        <v>698772.6399999999</v>
      </c>
      <c r="D55" s="34">
        <f t="shared" si="13"/>
        <v>687905.7200000001</v>
      </c>
      <c r="E55" s="34">
        <f t="shared" si="13"/>
        <v>198362.46999999994</v>
      </c>
      <c r="F55" s="34">
        <f t="shared" si="13"/>
        <v>619247.2899999999</v>
      </c>
      <c r="G55" s="34">
        <f t="shared" si="13"/>
        <v>864351.64</v>
      </c>
      <c r="H55" s="34">
        <f t="shared" si="13"/>
        <v>188623.72999999998</v>
      </c>
      <c r="I55" s="34">
        <f t="shared" si="13"/>
        <v>88035.05000000005</v>
      </c>
      <c r="J55" s="34">
        <f t="shared" si="13"/>
        <v>617409.54</v>
      </c>
      <c r="K55" s="34">
        <f t="shared" si="13"/>
        <v>158225.21999999997</v>
      </c>
      <c r="L55" s="34">
        <f t="shared" si="13"/>
        <v>87498.26000000013</v>
      </c>
      <c r="M55" s="34">
        <f t="shared" si="13"/>
        <v>397421.6600000001</v>
      </c>
      <c r="N55" s="34">
        <f t="shared" si="13"/>
        <v>194721.81</v>
      </c>
      <c r="O55" s="34">
        <f>SUM(B55:N55)</f>
        <v>4945291.379999999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144716.35</v>
      </c>
      <c r="C61" s="42">
        <f t="shared" si="14"/>
        <v>698772.63</v>
      </c>
      <c r="D61" s="42">
        <f t="shared" si="14"/>
        <v>687905.72</v>
      </c>
      <c r="E61" s="42">
        <f t="shared" si="14"/>
        <v>198362.47</v>
      </c>
      <c r="F61" s="42">
        <f t="shared" si="14"/>
        <v>619247.29</v>
      </c>
      <c r="G61" s="42">
        <f t="shared" si="14"/>
        <v>864351.65</v>
      </c>
      <c r="H61" s="42">
        <f t="shared" si="14"/>
        <v>188623.73</v>
      </c>
      <c r="I61" s="42">
        <f t="shared" si="14"/>
        <v>88035.05</v>
      </c>
      <c r="J61" s="42">
        <f t="shared" si="14"/>
        <v>617409.54</v>
      </c>
      <c r="K61" s="42">
        <f t="shared" si="14"/>
        <v>158225.22</v>
      </c>
      <c r="L61" s="42">
        <f t="shared" si="14"/>
        <v>87498.27</v>
      </c>
      <c r="M61" s="42">
        <f t="shared" si="14"/>
        <v>397421.65</v>
      </c>
      <c r="N61" s="42">
        <f t="shared" si="14"/>
        <v>194721.81</v>
      </c>
      <c r="O61" s="34">
        <f t="shared" si="14"/>
        <v>4945291.38</v>
      </c>
      <c r="Q61"/>
    </row>
    <row r="62" spans="1:18" ht="18.75" customHeight="1">
      <c r="A62" s="26" t="s">
        <v>54</v>
      </c>
      <c r="B62" s="42">
        <v>128648.99</v>
      </c>
      <c r="C62" s="42">
        <v>503019.19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631668.18</v>
      </c>
      <c r="P62"/>
      <c r="Q62"/>
      <c r="R62" s="41"/>
    </row>
    <row r="63" spans="1:16" ht="18.75" customHeight="1">
      <c r="A63" s="26" t="s">
        <v>55</v>
      </c>
      <c r="B63" s="42">
        <v>16067.36</v>
      </c>
      <c r="C63" s="42">
        <v>195753.44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211820.8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687905.72</v>
      </c>
      <c r="E64" s="43">
        <v>0</v>
      </c>
      <c r="F64" s="43">
        <v>0</v>
      </c>
      <c r="G64" s="43">
        <v>0</v>
      </c>
      <c r="H64" s="42">
        <v>188623.73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876529.45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198362.47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198362.47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619247.29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619247.29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864351.65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864351.65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88035.05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88035.05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617409.54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617409.54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158225.22</v>
      </c>
      <c r="L70" s="29">
        <v>87498.27</v>
      </c>
      <c r="M70" s="43">
        <v>0</v>
      </c>
      <c r="N70" s="43">
        <v>0</v>
      </c>
      <c r="O70" s="34">
        <f t="shared" si="15"/>
        <v>245723.49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397421.65</v>
      </c>
      <c r="N71" s="43">
        <v>0</v>
      </c>
      <c r="O71" s="34">
        <f t="shared" si="15"/>
        <v>397421.65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194721.81</v>
      </c>
      <c r="O72" s="46">
        <f t="shared" si="15"/>
        <v>194721.81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2024-05-29T21:16:48Z</dcterms:modified>
  <cp:category/>
  <cp:version/>
  <cp:contentType/>
  <cp:contentStatus/>
</cp:coreProperties>
</file>