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<sst xmlns="http://schemas.openxmlformats.org/spreadsheetml/2006/main" count="90" uniqueCount="87">
  <si>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</si>
  <si>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</si>
  <si>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</si>
  <si>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</si>
  <si>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</si>
  <si>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</si>
  <si>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</si>
  <si>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</si>
  <si>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</si>
  <si>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</si>
  <si>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</si>
  <si>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</si>
  <si>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</si>
  <si>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</si>
  <si>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</si>
  <si>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</si>
  <si>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</si>
  <si>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</si>
  <si>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</si>
  <si>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</si>
  <si>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</si>
  <si>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</si>
  <si>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</si>
  <si>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</si>
  <si>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</si>
  <si>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</si>
  <si>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</si>
  <si>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</si>
  <si>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</si>
  <si>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</si>
  <si>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</si>
  <si>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</si>
  <si>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</si>
  <si>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</si>
  <si>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</si>
  <si>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</si>
  <si>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</si>
  <si>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</si>
  <si>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</si>
  <si>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</si>
  <si>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</si>
  <si>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</si>
  <si>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</si>
  <si>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</si>
  <si>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</si>
  <si>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</si>
  <si>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</si>
  <si>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</si>
  <si>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</si>
  <si>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</si>
  <si>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</si>
  <si>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</si>
  <si>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</si>
  <si>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</si>
  <si>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</si>
  <si>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</si>
  <si>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</si>
  <si>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</si>
  <si>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</si>
  <si>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</si>
  <si>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</si>
  <si>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</si>
  <si>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</si>
  <si>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</si>
  <si>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</si>
  <si>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</si>
  <si>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</si>
  <si>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</si>
  <si>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</si>
  <si>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</si>
  <si>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</si>
  <si>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</si>
  <si>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</si>
  <si>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</si>
  <si>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</si>
  <si>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</si>
  <si>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</si>
  <si>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</si>
  <si>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</si>
  <si>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</si>
  <si>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</si>
  <si>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</si>
  <si>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</si>
  <si>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</si>
  <si>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27/05/24 - VENCIMENTO 04/06/24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</si>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</sst>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357931</v>
      </c>
      <c r="C7" s="9">
        <f t="shared" si="0"/>
        <v>235191</v>
      </c>
      <c r="D7" s="9">
        <f t="shared" si="0"/>
        <v>218697</v>
      </c>
      <c r="E7" s="9">
        <f t="shared" si="0"/>
        <v>60999</v>
      </c>
      <c r="F7" s="9">
        <f t="shared" si="0"/>
        <v>215611</v>
      </c>
      <c r="G7" s="9">
        <f t="shared" si="0"/>
        <v>352576</v>
      </c>
      <c r="H7" s="9">
        <f t="shared" si="0"/>
        <v>43758</v>
      </c>
      <c r="I7" s="9">
        <f t="shared" si="0"/>
        <v>274410</v>
      </c>
      <c r="J7" s="9">
        <f t="shared" si="0"/>
        <v>199549</v>
      </c>
      <c r="K7" s="9">
        <f t="shared" si="0"/>
        <v>292447</v>
      </c>
      <c r="L7" s="9">
        <f t="shared" si="0"/>
        <v>228709</v>
      </c>
      <c r="M7" s="9">
        <f t="shared" si="0"/>
        <v>128405</v>
      </c>
      <c r="N7" s="9">
        <f t="shared" si="0"/>
        <v>54331</v>
      </c>
      <c r="O7" s="9">
        <f t="shared" si="0"/>
        <v>2662614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8012</v>
      </c>
      <c r="C8" s="11">
        <f t="shared" si="1"/>
        <v>7674</v>
      </c>
      <c r="D8" s="11">
        <f t="shared" si="1"/>
        <v>4236</v>
      </c>
      <c r="E8" s="11">
        <f t="shared" si="1"/>
        <v>1552</v>
      </c>
      <c r="F8" s="11">
        <f t="shared" si="1"/>
        <v>5339</v>
      </c>
      <c r="G8" s="11">
        <f t="shared" si="1"/>
        <v>10463</v>
      </c>
      <c r="H8" s="11">
        <f t="shared" si="1"/>
        <v>1450</v>
      </c>
      <c r="I8" s="11">
        <f t="shared" si="1"/>
        <v>11847</v>
      </c>
      <c r="J8" s="11">
        <f t="shared" si="1"/>
        <v>6494</v>
      </c>
      <c r="K8" s="11">
        <f t="shared" si="1"/>
        <v>3391</v>
      </c>
      <c r="L8" s="11">
        <f t="shared" si="1"/>
        <v>2350</v>
      </c>
      <c r="M8" s="11">
        <f t="shared" si="1"/>
        <v>4782</v>
      </c>
      <c r="N8" s="11">
        <f t="shared" si="1"/>
        <v>1770</v>
      </c>
      <c r="O8" s="11">
        <f t="shared" si="1"/>
        <v>69360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8012</v>
      </c>
      <c r="C9" s="11">
        <v>7674</v>
      </c>
      <c r="D9" s="11">
        <v>4236</v>
      </c>
      <c r="E9" s="11">
        <v>1552</v>
      </c>
      <c r="F9" s="11">
        <v>5339</v>
      </c>
      <c r="G9" s="11">
        <v>10463</v>
      </c>
      <c r="H9" s="11">
        <v>1450</v>
      </c>
      <c r="I9" s="11">
        <v>11847</v>
      </c>
      <c r="J9" s="11">
        <v>6494</v>
      </c>
      <c r="K9" s="11">
        <v>3391</v>
      </c>
      <c r="L9" s="11">
        <v>2350</v>
      </c>
      <c r="M9" s="11">
        <v>4782</v>
      </c>
      <c r="N9" s="11">
        <v>1763</v>
      </c>
      <c r="O9" s="11">
        <f>SUM(B9:N9)</f>
        <v>69353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349919</v>
      </c>
      <c r="C11" s="13">
        <v>227517</v>
      </c>
      <c r="D11" s="13">
        <v>214461</v>
      </c>
      <c r="E11" s="13">
        <v>59447</v>
      </c>
      <c r="F11" s="13">
        <v>210272</v>
      </c>
      <c r="G11" s="13">
        <v>342113</v>
      </c>
      <c r="H11" s="13">
        <v>42308</v>
      </c>
      <c r="I11" s="13">
        <v>262563</v>
      </c>
      <c r="J11" s="13">
        <v>193055</v>
      </c>
      <c r="K11" s="13">
        <v>289056</v>
      </c>
      <c r="L11" s="13">
        <v>226359</v>
      </c>
      <c r="M11" s="13">
        <v>123623</v>
      </c>
      <c r="N11" s="13">
        <v>52561</v>
      </c>
      <c r="O11" s="11">
        <f>SUM(B11:N11)</f>
        <v>2593254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22585</v>
      </c>
      <c r="C12" s="13">
        <v>18771</v>
      </c>
      <c r="D12" s="13">
        <v>14450</v>
      </c>
      <c r="E12" s="13">
        <v>5640</v>
      </c>
      <c r="F12" s="13">
        <v>16472</v>
      </c>
      <c r="G12" s="13">
        <v>29387</v>
      </c>
      <c r="H12" s="13">
        <v>3971</v>
      </c>
      <c r="I12" s="13">
        <v>22596</v>
      </c>
      <c r="J12" s="13">
        <v>15529</v>
      </c>
      <c r="K12" s="13">
        <v>17792</v>
      </c>
      <c r="L12" s="13">
        <v>14152</v>
      </c>
      <c r="M12" s="13">
        <v>5935</v>
      </c>
      <c r="N12" s="13">
        <v>2142</v>
      </c>
      <c r="O12" s="11">
        <f>SUM(B12:N12)</f>
        <v>189422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327334</v>
      </c>
      <c r="C13" s="15">
        <f t="shared" si="2"/>
        <v>208746</v>
      </c>
      <c r="D13" s="15">
        <f t="shared" si="2"/>
        <v>200011</v>
      </c>
      <c r="E13" s="15">
        <f t="shared" si="2"/>
        <v>53807</v>
      </c>
      <c r="F13" s="15">
        <f t="shared" si="2"/>
        <v>193800</v>
      </c>
      <c r="G13" s="15">
        <f t="shared" si="2"/>
        <v>312726</v>
      </c>
      <c r="H13" s="15">
        <f t="shared" si="2"/>
        <v>38337</v>
      </c>
      <c r="I13" s="15">
        <f t="shared" si="2"/>
        <v>239967</v>
      </c>
      <c r="J13" s="15">
        <f t="shared" si="2"/>
        <v>177526</v>
      </c>
      <c r="K13" s="15">
        <f t="shared" si="2"/>
        <v>271264</v>
      </c>
      <c r="L13" s="15">
        <f t="shared" si="2"/>
        <v>212207</v>
      </c>
      <c r="M13" s="15">
        <f t="shared" si="2"/>
        <v>117688</v>
      </c>
      <c r="N13" s="15">
        <f t="shared" si="2"/>
        <v>50419</v>
      </c>
      <c r="O13" s="11">
        <f>SUM(B13:N13)</f>
        <v>2403832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1.308433114417511</v>
      </c>
      <c r="C18" s="19">
        <v>1.401483497350863</v>
      </c>
      <c r="D18" s="19">
        <v>1.577368082580034</v>
      </c>
      <c r="E18" s="19">
        <v>0.96361108549933</v>
      </c>
      <c r="F18" s="19">
        <v>1.452172385099886</v>
      </c>
      <c r="G18" s="19">
        <v>1.51353085277364</v>
      </c>
      <c r="H18" s="19">
        <v>1.678049533894403</v>
      </c>
      <c r="I18" s="19">
        <v>1.239868472445141</v>
      </c>
      <c r="J18" s="19">
        <v>1.43463766862635</v>
      </c>
      <c r="K18" s="19">
        <v>1.279357862843266</v>
      </c>
      <c r="L18" s="19">
        <v>1.38036385575798</v>
      </c>
      <c r="M18" s="19">
        <v>1.221900541061076</v>
      </c>
      <c r="N18" s="19">
        <v>1.52936277450368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1511931.83</v>
      </c>
      <c r="C20" s="24">
        <f aca="true" t="shared" si="3" ref="C20:O20">SUM(C21:C32)</f>
        <v>1076320.3699999999</v>
      </c>
      <c r="D20" s="24">
        <f t="shared" si="3"/>
        <v>977529.05</v>
      </c>
      <c r="E20" s="24">
        <f t="shared" si="3"/>
        <v>292620.11000000004</v>
      </c>
      <c r="F20" s="24">
        <f t="shared" si="3"/>
        <v>1041315.7</v>
      </c>
      <c r="G20" s="24">
        <f t="shared" si="3"/>
        <v>1470564.6300000004</v>
      </c>
      <c r="H20" s="24">
        <f t="shared" si="3"/>
        <v>285053.5899999999</v>
      </c>
      <c r="I20" s="24">
        <f t="shared" si="3"/>
        <v>1136966.87</v>
      </c>
      <c r="J20" s="24">
        <f t="shared" si="3"/>
        <v>936887.9700000001</v>
      </c>
      <c r="K20" s="24">
        <f t="shared" si="3"/>
        <v>1261144.9600000004</v>
      </c>
      <c r="L20" s="24">
        <f t="shared" si="3"/>
        <v>1156303.7600000002</v>
      </c>
      <c r="M20" s="24">
        <f t="shared" si="3"/>
        <v>652707.96</v>
      </c>
      <c r="N20" s="24">
        <f t="shared" si="3"/>
        <v>310910.03</v>
      </c>
      <c r="O20" s="24">
        <f t="shared" si="3"/>
        <v>12110256.830000002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1056612.31</v>
      </c>
      <c r="C21" s="28">
        <f aca="true" t="shared" si="4" ref="C21:N21">ROUND((C15+C16)*C7,2)</f>
        <v>717238.47</v>
      </c>
      <c r="D21" s="28">
        <f t="shared" si="4"/>
        <v>584905.13</v>
      </c>
      <c r="E21" s="28">
        <f t="shared" si="4"/>
        <v>278704.43</v>
      </c>
      <c r="F21" s="28">
        <f t="shared" si="4"/>
        <v>668372.54</v>
      </c>
      <c r="G21" s="28">
        <f t="shared" si="4"/>
        <v>899280.35</v>
      </c>
      <c r="H21" s="28">
        <f t="shared" si="4"/>
        <v>149853.65</v>
      </c>
      <c r="I21" s="28">
        <f t="shared" si="4"/>
        <v>830940.92</v>
      </c>
      <c r="J21" s="28">
        <f t="shared" si="4"/>
        <v>607766.39</v>
      </c>
      <c r="K21" s="28">
        <f t="shared" si="4"/>
        <v>841925.67</v>
      </c>
      <c r="L21" s="28">
        <f t="shared" si="4"/>
        <v>749708.1</v>
      </c>
      <c r="M21" s="28">
        <f t="shared" si="4"/>
        <v>485691.91</v>
      </c>
      <c r="N21" s="28">
        <f t="shared" si="4"/>
        <v>185632.73</v>
      </c>
      <c r="O21" s="28">
        <f aca="true" t="shared" si="5" ref="O21:O31">SUM(B21:N21)</f>
        <v>8056632.600000001</v>
      </c>
    </row>
    <row r="22" spans="1:23" ht="18.75" customHeight="1">
      <c r="A22" s="26" t="s">
        <v>33</v>
      </c>
      <c r="B22" s="28">
        <f>IF(B18&lt;&gt;0,ROUND((B18-1)*B21,2),0)</f>
        <v>325894.23</v>
      </c>
      <c r="C22" s="28">
        <f aca="true" t="shared" si="6" ref="C22:N22">IF(C18&lt;&gt;0,ROUND((C18-1)*C21,2),0)</f>
        <v>287959.41</v>
      </c>
      <c r="D22" s="28">
        <f t="shared" si="6"/>
        <v>337705.55</v>
      </c>
      <c r="E22" s="28">
        <f t="shared" si="6"/>
        <v>-10141.75</v>
      </c>
      <c r="F22" s="28">
        <f t="shared" si="6"/>
        <v>302219.61</v>
      </c>
      <c r="G22" s="28">
        <f t="shared" si="6"/>
        <v>461808.21</v>
      </c>
      <c r="H22" s="28">
        <f t="shared" si="6"/>
        <v>101608.2</v>
      </c>
      <c r="I22" s="28">
        <f t="shared" si="6"/>
        <v>199316.53</v>
      </c>
      <c r="J22" s="28">
        <f t="shared" si="6"/>
        <v>264158.17</v>
      </c>
      <c r="K22" s="28">
        <f t="shared" si="6"/>
        <v>235198.56</v>
      </c>
      <c r="L22" s="28">
        <f t="shared" si="6"/>
        <v>285161.86</v>
      </c>
      <c r="M22" s="28">
        <f t="shared" si="6"/>
        <v>107775.3</v>
      </c>
      <c r="N22" s="28">
        <f t="shared" si="6"/>
        <v>98267.06</v>
      </c>
      <c r="O22" s="28">
        <f t="shared" si="5"/>
        <v>2996930.9399999995</v>
      </c>
      <c r="W22" s="51"/>
    </row>
    <row r="23" spans="1:15" ht="18.75" customHeight="1">
      <c r="A23" s="26" t="s">
        <v>34</v>
      </c>
      <c r="B23" s="28">
        <v>65415.21</v>
      </c>
      <c r="C23" s="28">
        <v>41904.38</v>
      </c>
      <c r="D23" s="28">
        <v>31410.7</v>
      </c>
      <c r="E23" s="28">
        <v>11382.38</v>
      </c>
      <c r="F23" s="28">
        <v>39939.77</v>
      </c>
      <c r="G23" s="28">
        <v>63789.85</v>
      </c>
      <c r="H23" s="28">
        <v>7465.24</v>
      </c>
      <c r="I23" s="28">
        <v>44991.08</v>
      </c>
      <c r="J23" s="28">
        <v>35783.38</v>
      </c>
      <c r="K23" s="28">
        <v>50456.85</v>
      </c>
      <c r="L23" s="28">
        <v>48554.45</v>
      </c>
      <c r="M23" s="28">
        <v>23394.14</v>
      </c>
      <c r="N23" s="28">
        <v>14520.14</v>
      </c>
      <c r="O23" s="28">
        <f t="shared" si="5"/>
        <v>479007.57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827.79</v>
      </c>
      <c r="D26" s="28">
        <v>751.54</v>
      </c>
      <c r="E26" s="28">
        <v>220.56</v>
      </c>
      <c r="F26" s="28">
        <v>795.11</v>
      </c>
      <c r="G26" s="28">
        <v>1121.87</v>
      </c>
      <c r="H26" s="28">
        <v>204.22</v>
      </c>
      <c r="I26" s="28">
        <v>849.57</v>
      </c>
      <c r="J26" s="28">
        <v>716.14</v>
      </c>
      <c r="K26" s="28">
        <v>958.49</v>
      </c>
      <c r="L26" s="28">
        <v>876.8</v>
      </c>
      <c r="M26" s="28">
        <v>487.41</v>
      </c>
      <c r="N26" s="28">
        <v>239.6</v>
      </c>
      <c r="O26" s="28">
        <f t="shared" si="5"/>
        <v>9190.03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410872.81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85090.85</v>
      </c>
      <c r="L30" s="28">
        <v>28671.87</v>
      </c>
      <c r="M30" s="28">
        <v>0</v>
      </c>
      <c r="N30" s="28">
        <v>0</v>
      </c>
      <c r="O30" s="28">
        <f t="shared" si="5"/>
        <v>113762.72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855747.2</v>
      </c>
      <c r="C33" s="28">
        <f aca="true" t="shared" si="7" ref="C33:O33">+C34+C36+C49+C50+C51+C56-C57</f>
        <v>-33765.6</v>
      </c>
      <c r="D33" s="28">
        <f t="shared" si="7"/>
        <v>-18638.4</v>
      </c>
      <c r="E33" s="28">
        <f t="shared" si="7"/>
        <v>-6828.8</v>
      </c>
      <c r="F33" s="28">
        <f t="shared" si="7"/>
        <v>-23491.6</v>
      </c>
      <c r="G33" s="28">
        <f t="shared" si="7"/>
        <v>-46037.2</v>
      </c>
      <c r="H33" s="28">
        <f t="shared" si="7"/>
        <v>-6380</v>
      </c>
      <c r="I33" s="28">
        <f t="shared" si="7"/>
        <v>442873.2</v>
      </c>
      <c r="J33" s="28">
        <f t="shared" si="7"/>
        <v>-28573.6</v>
      </c>
      <c r="K33" s="28">
        <f t="shared" si="7"/>
        <v>741079.6</v>
      </c>
      <c r="L33" s="28">
        <f t="shared" si="7"/>
        <v>700660</v>
      </c>
      <c r="M33" s="28">
        <f t="shared" si="7"/>
        <v>-21040.8</v>
      </c>
      <c r="N33" s="28">
        <f t="shared" si="7"/>
        <v>-7757.2</v>
      </c>
      <c r="O33" s="28">
        <f t="shared" si="7"/>
        <v>2547846.8</v>
      </c>
    </row>
    <row r="34" spans="1:15" ht="18.75" customHeight="1">
      <c r="A34" s="26" t="s">
        <v>38</v>
      </c>
      <c r="B34" s="29">
        <f>+B35</f>
        <v>-35252.8</v>
      </c>
      <c r="C34" s="29">
        <f>+C35</f>
        <v>-33765.6</v>
      </c>
      <c r="D34" s="29">
        <f aca="true" t="shared" si="8" ref="D34:O34">+D35</f>
        <v>-18638.4</v>
      </c>
      <c r="E34" s="29">
        <f t="shared" si="8"/>
        <v>-6828.8</v>
      </c>
      <c r="F34" s="29">
        <f t="shared" si="8"/>
        <v>-23491.6</v>
      </c>
      <c r="G34" s="29">
        <f t="shared" si="8"/>
        <v>-46037.2</v>
      </c>
      <c r="H34" s="29">
        <f t="shared" si="8"/>
        <v>-6380</v>
      </c>
      <c r="I34" s="29">
        <f t="shared" si="8"/>
        <v>-52126.8</v>
      </c>
      <c r="J34" s="29">
        <f t="shared" si="8"/>
        <v>-28573.6</v>
      </c>
      <c r="K34" s="29">
        <f t="shared" si="8"/>
        <v>-14920.4</v>
      </c>
      <c r="L34" s="29">
        <f t="shared" si="8"/>
        <v>-10340</v>
      </c>
      <c r="M34" s="29">
        <f t="shared" si="8"/>
        <v>-21040.8</v>
      </c>
      <c r="N34" s="29">
        <f t="shared" si="8"/>
        <v>-7757.2</v>
      </c>
      <c r="O34" s="29">
        <f t="shared" si="8"/>
        <v>-305153.19999999995</v>
      </c>
    </row>
    <row r="35" spans="1:26" ht="18.75" customHeight="1">
      <c r="A35" s="27" t="s">
        <v>39</v>
      </c>
      <c r="B35" s="16">
        <f>ROUND((-B9)*$G$3,2)</f>
        <v>-35252.8</v>
      </c>
      <c r="C35" s="16">
        <f aca="true" t="shared" si="9" ref="C35:N35">ROUND((-C9)*$G$3,2)</f>
        <v>-33765.6</v>
      </c>
      <c r="D35" s="16">
        <f t="shared" si="9"/>
        <v>-18638.4</v>
      </c>
      <c r="E35" s="16">
        <f t="shared" si="9"/>
        <v>-6828.8</v>
      </c>
      <c r="F35" s="16">
        <f t="shared" si="9"/>
        <v>-23491.6</v>
      </c>
      <c r="G35" s="16">
        <f t="shared" si="9"/>
        <v>-46037.2</v>
      </c>
      <c r="H35" s="16">
        <f t="shared" si="9"/>
        <v>-6380</v>
      </c>
      <c r="I35" s="16">
        <f t="shared" si="9"/>
        <v>-52126.8</v>
      </c>
      <c r="J35" s="16">
        <f t="shared" si="9"/>
        <v>-28573.6</v>
      </c>
      <c r="K35" s="16">
        <f t="shared" si="9"/>
        <v>-14920.4</v>
      </c>
      <c r="L35" s="16">
        <f t="shared" si="9"/>
        <v>-10340</v>
      </c>
      <c r="M35" s="16">
        <f t="shared" si="9"/>
        <v>-21040.8</v>
      </c>
      <c r="N35" s="16">
        <f t="shared" si="9"/>
        <v>-7757.2</v>
      </c>
      <c r="O35" s="30">
        <f aca="true" t="shared" si="10" ref="O35:O57">SUM(B35:N35)</f>
        <v>-305153.19999999995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891000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495000</v>
      </c>
      <c r="J36" s="29">
        <f t="shared" si="11"/>
        <v>0</v>
      </c>
      <c r="K36" s="29">
        <f t="shared" si="11"/>
        <v>756000</v>
      </c>
      <c r="L36" s="29">
        <f t="shared" si="11"/>
        <v>711000</v>
      </c>
      <c r="M36" s="29">
        <f t="shared" si="11"/>
        <v>0</v>
      </c>
      <c r="N36" s="29">
        <f t="shared" si="11"/>
        <v>0</v>
      </c>
      <c r="O36" s="29">
        <f t="shared" si="11"/>
        <v>2853000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2151000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1404000</v>
      </c>
      <c r="J42" s="31">
        <v>0</v>
      </c>
      <c r="K42" s="31">
        <v>1845000</v>
      </c>
      <c r="L42" s="31">
        <v>1701000</v>
      </c>
      <c r="M42" s="31">
        <v>0</v>
      </c>
      <c r="N42" s="31">
        <v>0</v>
      </c>
      <c r="O42" s="31">
        <f t="shared" si="10"/>
        <v>7101000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2367679.0300000003</v>
      </c>
      <c r="C55" s="34">
        <f aca="true" t="shared" si="13" ref="C55:N55">+C20+C33</f>
        <v>1042554.7699999999</v>
      </c>
      <c r="D55" s="34">
        <f t="shared" si="13"/>
        <v>958890.65</v>
      </c>
      <c r="E55" s="34">
        <f t="shared" si="13"/>
        <v>285791.31000000006</v>
      </c>
      <c r="F55" s="34">
        <f t="shared" si="13"/>
        <v>1017824.1</v>
      </c>
      <c r="G55" s="34">
        <f t="shared" si="13"/>
        <v>1424527.4300000004</v>
      </c>
      <c r="H55" s="34">
        <f t="shared" si="13"/>
        <v>278673.5899999999</v>
      </c>
      <c r="I55" s="34">
        <f t="shared" si="13"/>
        <v>1579840.07</v>
      </c>
      <c r="J55" s="34">
        <f t="shared" si="13"/>
        <v>908314.3700000001</v>
      </c>
      <c r="K55" s="34">
        <f t="shared" si="13"/>
        <v>2002224.5600000005</v>
      </c>
      <c r="L55" s="34">
        <f t="shared" si="13"/>
        <v>1856963.7600000002</v>
      </c>
      <c r="M55" s="34">
        <f t="shared" si="13"/>
        <v>631667.1599999999</v>
      </c>
      <c r="N55" s="34">
        <f t="shared" si="13"/>
        <v>303152.83</v>
      </c>
      <c r="O55" s="34">
        <f>SUM(B55:N55)</f>
        <v>14658103.63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73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2367679.0300000003</v>
      </c>
      <c r="C61" s="42">
        <f t="shared" si="14"/>
        <v>1042554.77</v>
      </c>
      <c r="D61" s="42">
        <f t="shared" si="14"/>
        <v>958890.65</v>
      </c>
      <c r="E61" s="42">
        <f t="shared" si="14"/>
        <v>285791.31</v>
      </c>
      <c r="F61" s="42">
        <f t="shared" si="14"/>
        <v>1017824.09</v>
      </c>
      <c r="G61" s="42">
        <f t="shared" si="14"/>
        <v>1424527.42</v>
      </c>
      <c r="H61" s="42">
        <f t="shared" si="14"/>
        <v>278673.58</v>
      </c>
      <c r="I61" s="42">
        <f t="shared" si="14"/>
        <v>1579840.07</v>
      </c>
      <c r="J61" s="42">
        <f t="shared" si="14"/>
        <v>908314.37</v>
      </c>
      <c r="K61" s="42">
        <f t="shared" si="14"/>
        <v>2002224.55</v>
      </c>
      <c r="L61" s="42">
        <f t="shared" si="14"/>
        <v>1856963.77</v>
      </c>
      <c r="M61" s="42">
        <f t="shared" si="14"/>
        <v>631667.16</v>
      </c>
      <c r="N61" s="42">
        <f t="shared" si="14"/>
        <v>303152.82</v>
      </c>
      <c r="O61" s="34">
        <f t="shared" si="14"/>
        <v>14658103.589999998</v>
      </c>
      <c r="Q61"/>
    </row>
    <row r="62" spans="1:18" ht="18.75" customHeight="1">
      <c r="A62" s="26" t="s">
        <v>54</v>
      </c>
      <c r="B62" s="42">
        <v>1940363.58</v>
      </c>
      <c r="C62" s="42">
        <v>747104.51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2687468.09</v>
      </c>
      <c r="P62"/>
      <c r="Q62"/>
      <c r="R62" s="41"/>
    </row>
    <row r="63" spans="1:16" ht="18.75" customHeight="1">
      <c r="A63" s="26" t="s">
        <v>55</v>
      </c>
      <c r="B63" s="42">
        <v>427315.45</v>
      </c>
      <c r="C63" s="42">
        <v>295450.26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722765.71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958890.65</v>
      </c>
      <c r="E64" s="43">
        <v>0</v>
      </c>
      <c r="F64" s="43">
        <v>0</v>
      </c>
      <c r="G64" s="43">
        <v>0</v>
      </c>
      <c r="H64" s="42">
        <v>278673.58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1237564.23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285791.31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285791.31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1017824.09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1017824.09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1424527.42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1424527.42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1579840.07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1579840.07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908314.37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908314.37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2002224.55</v>
      </c>
      <c r="L70" s="29">
        <v>1856963.77</v>
      </c>
      <c r="M70" s="43">
        <v>0</v>
      </c>
      <c r="N70" s="43">
        <v>0</v>
      </c>
      <c r="O70" s="34">
        <f t="shared" si="15"/>
        <v>3859188.3200000003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631667.16</v>
      </c>
      <c r="N71" s="43">
        <v>0</v>
      </c>
      <c r="O71" s="34">
        <f t="shared" si="15"/>
        <v>631667.16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303152.82</v>
      </c>
      <c r="O72" s="46">
        <f t="shared" si="15"/>
        <v>303152.82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2024-06-03T16:44:59Z</dcterms:modified>
  <cp:category/>
  <cp:version/>
  <cp:contentType/>
  <cp:contentStatus/>
</cp:coreProperties>
</file>