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<sst xmlns="http://schemas.openxmlformats.org/spreadsheetml/2006/main" count="90" uniqueCount="87">
  <si>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</si>
  <si>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</si>
  <si>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</si>
  <si>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</si>
  <si>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</si>
  <si>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</si>
  <si>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</si>
  <si>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</si>
  <si>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</si>
  <si>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</si>
  <si>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</si>
  <si>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</si>
  <si>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</si>
  <si>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</si>
  <si>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</si>
  <si>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</si>
  <si>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</si>
  <si>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</si>
  <si>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</si>
  <si>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</si>
  <si>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</si>
  <si>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</si>
  <si>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</si>
  <si>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</si>
  <si>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</si>
  <si>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</si>
  <si>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</si>
  <si>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</si>
  <si>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</si>
  <si>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</si>
  <si>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</si>
  <si>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</si>
  <si>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</si>
  <si>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</si>
  <si>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</si>
  <si>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</si>
  <si>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</si>
  <si>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</si>
  <si>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</si>
  <si>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</si>
  <si>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</si>
  <si>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</si>
  <si>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</si>
  <si>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</si>
  <si>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</si>
  <si>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</si>
  <si>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</si>
  <si>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</si>
  <si>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</si>
  <si>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</si>
  <si>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</si>
  <si>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</si>
  <si>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</si>
  <si>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</si>
  <si>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</si>
  <si>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</si>
  <si>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</si>
  <si>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</si>
  <si>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</si>
  <si>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</si>
  <si>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</si>
  <si>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</si>
  <si>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</si>
  <si>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</si>
  <si>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</si>
  <si>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</si>
  <si>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</si>
  <si>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</si>
  <si>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</si>
  <si>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</si>
  <si>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</si>
  <si>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</si>
  <si>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</si>
  <si>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</si>
  <si>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</si>
  <si>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</si>
  <si>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</si>
  <si>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</si>
  <si>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</si>
  <si>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</si>
  <si>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</si>
  <si>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</si>
  <si>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</si>
  <si>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</si>
  <si>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29/05/24 - VENCIMENTO 06/06/24</t>
  </si>
  <si>
    <t>4.10. Remuneração Veículos Elétricos</t>
  </si>
  <si>
    <t>4.11.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</si>
</sst>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2.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410139</v>
      </c>
      <c r="C7" s="9">
        <f t="shared" si="0"/>
        <v>273022</v>
      </c>
      <c r="D7" s="9">
        <f t="shared" si="0"/>
        <v>245771</v>
      </c>
      <c r="E7" s="9">
        <f t="shared" si="0"/>
        <v>69344</v>
      </c>
      <c r="F7" s="9">
        <f t="shared" si="0"/>
        <v>244530</v>
      </c>
      <c r="G7" s="9">
        <f t="shared" si="0"/>
        <v>401607</v>
      </c>
      <c r="H7" s="9">
        <f t="shared" si="0"/>
        <v>51557</v>
      </c>
      <c r="I7" s="9">
        <f t="shared" si="0"/>
        <v>297217</v>
      </c>
      <c r="J7" s="9">
        <f t="shared" si="0"/>
        <v>212129</v>
      </c>
      <c r="K7" s="9">
        <f t="shared" si="0"/>
        <v>322808</v>
      </c>
      <c r="L7" s="9">
        <f t="shared" si="0"/>
        <v>254106</v>
      </c>
      <c r="M7" s="9">
        <f t="shared" si="0"/>
        <v>140067</v>
      </c>
      <c r="N7" s="9">
        <f t="shared" si="0"/>
        <v>90678</v>
      </c>
      <c r="O7" s="9">
        <f t="shared" si="0"/>
        <v>3012975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9072</v>
      </c>
      <c r="C8" s="11">
        <f t="shared" si="1"/>
        <v>8931</v>
      </c>
      <c r="D8" s="11">
        <f t="shared" si="1"/>
        <v>4664</v>
      </c>
      <c r="E8" s="11">
        <f t="shared" si="1"/>
        <v>1678</v>
      </c>
      <c r="F8" s="11">
        <f t="shared" si="1"/>
        <v>5764</v>
      </c>
      <c r="G8" s="11">
        <f t="shared" si="1"/>
        <v>11916</v>
      </c>
      <c r="H8" s="11">
        <f t="shared" si="1"/>
        <v>1638</v>
      </c>
      <c r="I8" s="11">
        <f t="shared" si="1"/>
        <v>12471</v>
      </c>
      <c r="J8" s="11">
        <f t="shared" si="1"/>
        <v>6781</v>
      </c>
      <c r="K8" s="11">
        <f t="shared" si="1"/>
        <v>3860</v>
      </c>
      <c r="L8" s="11">
        <f t="shared" si="1"/>
        <v>2674</v>
      </c>
      <c r="M8" s="11">
        <f t="shared" si="1"/>
        <v>5125</v>
      </c>
      <c r="N8" s="11">
        <f t="shared" si="1"/>
        <v>3172</v>
      </c>
      <c r="O8" s="11">
        <f t="shared" si="1"/>
        <v>77746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9072</v>
      </c>
      <c r="C9" s="11">
        <v>8931</v>
      </c>
      <c r="D9" s="11">
        <v>4664</v>
      </c>
      <c r="E9" s="11">
        <v>1678</v>
      </c>
      <c r="F9" s="11">
        <v>5764</v>
      </c>
      <c r="G9" s="11">
        <v>11916</v>
      </c>
      <c r="H9" s="11">
        <v>1638</v>
      </c>
      <c r="I9" s="11">
        <v>12471</v>
      </c>
      <c r="J9" s="11">
        <v>6781</v>
      </c>
      <c r="K9" s="11">
        <v>3860</v>
      </c>
      <c r="L9" s="11">
        <v>2674</v>
      </c>
      <c r="M9" s="11">
        <v>5125</v>
      </c>
      <c r="N9" s="11">
        <v>3164</v>
      </c>
      <c r="O9" s="11">
        <f>SUM(B9:N9)</f>
        <v>77738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8</v>
      </c>
      <c r="O10" s="11">
        <f>SUM(B10:N10)</f>
        <v>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401067</v>
      </c>
      <c r="C11" s="13">
        <v>264091</v>
      </c>
      <c r="D11" s="13">
        <v>241107</v>
      </c>
      <c r="E11" s="13">
        <v>67666</v>
      </c>
      <c r="F11" s="13">
        <v>238766</v>
      </c>
      <c r="G11" s="13">
        <v>389691</v>
      </c>
      <c r="H11" s="13">
        <v>49919</v>
      </c>
      <c r="I11" s="13">
        <v>284746</v>
      </c>
      <c r="J11" s="13">
        <v>205348</v>
      </c>
      <c r="K11" s="13">
        <v>318948</v>
      </c>
      <c r="L11" s="13">
        <v>251432</v>
      </c>
      <c r="M11" s="13">
        <v>134942</v>
      </c>
      <c r="N11" s="13">
        <v>87506</v>
      </c>
      <c r="O11" s="11">
        <f>SUM(B11:N11)</f>
        <v>2935229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30265</v>
      </c>
      <c r="C12" s="13">
        <v>25314</v>
      </c>
      <c r="D12" s="13">
        <v>19052</v>
      </c>
      <c r="E12" s="13">
        <v>7780</v>
      </c>
      <c r="F12" s="13">
        <v>22561</v>
      </c>
      <c r="G12" s="13">
        <v>38759</v>
      </c>
      <c r="H12" s="13">
        <v>5453</v>
      </c>
      <c r="I12" s="13">
        <v>28307</v>
      </c>
      <c r="J12" s="13">
        <v>18636</v>
      </c>
      <c r="K12" s="13">
        <v>22510</v>
      </c>
      <c r="L12" s="13">
        <v>18041</v>
      </c>
      <c r="M12" s="13">
        <v>7347</v>
      </c>
      <c r="N12" s="13">
        <v>4105</v>
      </c>
      <c r="O12" s="11">
        <f>SUM(B12:N12)</f>
        <v>248130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370802</v>
      </c>
      <c r="C13" s="15">
        <f t="shared" si="2"/>
        <v>238777</v>
      </c>
      <c r="D13" s="15">
        <f t="shared" si="2"/>
        <v>222055</v>
      </c>
      <c r="E13" s="15">
        <f t="shared" si="2"/>
        <v>59886</v>
      </c>
      <c r="F13" s="15">
        <f t="shared" si="2"/>
        <v>216205</v>
      </c>
      <c r="G13" s="15">
        <f t="shared" si="2"/>
        <v>350932</v>
      </c>
      <c r="H13" s="15">
        <f t="shared" si="2"/>
        <v>44466</v>
      </c>
      <c r="I13" s="15">
        <f t="shared" si="2"/>
        <v>256439</v>
      </c>
      <c r="J13" s="15">
        <f t="shared" si="2"/>
        <v>186712</v>
      </c>
      <c r="K13" s="15">
        <f t="shared" si="2"/>
        <v>296438</v>
      </c>
      <c r="L13" s="15">
        <f t="shared" si="2"/>
        <v>233391</v>
      </c>
      <c r="M13" s="15">
        <f t="shared" si="2"/>
        <v>127595</v>
      </c>
      <c r="N13" s="15">
        <f t="shared" si="2"/>
        <v>83401</v>
      </c>
      <c r="O13" s="11">
        <f>SUM(B13:N13)</f>
        <v>2687099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1.134527169207856</v>
      </c>
      <c r="C18" s="19">
        <v>1.231510826916278</v>
      </c>
      <c r="D18" s="19">
        <v>1.417151643496055</v>
      </c>
      <c r="E18" s="19">
        <v>0.85667808680363</v>
      </c>
      <c r="F18" s="19">
        <v>1.268267894415526</v>
      </c>
      <c r="G18" s="19">
        <v>1.336926970476604</v>
      </c>
      <c r="H18" s="19">
        <v>1.481499578566734</v>
      </c>
      <c r="I18" s="19">
        <v>1.143498759063508</v>
      </c>
      <c r="J18" s="19">
        <v>1.354010983359391</v>
      </c>
      <c r="K18" s="19">
        <v>1.173035415351269</v>
      </c>
      <c r="L18" s="19">
        <v>1.244117137051056</v>
      </c>
      <c r="M18" s="19">
        <v>1.124688934860603</v>
      </c>
      <c r="N18" s="19">
        <v>0.99475492541161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1500305.6300000004</v>
      </c>
      <c r="C20" s="24">
        <f aca="true" t="shared" si="3" ref="C20:O20">SUM(C21:C32)</f>
        <v>1095804.76</v>
      </c>
      <c r="D20" s="24">
        <f t="shared" si="3"/>
        <v>987073.8400000002</v>
      </c>
      <c r="E20" s="24">
        <f t="shared" si="3"/>
        <v>295282.25000000006</v>
      </c>
      <c r="F20" s="24">
        <f t="shared" si="3"/>
        <v>1030730.94</v>
      </c>
      <c r="G20" s="24">
        <f t="shared" si="3"/>
        <v>1477345.0500000003</v>
      </c>
      <c r="H20" s="24">
        <f t="shared" si="3"/>
        <v>295443.42</v>
      </c>
      <c r="I20" s="24">
        <f t="shared" si="3"/>
        <v>1134323.89</v>
      </c>
      <c r="J20" s="24">
        <f t="shared" si="3"/>
        <v>938154.4500000001</v>
      </c>
      <c r="K20" s="24">
        <f t="shared" si="3"/>
        <v>1273799.5000000002</v>
      </c>
      <c r="L20" s="24">
        <f t="shared" si="3"/>
        <v>1156809.4700000002</v>
      </c>
      <c r="M20" s="24">
        <f t="shared" si="3"/>
        <v>654587.3700000001</v>
      </c>
      <c r="N20" s="24">
        <f t="shared" si="3"/>
        <v>334953.83999999997</v>
      </c>
      <c r="O20" s="24">
        <f t="shared" si="3"/>
        <v>12174614.41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1210730.33</v>
      </c>
      <c r="C21" s="28">
        <f aca="true" t="shared" si="4" ref="C21:N21">ROUND((C15+C16)*C7,2)</f>
        <v>832607.89</v>
      </c>
      <c r="D21" s="28">
        <f t="shared" si="4"/>
        <v>657314.54</v>
      </c>
      <c r="E21" s="28">
        <f t="shared" si="4"/>
        <v>316832.74</v>
      </c>
      <c r="F21" s="28">
        <f t="shared" si="4"/>
        <v>758018.55</v>
      </c>
      <c r="G21" s="28">
        <f t="shared" si="4"/>
        <v>1024338.81</v>
      </c>
      <c r="H21" s="28">
        <f t="shared" si="4"/>
        <v>176562.1</v>
      </c>
      <c r="I21" s="28">
        <f t="shared" si="4"/>
        <v>900002.8</v>
      </c>
      <c r="J21" s="28">
        <f t="shared" si="4"/>
        <v>646081.3</v>
      </c>
      <c r="K21" s="28">
        <f t="shared" si="4"/>
        <v>929331.95</v>
      </c>
      <c r="L21" s="28">
        <f t="shared" si="4"/>
        <v>832959.47</v>
      </c>
      <c r="M21" s="28">
        <f t="shared" si="4"/>
        <v>529803.43</v>
      </c>
      <c r="N21" s="28">
        <f t="shared" si="4"/>
        <v>309819.52</v>
      </c>
      <c r="O21" s="28">
        <f aca="true" t="shared" si="5" ref="O21:O31">SUM(B21:N21)</f>
        <v>9124403.429999998</v>
      </c>
    </row>
    <row r="22" spans="1:23" ht="18.75" customHeight="1">
      <c r="A22" s="26" t="s">
        <v>33</v>
      </c>
      <c r="B22" s="28">
        <f>IF(B18&lt;&gt;0,ROUND((B18-1)*B21,2),0)</f>
        <v>162876.12</v>
      </c>
      <c r="C22" s="28">
        <f aca="true" t="shared" si="6" ref="C22:N22">IF(C18&lt;&gt;0,ROUND((C18-1)*C21,2),0)</f>
        <v>192757.74</v>
      </c>
      <c r="D22" s="28">
        <f t="shared" si="6"/>
        <v>274199.84</v>
      </c>
      <c r="E22" s="28">
        <f t="shared" si="6"/>
        <v>-45409.07</v>
      </c>
      <c r="F22" s="28">
        <f t="shared" si="6"/>
        <v>203352.04</v>
      </c>
      <c r="G22" s="28">
        <f t="shared" si="6"/>
        <v>345127.37</v>
      </c>
      <c r="H22" s="28">
        <f t="shared" si="6"/>
        <v>85014.58</v>
      </c>
      <c r="I22" s="28">
        <f t="shared" si="6"/>
        <v>129149.28</v>
      </c>
      <c r="J22" s="28">
        <f t="shared" si="6"/>
        <v>228719.88</v>
      </c>
      <c r="K22" s="28">
        <f t="shared" si="6"/>
        <v>160807.34</v>
      </c>
      <c r="L22" s="28">
        <f t="shared" si="6"/>
        <v>203339.68</v>
      </c>
      <c r="M22" s="28">
        <f t="shared" si="6"/>
        <v>66060.63</v>
      </c>
      <c r="N22" s="28">
        <f t="shared" si="6"/>
        <v>-1625.03</v>
      </c>
      <c r="O22" s="28">
        <f t="shared" si="5"/>
        <v>2004370.4000000001</v>
      </c>
      <c r="W22" s="51"/>
    </row>
    <row r="23" spans="1:15" ht="18.75" customHeight="1">
      <c r="A23" s="26" t="s">
        <v>34</v>
      </c>
      <c r="B23" s="28">
        <v>62702.72</v>
      </c>
      <c r="C23" s="28">
        <v>41210.13</v>
      </c>
      <c r="D23" s="28">
        <v>31587.7</v>
      </c>
      <c r="E23" s="28">
        <v>11180.81</v>
      </c>
      <c r="F23" s="28">
        <v>38587.46</v>
      </c>
      <c r="G23" s="28">
        <v>62192.65</v>
      </c>
      <c r="H23" s="28">
        <v>7732.07</v>
      </c>
      <c r="I23" s="28">
        <v>43461.64</v>
      </c>
      <c r="J23" s="28">
        <v>34175.96</v>
      </c>
      <c r="K23" s="28">
        <v>50499.19</v>
      </c>
      <c r="L23" s="28">
        <v>48084.57</v>
      </c>
      <c r="M23" s="28">
        <v>22879.42</v>
      </c>
      <c r="N23" s="28">
        <v>14250.16</v>
      </c>
      <c r="O23" s="28">
        <f t="shared" si="5"/>
        <v>468544.48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1127.31</v>
      </c>
      <c r="C26" s="28">
        <v>838.68</v>
      </c>
      <c r="D26" s="28">
        <v>754.26</v>
      </c>
      <c r="E26" s="28">
        <v>223.28</v>
      </c>
      <c r="F26" s="28">
        <v>784.22</v>
      </c>
      <c r="G26" s="28">
        <v>1121.87</v>
      </c>
      <c r="H26" s="28">
        <v>212.39</v>
      </c>
      <c r="I26" s="28">
        <v>841.4</v>
      </c>
      <c r="J26" s="28">
        <v>713.42</v>
      </c>
      <c r="K26" s="28">
        <v>963.93</v>
      </c>
      <c r="L26" s="28">
        <v>871.35</v>
      </c>
      <c r="M26" s="28">
        <v>484.69</v>
      </c>
      <c r="N26" s="28">
        <v>258.69</v>
      </c>
      <c r="O26" s="28">
        <f t="shared" si="5"/>
        <v>9195.490000000002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997.86</v>
      </c>
      <c r="C27" s="28">
        <v>742.94</v>
      </c>
      <c r="D27" s="28">
        <v>651.62</v>
      </c>
      <c r="E27" s="28">
        <v>199.03</v>
      </c>
      <c r="F27" s="28">
        <v>655.72</v>
      </c>
      <c r="G27" s="28">
        <v>891.58</v>
      </c>
      <c r="H27" s="28">
        <v>163.58</v>
      </c>
      <c r="I27" s="28">
        <v>691.18</v>
      </c>
      <c r="J27" s="28">
        <v>651.62</v>
      </c>
      <c r="K27" s="28">
        <v>865.6</v>
      </c>
      <c r="L27" s="28">
        <v>753.85</v>
      </c>
      <c r="M27" s="28">
        <v>425.33</v>
      </c>
      <c r="N27" s="28">
        <v>223.57</v>
      </c>
      <c r="O27" s="28">
        <f t="shared" si="5"/>
        <v>7913.4800000000005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415.82</v>
      </c>
      <c r="H28" s="28">
        <v>76.3</v>
      </c>
      <c r="I28" s="28">
        <v>320.45</v>
      </c>
      <c r="J28" s="28">
        <v>308.37</v>
      </c>
      <c r="K28" s="28">
        <v>398.01</v>
      </c>
      <c r="L28" s="28">
        <v>351.6</v>
      </c>
      <c r="M28" s="28">
        <v>199.01</v>
      </c>
      <c r="N28" s="28">
        <v>104.27</v>
      </c>
      <c r="O28" s="28">
        <f t="shared" si="5"/>
        <v>3688.3199999999993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57865.78</v>
      </c>
      <c r="C29" s="28">
        <v>23760.77</v>
      </c>
      <c r="D29" s="28">
        <v>20491.91</v>
      </c>
      <c r="E29" s="28">
        <v>10392.58</v>
      </c>
      <c r="F29" s="28">
        <v>27257.08</v>
      </c>
      <c r="G29" s="28">
        <v>41486.9</v>
      </c>
      <c r="H29" s="28">
        <v>23912.35</v>
      </c>
      <c r="I29" s="28">
        <v>56317.04</v>
      </c>
      <c r="J29" s="28">
        <v>25733.85</v>
      </c>
      <c r="K29" s="28">
        <v>40543.32</v>
      </c>
      <c r="L29" s="28">
        <v>40455.18</v>
      </c>
      <c r="M29" s="28">
        <v>32964.81</v>
      </c>
      <c r="N29" s="28">
        <v>10152.61</v>
      </c>
      <c r="O29" s="28">
        <f t="shared" si="5"/>
        <v>411334.18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84682.55</v>
      </c>
      <c r="L30" s="28">
        <v>28223.72</v>
      </c>
      <c r="M30" s="28">
        <v>0</v>
      </c>
      <c r="N30" s="28">
        <v>0</v>
      </c>
      <c r="O30" s="28">
        <f t="shared" si="5"/>
        <v>112906.27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3937.56</v>
      </c>
      <c r="L31" s="28">
        <v>0</v>
      </c>
      <c r="M31" s="28">
        <v>0</v>
      </c>
      <c r="N31" s="28">
        <v>0</v>
      </c>
      <c r="O31" s="28">
        <f t="shared" si="5"/>
        <v>3937.56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-39916.8</v>
      </c>
      <c r="C33" s="28">
        <f aca="true" t="shared" si="7" ref="C33:O33">+C34+C36+C49+C50+C51+C56-C57</f>
        <v>-59096.4</v>
      </c>
      <c r="D33" s="28">
        <f t="shared" si="7"/>
        <v>-20521.6</v>
      </c>
      <c r="E33" s="28">
        <f t="shared" si="7"/>
        <v>-7383.2</v>
      </c>
      <c r="F33" s="28">
        <f t="shared" si="7"/>
        <v>-25361.6</v>
      </c>
      <c r="G33" s="28">
        <f t="shared" si="7"/>
        <v>-52430.4</v>
      </c>
      <c r="H33" s="28">
        <f t="shared" si="7"/>
        <v>-7207.2</v>
      </c>
      <c r="I33" s="28">
        <f t="shared" si="7"/>
        <v>-54872.4</v>
      </c>
      <c r="J33" s="28">
        <f t="shared" si="7"/>
        <v>-29836.4</v>
      </c>
      <c r="K33" s="28">
        <f t="shared" si="7"/>
        <v>-16984</v>
      </c>
      <c r="L33" s="28">
        <f t="shared" si="7"/>
        <v>-18365.6</v>
      </c>
      <c r="M33" s="28">
        <f t="shared" si="7"/>
        <v>-22550</v>
      </c>
      <c r="N33" s="28">
        <f t="shared" si="7"/>
        <v>-13921.6</v>
      </c>
      <c r="O33" s="28">
        <f t="shared" si="7"/>
        <v>-368447.19999999995</v>
      </c>
    </row>
    <row r="34" spans="1:15" ht="18.75" customHeight="1">
      <c r="A34" s="26" t="s">
        <v>38</v>
      </c>
      <c r="B34" s="29">
        <f>+B35</f>
        <v>-39916.8</v>
      </c>
      <c r="C34" s="29">
        <f>+C35</f>
        <v>-39296.4</v>
      </c>
      <c r="D34" s="29">
        <f aca="true" t="shared" si="8" ref="D34:O34">+D35</f>
        <v>-20521.6</v>
      </c>
      <c r="E34" s="29">
        <f t="shared" si="8"/>
        <v>-7383.2</v>
      </c>
      <c r="F34" s="29">
        <f t="shared" si="8"/>
        <v>-25361.6</v>
      </c>
      <c r="G34" s="29">
        <f t="shared" si="8"/>
        <v>-52430.4</v>
      </c>
      <c r="H34" s="29">
        <f t="shared" si="8"/>
        <v>-7207.2</v>
      </c>
      <c r="I34" s="29">
        <f t="shared" si="8"/>
        <v>-54872.4</v>
      </c>
      <c r="J34" s="29">
        <f t="shared" si="8"/>
        <v>-29836.4</v>
      </c>
      <c r="K34" s="29">
        <f t="shared" si="8"/>
        <v>-16984</v>
      </c>
      <c r="L34" s="29">
        <f t="shared" si="8"/>
        <v>-11765.6</v>
      </c>
      <c r="M34" s="29">
        <f t="shared" si="8"/>
        <v>-22550</v>
      </c>
      <c r="N34" s="29">
        <f t="shared" si="8"/>
        <v>-13921.6</v>
      </c>
      <c r="O34" s="29">
        <f t="shared" si="8"/>
        <v>-342047.19999999995</v>
      </c>
    </row>
    <row r="35" spans="1:26" ht="18.75" customHeight="1">
      <c r="A35" s="27" t="s">
        <v>39</v>
      </c>
      <c r="B35" s="16">
        <f>ROUND((-B9)*$G$3,2)</f>
        <v>-39916.8</v>
      </c>
      <c r="C35" s="16">
        <f aca="true" t="shared" si="9" ref="C35:N35">ROUND((-C9)*$G$3,2)</f>
        <v>-39296.4</v>
      </c>
      <c r="D35" s="16">
        <f t="shared" si="9"/>
        <v>-20521.6</v>
      </c>
      <c r="E35" s="16">
        <f t="shared" si="9"/>
        <v>-7383.2</v>
      </c>
      <c r="F35" s="16">
        <f t="shared" si="9"/>
        <v>-25361.6</v>
      </c>
      <c r="G35" s="16">
        <f t="shared" si="9"/>
        <v>-52430.4</v>
      </c>
      <c r="H35" s="16">
        <f t="shared" si="9"/>
        <v>-7207.2</v>
      </c>
      <c r="I35" s="16">
        <f t="shared" si="9"/>
        <v>-54872.4</v>
      </c>
      <c r="J35" s="16">
        <f t="shared" si="9"/>
        <v>-29836.4</v>
      </c>
      <c r="K35" s="16">
        <f t="shared" si="9"/>
        <v>-16984</v>
      </c>
      <c r="L35" s="16">
        <f t="shared" si="9"/>
        <v>-11765.6</v>
      </c>
      <c r="M35" s="16">
        <f t="shared" si="9"/>
        <v>-22550</v>
      </c>
      <c r="N35" s="16">
        <f t="shared" si="9"/>
        <v>-13921.6</v>
      </c>
      <c r="O35" s="30">
        <f aca="true" t="shared" si="10" ref="O35:O57">SUM(B35:N35)</f>
        <v>-342047.19999999995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0</v>
      </c>
      <c r="C36" s="29">
        <f aca="true" t="shared" si="11" ref="C36:O36">SUM(C37:C47)</f>
        <v>-19800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0</v>
      </c>
      <c r="J36" s="29">
        <f t="shared" si="11"/>
        <v>0</v>
      </c>
      <c r="K36" s="29">
        <f t="shared" si="11"/>
        <v>0</v>
      </c>
      <c r="L36" s="29">
        <f t="shared" si="11"/>
        <v>-6600</v>
      </c>
      <c r="M36" s="29">
        <f t="shared" si="11"/>
        <v>0</v>
      </c>
      <c r="N36" s="29">
        <f t="shared" si="11"/>
        <v>0</v>
      </c>
      <c r="O36" s="29">
        <f t="shared" si="11"/>
        <v>-26400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-19800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-6600</v>
      </c>
      <c r="M39" s="31">
        <v>0</v>
      </c>
      <c r="N39" s="31">
        <v>0</v>
      </c>
      <c r="O39" s="31">
        <f t="shared" si="10"/>
        <v>-26400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1260000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909000</v>
      </c>
      <c r="J42" s="31">
        <v>0</v>
      </c>
      <c r="K42" s="31">
        <v>1089000</v>
      </c>
      <c r="L42" s="31">
        <v>990000</v>
      </c>
      <c r="M42" s="31">
        <v>0</v>
      </c>
      <c r="N42" s="31">
        <v>0</v>
      </c>
      <c r="O42" s="31">
        <f t="shared" si="10"/>
        <v>4248000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-1260000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-4248000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1460388.8300000003</v>
      </c>
      <c r="C55" s="34">
        <f aca="true" t="shared" si="13" ref="C55:N55">+C20+C33</f>
        <v>1036708.36</v>
      </c>
      <c r="D55" s="34">
        <f t="shared" si="13"/>
        <v>966552.2400000002</v>
      </c>
      <c r="E55" s="34">
        <f t="shared" si="13"/>
        <v>287899.05000000005</v>
      </c>
      <c r="F55" s="34">
        <f t="shared" si="13"/>
        <v>1005369.34</v>
      </c>
      <c r="G55" s="34">
        <f t="shared" si="13"/>
        <v>1424914.6500000004</v>
      </c>
      <c r="H55" s="34">
        <f t="shared" si="13"/>
        <v>288236.22</v>
      </c>
      <c r="I55" s="34">
        <f t="shared" si="13"/>
        <v>1079451.49</v>
      </c>
      <c r="J55" s="34">
        <f t="shared" si="13"/>
        <v>908318.05</v>
      </c>
      <c r="K55" s="34">
        <f t="shared" si="13"/>
        <v>1256815.5000000002</v>
      </c>
      <c r="L55" s="34">
        <f t="shared" si="13"/>
        <v>1138443.87</v>
      </c>
      <c r="M55" s="34">
        <f t="shared" si="13"/>
        <v>632037.3700000001</v>
      </c>
      <c r="N55" s="34">
        <f t="shared" si="13"/>
        <v>321032.24</v>
      </c>
      <c r="O55" s="34">
        <f>SUM(B55:N55)</f>
        <v>11806167.210000003</v>
      </c>
      <c r="P55" s="41"/>
      <c r="Q55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1460388.83</v>
      </c>
      <c r="C61" s="42">
        <f t="shared" si="14"/>
        <v>1036708.3600000001</v>
      </c>
      <c r="D61" s="42">
        <f t="shared" si="14"/>
        <v>966552.24</v>
      </c>
      <c r="E61" s="42">
        <f t="shared" si="14"/>
        <v>287899.04</v>
      </c>
      <c r="F61" s="42">
        <f t="shared" si="14"/>
        <v>1005369.34</v>
      </c>
      <c r="G61" s="42">
        <f t="shared" si="14"/>
        <v>1424914.66</v>
      </c>
      <c r="H61" s="42">
        <f t="shared" si="14"/>
        <v>288236.22</v>
      </c>
      <c r="I61" s="42">
        <f t="shared" si="14"/>
        <v>1079451.49</v>
      </c>
      <c r="J61" s="42">
        <f t="shared" si="14"/>
        <v>908318.04</v>
      </c>
      <c r="K61" s="42">
        <f t="shared" si="14"/>
        <v>1256815.5</v>
      </c>
      <c r="L61" s="42">
        <f t="shared" si="14"/>
        <v>1138443.87</v>
      </c>
      <c r="M61" s="42">
        <f t="shared" si="14"/>
        <v>632037.36</v>
      </c>
      <c r="N61" s="42">
        <f t="shared" si="14"/>
        <v>321032.25</v>
      </c>
      <c r="O61" s="34">
        <f t="shared" si="14"/>
        <v>11806167.2</v>
      </c>
      <c r="Q61"/>
    </row>
    <row r="62" spans="1:18" ht="18.75" customHeight="1">
      <c r="A62" s="26" t="s">
        <v>54</v>
      </c>
      <c r="B62" s="42">
        <v>1200922.07</v>
      </c>
      <c r="C62" s="42">
        <v>742953.56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1943875.6300000001</v>
      </c>
      <c r="P62"/>
      <c r="Q62"/>
      <c r="R62" s="41"/>
    </row>
    <row r="63" spans="1:16" ht="18.75" customHeight="1">
      <c r="A63" s="26" t="s">
        <v>55</v>
      </c>
      <c r="B63" s="42">
        <v>259466.76</v>
      </c>
      <c r="C63" s="42">
        <v>293754.8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553221.56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966552.24</v>
      </c>
      <c r="E64" s="43">
        <v>0</v>
      </c>
      <c r="F64" s="43">
        <v>0</v>
      </c>
      <c r="G64" s="43">
        <v>0</v>
      </c>
      <c r="H64" s="42">
        <v>288236.22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1254788.46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287899.04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287899.04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1005369.34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1005369.34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1424914.66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1424914.66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1079451.49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1079451.49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908318.04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908318.04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1256815.5</v>
      </c>
      <c r="L70" s="29">
        <v>1138443.87</v>
      </c>
      <c r="M70" s="43">
        <v>0</v>
      </c>
      <c r="N70" s="43">
        <v>0</v>
      </c>
      <c r="O70" s="34">
        <f t="shared" si="15"/>
        <v>2395259.37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632037.36</v>
      </c>
      <c r="N71" s="43">
        <v>0</v>
      </c>
      <c r="O71" s="34">
        <f t="shared" si="15"/>
        <v>632037.36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321032.25</v>
      </c>
      <c r="O72" s="46">
        <f t="shared" si="15"/>
        <v>321032.25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2024-06-05T16:22:53Z</dcterms:modified>
  <cp:category/>
  <cp:version/>
  <cp:contentType/>
  <cp:contentStatus/>
</cp:coreProperties>
</file>