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" yWindow="339" windowWidth="19482" windowHeight="8442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<sst xmlns="http://schemas.openxmlformats.org/spreadsheetml/2006/main" count="96" uniqueCount="93">
  <si>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DEMONSTRATIVO DE REMUNERAÇÃO DOS CONCESSIONÁRIOS - Grupo Local de Distribuição</t>
  </si>
  <si>
    <t>OPERAÇÃO  DE 01 A 31/05/24 - VENCIMENTO DE 08/05 A 07/06/24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</si>
  <si>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</si>
  <si>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</si>
  <si>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</si>
  <si>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</si>
  <si>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</si>
  <si>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</si>
  <si>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</si>
  <si>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</si>
  <si>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</si>
  <si>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</si>
  <si>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</si>
  <si>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</si>
  <si>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</si>
  <si>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</si>
  <si>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</si>
  <si>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</si>
  <si>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</si>
  <si>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</si>
  <si>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</si>
  <si>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</si>
  <si>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</si>
  <si>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</si>
  <si>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</si>
  <si>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</si>
  <si>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</si>
  <si>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</si>
  <si>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</si>
  <si>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</si>
  <si>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</si>
  <si>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</si>
  <si>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</si>
  <si>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</si>
  <si>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</si>
  <si>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</si>
  <si>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</si>
  <si>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</si>
  <si>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 (Cálculo diário - VER NOTA **)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</si>
  <si>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</si>
  <si>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</si>
  <si>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</si>
  <si>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</si>
  <si>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</si>
  <si>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</si>
  <si>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</si>
  <si>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</si>
  <si>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</si>
  <si>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</si>
  <si>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4.10. Remuneração Veículos Elétricos</t>
  </si>
  <si>
    <t>4.11. Remuneração Aquático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</si>
  <si>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</si>
  <si>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</si>
  <si>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</si>
  <si>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</si>
  <si>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</si>
  <si>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</si>
  <si>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</si>
  <si>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</si>
  <si>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</si>
  <si>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</si>
  <si>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</si>
  <si>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</si>
  <si>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</si>
  <si>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</si>
  <si>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</si>
  <si>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</si>
  <si>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</si>
  <si>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</si>
  <si>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</si>
  <si>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</si>
  <si>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</si>
  <si>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</si>
  <si>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</si>
  <si>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</si>
  <si>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</si>
  <si>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</si>
  <si>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</si>
  <si>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</si>
  <si>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</si>
  <si>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</si>
  <si>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</si>
  <si>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</si>
  <si>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</si>
  <si>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</si>
  <si>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 xml:space="preserve">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</si>
  <si>
    <r>
      <t xml:space="preserve">            </t>
    </r>
    <r>
      <rPr>
        <vertAlign val="superscript"/>
        <sz val="10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 Revisão de passageiros transportados, fator de transição, ar condicionado e elétricos, mês de abril/24. Total de 1.900.992.passageiros de revisão</t>
    </r>
  </si>
  <si>
    <r>
      <t xml:space="preserve">              </t>
    </r>
    <r>
      <rPr>
        <sz val="12"/>
        <color indexed="8"/>
        <rFont val="Calibri"/>
        <family val="2"/>
      </rPr>
      <t xml:space="preserve"> Revisão de fator, ar condicionado e elétricos, operação de 15/05/24.</t>
    </r>
  </si>
  <si>
    <r>
      <t xml:space="preserve">              </t>
    </r>
    <r>
      <rPr>
        <sz val="12"/>
        <color indexed="8"/>
        <rFont val="Calibri"/>
        <family val="2"/>
      </rPr>
      <t xml:space="preserve"> Revisão da rede da madrugada, ARLA 32, equipamentos embarcados, abril/24, e investimento SMGO, de 01/10/21 a 31/12/23.</t>
    </r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</si>
  <si>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1</t>
    </r>
  </si>
  <si>
    <r>
      <t>5.4. Revisão de Remuneração pelo Serviço Atende</t>
    </r>
    <r>
      <rPr>
        <vertAlign val="superscript"/>
        <sz val="10"/>
        <color indexed="8"/>
        <rFont val="Calibri"/>
        <family val="2"/>
      </rPr>
      <t>2</t>
    </r>
  </si>
  <si>
    <r>
      <rPr>
        <vertAlign val="superscript"/>
        <sz val="10"/>
        <color indexed="8"/>
        <rFont val="Calibri"/>
        <family val="2"/>
      </rPr>
      <t xml:space="preserve">                                             </t>
    </r>
    <r>
      <rPr>
        <sz val="12"/>
        <color indexed="8"/>
        <rFont val="Calibri"/>
        <family val="2"/>
      </rPr>
      <t>Revisão equipamentos embarcados, mar/23 a abr/24, lote D2</t>
    </r>
  </si>
  <si>
    <r>
      <t xml:space="preserve">          </t>
    </r>
    <r>
      <rPr>
        <vertAlign val="superscript"/>
        <sz val="10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 xml:space="preserve">   Revisão de remuneração do serviço atende, glosas de veículos, pagamento de horas extras, abr/24; e equipamentos embarcados até abr24, lote D1.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</si>
</sst>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50">
    <font>
      <sz val="11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0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4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0" fontId="4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indent="1"/>
    </xf>
    <xf numFmtId="165" fontId="35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5" fillId="0" borderId="4" xfId="53" applyNumberFormat="1" applyFont="1" applyFill="1" applyBorder="1" applyAlignment="1">
      <alignment vertical="center"/>
    </xf>
    <xf numFmtId="165" fontId="35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5" fillId="0" borderId="4" xfId="0" applyFont="1" applyFill="1" applyBorder="1" applyAlignment="1">
      <alignment horizontal="left" vertical="center" indent="1"/>
    </xf>
    <xf numFmtId="166" fontId="35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5" fillId="0" borderId="4" xfId="53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2"/>
    </xf>
    <xf numFmtId="0" fontId="35" fillId="34" borderId="4" xfId="0" applyFont="1" applyFill="1" applyBorder="1" applyAlignment="1">
      <alignment vertical="center"/>
    </xf>
    <xf numFmtId="164" fontId="35" fillId="34" borderId="4" xfId="53" applyFont="1" applyFill="1" applyBorder="1" applyAlignment="1">
      <alignment vertical="center"/>
    </xf>
    <xf numFmtId="0" fontId="35" fillId="35" borderId="4" xfId="0" applyFont="1" applyFill="1" applyBorder="1" applyAlignment="1">
      <alignment horizontal="left" vertical="center" indent="1"/>
    </xf>
    <xf numFmtId="44" fontId="35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2"/>
    </xf>
    <xf numFmtId="168" fontId="35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3"/>
    </xf>
    <xf numFmtId="164" fontId="35" fillId="0" borderId="4" xfId="53" applyFont="1" applyFill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44" fontId="35" fillId="0" borderId="4" xfId="46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164" fontId="35" fillId="0" borderId="4" xfId="46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44" fontId="35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5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5" fillId="0" borderId="14" xfId="0" applyFont="1" applyFill="1" applyBorder="1" applyAlignment="1">
      <alignment horizontal="left" vertical="center" indent="2"/>
    </xf>
    <xf numFmtId="44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164" fontId="35" fillId="0" borderId="14" xfId="53" applyFont="1" applyFill="1" applyBorder="1" applyAlignment="1">
      <alignment vertical="center"/>
    </xf>
    <xf numFmtId="0" fontId="35" fillId="0" borderId="15" xfId="0" applyFont="1" applyFill="1" applyBorder="1" applyAlignment="1">
      <alignment horizontal="left" vertical="center" indent="2"/>
    </xf>
    <xf numFmtId="44" fontId="35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64" fontId="35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44" fontId="35" fillId="0" borderId="4" xfId="46" applyFont="1" applyBorder="1" applyAlignment="1">
      <alignment vertical="center"/>
    </xf>
    <xf numFmtId="164" fontId="0" fillId="0" borderId="0" xfId="53" applyFont="1" applyAlignment="1">
      <alignment/>
    </xf>
    <xf numFmtId="164" fontId="35" fillId="0" borderId="4" xfId="46" applyNumberFormat="1" applyFont="1" applyBorder="1" applyAlignment="1">
      <alignment vertical="center"/>
    </xf>
    <xf numFmtId="164" fontId="35" fillId="0" borderId="14" xfId="46" applyNumberFormat="1" applyFont="1" applyBorder="1" applyAlignment="1">
      <alignment vertical="center"/>
    </xf>
    <xf numFmtId="168" fontId="35" fillId="0" borderId="14" xfId="46" applyNumberFormat="1" applyFont="1" applyFill="1" applyBorder="1" applyAlignment="1">
      <alignment vertical="center"/>
    </xf>
    <xf numFmtId="44" fontId="35" fillId="0" borderId="14" xfId="46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/>
    </xf>
    <xf numFmtId="0" fontId="35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621375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4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2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3</v>
      </c>
      <c r="B4" s="70" t="s">
        <v>4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5</v>
      </c>
    </row>
    <row r="5" spans="1:15" ht="42" customHeight="1">
      <c r="A5" s="70"/>
      <c r="B5" s="5" t="s">
        <v>6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7</v>
      </c>
      <c r="I5" s="5" t="s">
        <v>11</v>
      </c>
      <c r="J5" s="5" t="s">
        <v>12</v>
      </c>
      <c r="K5" s="5" t="s">
        <v>13</v>
      </c>
      <c r="L5" s="5" t="s">
        <v>13</v>
      </c>
      <c r="M5" s="5" t="s">
        <v>14</v>
      </c>
      <c r="N5" s="5" t="s">
        <v>15</v>
      </c>
      <c r="O5" s="70"/>
    </row>
    <row r="6" spans="1:15" ht="20.25" customHeight="1">
      <c r="A6" s="70"/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7" t="s">
        <v>22</v>
      </c>
      <c r="I6" s="7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6" t="s">
        <v>28</v>
      </c>
      <c r="O6" s="70"/>
    </row>
    <row r="7" spans="1:26" ht="18.75" customHeight="1">
      <c r="A7" s="8" t="s">
        <v>29</v>
      </c>
      <c r="B7" s="9">
        <f aca="true" t="shared" si="0" ref="B7:O7">B8+B11</f>
        <v>10616684</v>
      </c>
      <c r="C7" s="9">
        <f t="shared" si="0"/>
        <v>6944392</v>
      </c>
      <c r="D7" s="9">
        <f t="shared" si="0"/>
        <v>6376498</v>
      </c>
      <c r="E7" s="9">
        <f t="shared" si="0"/>
        <v>1802643</v>
      </c>
      <c r="F7" s="9">
        <f t="shared" si="0"/>
        <v>6089153</v>
      </c>
      <c r="G7" s="9">
        <f t="shared" si="0"/>
        <v>10150215</v>
      </c>
      <c r="H7" s="9">
        <f t="shared" si="0"/>
        <v>1276492</v>
      </c>
      <c r="I7" s="9">
        <f t="shared" si="0"/>
        <v>7570715</v>
      </c>
      <c r="J7" s="9">
        <f t="shared" si="0"/>
        <v>5718495</v>
      </c>
      <c r="K7" s="9">
        <f t="shared" si="0"/>
        <v>8338613</v>
      </c>
      <c r="L7" s="9">
        <f t="shared" si="0"/>
        <v>6480334</v>
      </c>
      <c r="M7" s="9">
        <f t="shared" si="0"/>
        <v>3549537</v>
      </c>
      <c r="N7" s="9">
        <f t="shared" si="0"/>
        <v>2021350</v>
      </c>
      <c r="O7" s="9">
        <f t="shared" si="0"/>
        <v>76935121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30</v>
      </c>
      <c r="B8" s="11">
        <f aca="true" t="shared" si="1" ref="B8:O8">B9+B10</f>
        <v>234415</v>
      </c>
      <c r="C8" s="11">
        <f t="shared" si="1"/>
        <v>225511</v>
      </c>
      <c r="D8" s="11">
        <f t="shared" si="1"/>
        <v>124629</v>
      </c>
      <c r="E8" s="11">
        <f t="shared" si="1"/>
        <v>42195</v>
      </c>
      <c r="F8" s="11">
        <f t="shared" si="1"/>
        <v>146858</v>
      </c>
      <c r="G8" s="11">
        <f t="shared" si="1"/>
        <v>299968</v>
      </c>
      <c r="H8" s="11">
        <f t="shared" si="1"/>
        <v>42294</v>
      </c>
      <c r="I8" s="11">
        <f t="shared" si="1"/>
        <v>316167</v>
      </c>
      <c r="J8" s="11">
        <f t="shared" si="1"/>
        <v>177996</v>
      </c>
      <c r="K8" s="11">
        <f t="shared" si="1"/>
        <v>99081</v>
      </c>
      <c r="L8" s="11">
        <f t="shared" si="1"/>
        <v>70013</v>
      </c>
      <c r="M8" s="11">
        <f t="shared" si="1"/>
        <v>128380</v>
      </c>
      <c r="N8" s="11">
        <f t="shared" si="1"/>
        <v>70505</v>
      </c>
      <c r="O8" s="11">
        <f t="shared" si="1"/>
        <v>1978012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31</v>
      </c>
      <c r="B9" s="11">
        <v>234415</v>
      </c>
      <c r="C9" s="11">
        <v>225511</v>
      </c>
      <c r="D9" s="11">
        <v>124629</v>
      </c>
      <c r="E9" s="11">
        <v>42195</v>
      </c>
      <c r="F9" s="11">
        <v>146858</v>
      </c>
      <c r="G9" s="11">
        <v>299968</v>
      </c>
      <c r="H9" s="11">
        <v>42294</v>
      </c>
      <c r="I9" s="11">
        <v>316167</v>
      </c>
      <c r="J9" s="11">
        <v>177996</v>
      </c>
      <c r="K9" s="11">
        <v>99069</v>
      </c>
      <c r="L9" s="11">
        <v>69994</v>
      </c>
      <c r="M9" s="11">
        <v>128380</v>
      </c>
      <c r="N9" s="11">
        <v>70143</v>
      </c>
      <c r="O9" s="11">
        <f>SUM(B9:N9)</f>
        <v>1977619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32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12</v>
      </c>
      <c r="L10" s="13">
        <v>19</v>
      </c>
      <c r="M10" s="13">
        <v>0</v>
      </c>
      <c r="N10" s="13">
        <v>362</v>
      </c>
      <c r="O10" s="11">
        <f>SUM(B10:N10)</f>
        <v>393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33</v>
      </c>
      <c r="B11" s="13">
        <v>10382269</v>
      </c>
      <c r="C11" s="13">
        <v>6718881</v>
      </c>
      <c r="D11" s="13">
        <v>6251869</v>
      </c>
      <c r="E11" s="13">
        <v>1760448</v>
      </c>
      <c r="F11" s="13">
        <v>5942295</v>
      </c>
      <c r="G11" s="13">
        <v>9850247</v>
      </c>
      <c r="H11" s="13">
        <v>1234198</v>
      </c>
      <c r="I11" s="13">
        <v>7254548</v>
      </c>
      <c r="J11" s="13">
        <v>5540499</v>
      </c>
      <c r="K11" s="13">
        <v>8239532</v>
      </c>
      <c r="L11" s="13">
        <v>6410321</v>
      </c>
      <c r="M11" s="13">
        <v>3421157</v>
      </c>
      <c r="N11" s="13">
        <v>1950845</v>
      </c>
      <c r="O11" s="11">
        <f>SUM(B11:N11)</f>
        <v>74957109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34</v>
      </c>
      <c r="B12" s="13">
        <v>770749</v>
      </c>
      <c r="C12" s="13">
        <v>631903</v>
      </c>
      <c r="D12" s="13">
        <v>493439</v>
      </c>
      <c r="E12" s="13">
        <v>195938</v>
      </c>
      <c r="F12" s="13">
        <v>550446</v>
      </c>
      <c r="G12" s="13">
        <v>974739</v>
      </c>
      <c r="H12" s="13">
        <v>133213</v>
      </c>
      <c r="I12" s="13">
        <v>710392</v>
      </c>
      <c r="J12" s="13">
        <v>492964</v>
      </c>
      <c r="K12" s="13">
        <v>567306</v>
      </c>
      <c r="L12" s="13">
        <v>450572</v>
      </c>
      <c r="M12" s="13">
        <v>184007</v>
      </c>
      <c r="N12" s="13">
        <v>88746</v>
      </c>
      <c r="O12" s="11">
        <f>SUM(B12:N12)</f>
        <v>6244414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35</v>
      </c>
      <c r="B13" s="14">
        <v>9611520</v>
      </c>
      <c r="C13" s="14">
        <v>6086978</v>
      </c>
      <c r="D13" s="14">
        <v>5758430</v>
      </c>
      <c r="E13" s="14">
        <v>1564510</v>
      </c>
      <c r="F13" s="14">
        <v>5391849</v>
      </c>
      <c r="G13" s="14">
        <v>8875508</v>
      </c>
      <c r="H13" s="14">
        <v>1100985</v>
      </c>
      <c r="I13" s="14">
        <v>6544156</v>
      </c>
      <c r="J13" s="14">
        <v>5047535</v>
      </c>
      <c r="K13" s="14">
        <v>7672226</v>
      </c>
      <c r="L13" s="14">
        <v>5959749</v>
      </c>
      <c r="M13" s="14">
        <v>3237150</v>
      </c>
      <c r="N13" s="14">
        <v>1862099</v>
      </c>
      <c r="O13" s="11">
        <f>SUM(B13:N13)</f>
        <v>68712695</v>
      </c>
      <c r="P13" s="15"/>
    </row>
    <row r="14" spans="1:15" ht="15" customHeight="1">
      <c r="A14" s="10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1"/>
    </row>
    <row r="15" spans="1:26" ht="18.75" customHeight="1">
      <c r="A15" s="16" t="s">
        <v>36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6" t="s">
        <v>37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6" t="s">
        <v>38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39</v>
      </c>
      <c r="B20" s="24">
        <f>SUM(B21:B32)</f>
        <v>40090982.41999999</v>
      </c>
      <c r="C20" s="24">
        <f aca="true" t="shared" si="2" ref="C20:O20">SUM(C21:C32)</f>
        <v>28769457.130000003</v>
      </c>
      <c r="D20" s="24">
        <f t="shared" si="2"/>
        <v>25990606.749999996</v>
      </c>
      <c r="E20" s="24">
        <f t="shared" si="2"/>
        <v>7777688.469999999</v>
      </c>
      <c r="F20" s="24">
        <f t="shared" si="2"/>
        <v>27027393.860000003</v>
      </c>
      <c r="G20" s="24">
        <f t="shared" si="2"/>
        <v>38380770.82</v>
      </c>
      <c r="H20" s="24">
        <f t="shared" si="2"/>
        <v>7538672.010000002</v>
      </c>
      <c r="I20" s="24">
        <f t="shared" si="2"/>
        <v>29491671.490000006</v>
      </c>
      <c r="J20" s="24">
        <f t="shared" si="2"/>
        <v>25185783.590000004</v>
      </c>
      <c r="K20" s="24">
        <f t="shared" si="2"/>
        <v>34125401.44999999</v>
      </c>
      <c r="L20" s="24">
        <f t="shared" si="2"/>
        <v>30511479.639999997</v>
      </c>
      <c r="M20" s="24">
        <f t="shared" si="2"/>
        <v>17146505.300000004</v>
      </c>
      <c r="N20" s="24">
        <f t="shared" si="2"/>
        <v>8793601.549999999</v>
      </c>
      <c r="O20" s="24">
        <f t="shared" si="2"/>
        <v>320830014.47999996</v>
      </c>
      <c r="Q20" s="25"/>
      <c r="R20" s="25"/>
      <c r="S20" s="25"/>
      <c r="T20" s="25"/>
      <c r="U20" s="25"/>
      <c r="V20" s="25"/>
      <c r="W20" s="25"/>
    </row>
    <row r="21" spans="1:15" ht="18.75" customHeight="1">
      <c r="A21" s="26" t="s">
        <v>40</v>
      </c>
      <c r="B21" s="27">
        <v>31340451.169999994</v>
      </c>
      <c r="C21" s="27">
        <v>21177617.84</v>
      </c>
      <c r="D21" s="27">
        <v>17053943.93</v>
      </c>
      <c r="E21" s="27">
        <v>8236275.87</v>
      </c>
      <c r="F21" s="27">
        <v>18875765.380000003</v>
      </c>
      <c r="G21" s="27">
        <v>25889138.38</v>
      </c>
      <c r="H21" s="27">
        <v>4371474.520000001</v>
      </c>
      <c r="I21" s="27">
        <v>22924882.090000007</v>
      </c>
      <c r="J21" s="27">
        <v>17416820.210000005</v>
      </c>
      <c r="K21" s="27">
        <v>24006032.959999997</v>
      </c>
      <c r="L21" s="27">
        <v>21242534.849999998</v>
      </c>
      <c r="M21" s="27">
        <v>13426123.760000002</v>
      </c>
      <c r="N21" s="27">
        <v>6906346.54</v>
      </c>
      <c r="O21" s="27">
        <f aca="true" t="shared" si="3" ref="O21:O31">SUM(B21:N21)</f>
        <v>232867407.5</v>
      </c>
    </row>
    <row r="22" spans="1:23" ht="18.75" customHeight="1">
      <c r="A22" s="26" t="s">
        <v>41</v>
      </c>
      <c r="B22" s="27">
        <v>5046217.159999999</v>
      </c>
      <c r="C22" s="27">
        <v>5533566.850000001</v>
      </c>
      <c r="D22" s="27">
        <v>7363914.52</v>
      </c>
      <c r="E22" s="27">
        <v>-1147681.4300000004</v>
      </c>
      <c r="F22" s="27">
        <v>6143290.319999999</v>
      </c>
      <c r="G22" s="27">
        <v>9403823.709999999</v>
      </c>
      <c r="H22" s="27">
        <v>2147618.1800000006</v>
      </c>
      <c r="I22" s="27">
        <v>3471472.489999999</v>
      </c>
      <c r="J22" s="27">
        <v>5894816.060000001</v>
      </c>
      <c r="K22" s="27">
        <v>4572570.18</v>
      </c>
      <c r="L22" s="27">
        <v>5714556.57</v>
      </c>
      <c r="M22" s="27">
        <v>2030312.18</v>
      </c>
      <c r="N22" s="27">
        <v>1095496.76</v>
      </c>
      <c r="O22" s="27">
        <f t="shared" si="3"/>
        <v>57269973.550000004</v>
      </c>
      <c r="W22" s="28"/>
    </row>
    <row r="23" spans="1:15" ht="18.75" customHeight="1">
      <c r="A23" s="26" t="s">
        <v>42</v>
      </c>
      <c r="B23" s="27">
        <v>1719056.6400000001</v>
      </c>
      <c r="C23" s="27">
        <v>1151601.6800000002</v>
      </c>
      <c r="D23" s="27">
        <v>847532.21</v>
      </c>
      <c r="E23" s="27">
        <v>306918.3499999999</v>
      </c>
      <c r="F23" s="27">
        <v>1059361.2599999998</v>
      </c>
      <c r="G23" s="27">
        <v>1671549.6700000002</v>
      </c>
      <c r="H23" s="27">
        <v>209592.32999999996</v>
      </c>
      <c r="I23" s="27">
        <v>1182473.16</v>
      </c>
      <c r="J23" s="27">
        <v>968302.8200000001</v>
      </c>
      <c r="K23" s="27">
        <v>1351825.89</v>
      </c>
      <c r="L23" s="27">
        <v>1287563.6800000002</v>
      </c>
      <c r="M23" s="27">
        <v>663353.8400000001</v>
      </c>
      <c r="N23" s="27">
        <v>404052.70999999996</v>
      </c>
      <c r="O23" s="27">
        <f t="shared" si="3"/>
        <v>12823184.240000002</v>
      </c>
    </row>
    <row r="24" spans="1:15" ht="18.75" customHeight="1">
      <c r="A24" s="26" t="s">
        <v>43</v>
      </c>
      <c r="B24" s="27">
        <v>109743.12000000004</v>
      </c>
      <c r="C24" s="27">
        <v>109743.12000000004</v>
      </c>
      <c r="D24" s="27">
        <v>54871.56000000002</v>
      </c>
      <c r="E24" s="27">
        <v>54871.56000000002</v>
      </c>
      <c r="F24" s="27">
        <v>54871.56000000002</v>
      </c>
      <c r="G24" s="27">
        <v>54871.56000000002</v>
      </c>
      <c r="H24" s="27">
        <v>54871.56000000002</v>
      </c>
      <c r="I24" s="27">
        <v>109743.12000000004</v>
      </c>
      <c r="J24" s="27">
        <v>54871.56000000002</v>
      </c>
      <c r="K24" s="27">
        <v>54871.56000000002</v>
      </c>
      <c r="L24" s="27">
        <v>54871.56000000002</v>
      </c>
      <c r="M24" s="27">
        <v>54871.56000000002</v>
      </c>
      <c r="N24" s="27">
        <v>54871.56000000002</v>
      </c>
      <c r="O24" s="27">
        <f t="shared" si="3"/>
        <v>877944.9600000004</v>
      </c>
    </row>
    <row r="25" spans="1:15" ht="18.75" customHeight="1">
      <c r="A25" s="26" t="s">
        <v>44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f t="shared" si="3"/>
        <v>0</v>
      </c>
    </row>
    <row r="26" spans="1:26" ht="18.75" customHeight="1">
      <c r="A26" s="26" t="s">
        <v>45</v>
      </c>
      <c r="B26" s="27">
        <v>36313.619999999995</v>
      </c>
      <c r="C26" s="27">
        <v>26570.82</v>
      </c>
      <c r="D26" s="27">
        <v>24180.05999999999</v>
      </c>
      <c r="E26" s="27">
        <v>7093.3200000000015</v>
      </c>
      <c r="F26" s="27">
        <v>24553.100000000002</v>
      </c>
      <c r="G26" s="27">
        <v>34764.25</v>
      </c>
      <c r="H26" s="27">
        <v>6396.290000000002</v>
      </c>
      <c r="I26" s="27">
        <v>25911.86</v>
      </c>
      <c r="J26" s="27">
        <v>23463.9</v>
      </c>
      <c r="K26" s="27">
        <v>31804.360000000008</v>
      </c>
      <c r="L26" s="27">
        <v>27899.609999999997</v>
      </c>
      <c r="M26" s="27">
        <v>15235.060000000003</v>
      </c>
      <c r="N26" s="27">
        <v>7940.030000000001</v>
      </c>
      <c r="O26" s="27">
        <f t="shared" si="3"/>
        <v>292126.28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46</v>
      </c>
      <c r="B27" s="27">
        <v>30933.820000000014</v>
      </c>
      <c r="C27" s="27">
        <v>23031.139999999996</v>
      </c>
      <c r="D27" s="27">
        <v>20200.220000000005</v>
      </c>
      <c r="E27" s="27">
        <v>6169.929999999999</v>
      </c>
      <c r="F27" s="27">
        <v>20327.320000000003</v>
      </c>
      <c r="G27" s="27">
        <v>27638.930000000022</v>
      </c>
      <c r="H27" s="27">
        <v>5070.979999999999</v>
      </c>
      <c r="I27" s="27">
        <v>21426.580000000005</v>
      </c>
      <c r="J27" s="27">
        <v>20200.220000000005</v>
      </c>
      <c r="K27" s="27">
        <v>26782.01999999998</v>
      </c>
      <c r="L27" s="27">
        <v>23369.32999999999</v>
      </c>
      <c r="M27" s="27">
        <v>13185.23</v>
      </c>
      <c r="N27" s="27">
        <v>6930.669999999997</v>
      </c>
      <c r="O27" s="27">
        <f t="shared" si="3"/>
        <v>245266.39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47</v>
      </c>
      <c r="B28" s="27">
        <v>14427.709999999997</v>
      </c>
      <c r="C28" s="27">
        <v>10741.810000000005</v>
      </c>
      <c r="D28" s="27">
        <v>9421.52</v>
      </c>
      <c r="E28" s="27">
        <v>2877.729999999999</v>
      </c>
      <c r="F28" s="27">
        <v>9480.419999999996</v>
      </c>
      <c r="G28" s="27">
        <v>12890.419999999995</v>
      </c>
      <c r="H28" s="27">
        <v>2365.3</v>
      </c>
      <c r="I28" s="27">
        <v>9933.95</v>
      </c>
      <c r="J28" s="27">
        <v>9559.470000000001</v>
      </c>
      <c r="K28" s="27">
        <v>12314.18</v>
      </c>
      <c r="L28" s="27">
        <v>10899.600000000006</v>
      </c>
      <c r="M28" s="27">
        <v>6169.310000000004</v>
      </c>
      <c r="N28" s="27">
        <v>3232.37</v>
      </c>
      <c r="O28" s="27">
        <f t="shared" si="3"/>
        <v>114313.79000000001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48</v>
      </c>
      <c r="B29" s="27">
        <v>1793839.1800000006</v>
      </c>
      <c r="C29" s="27">
        <v>736583.8700000002</v>
      </c>
      <c r="D29" s="27">
        <v>616542.73</v>
      </c>
      <c r="E29" s="27">
        <v>311163.1399999999</v>
      </c>
      <c r="F29" s="27">
        <v>839744.4999999998</v>
      </c>
      <c r="G29" s="27">
        <v>1286093.9</v>
      </c>
      <c r="H29" s="27">
        <v>741282.8499999996</v>
      </c>
      <c r="I29" s="27">
        <v>1745828.2400000007</v>
      </c>
      <c r="J29" s="27">
        <v>797749.3499999996</v>
      </c>
      <c r="K29" s="27">
        <v>1256842.9199999997</v>
      </c>
      <c r="L29" s="27">
        <v>1254110.5800000003</v>
      </c>
      <c r="M29" s="27">
        <v>937254.3600000001</v>
      </c>
      <c r="N29" s="27">
        <v>314730.90999999974</v>
      </c>
      <c r="O29" s="27">
        <f t="shared" si="3"/>
        <v>12631766.53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49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2690293.019999999</v>
      </c>
      <c r="L30" s="27">
        <v>895673.86</v>
      </c>
      <c r="M30" s="27">
        <v>0</v>
      </c>
      <c r="N30" s="27">
        <v>0</v>
      </c>
      <c r="O30" s="27">
        <f t="shared" si="3"/>
        <v>3585966.879999999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50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122064.35999999996</v>
      </c>
      <c r="L31" s="27">
        <v>0</v>
      </c>
      <c r="M31" s="27">
        <v>0</v>
      </c>
      <c r="N31" s="27">
        <v>0</v>
      </c>
      <c r="O31" s="27">
        <f t="shared" si="3"/>
        <v>122064.35999999996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9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15"/>
    </row>
    <row r="33" spans="1:15" ht="18.75" customHeight="1">
      <c r="A33" s="16" t="s">
        <v>51</v>
      </c>
      <c r="B33" s="27">
        <f>+B34+B36+B49+B50+B51+B56-B57</f>
        <v>-833313.6699999993</v>
      </c>
      <c r="C33" s="27">
        <f aca="true" t="shared" si="4" ref="C33:O33">+C34+C36+C49+C50+C51+C56-C57</f>
        <v>-616086.2800000003</v>
      </c>
      <c r="D33" s="27">
        <f t="shared" si="4"/>
        <v>-736974.7</v>
      </c>
      <c r="E33" s="27">
        <f t="shared" si="4"/>
        <v>-245089.30999999997</v>
      </c>
      <c r="F33" s="27">
        <f t="shared" si="4"/>
        <v>-583931.3299999997</v>
      </c>
      <c r="G33" s="27">
        <f t="shared" si="4"/>
        <v>-1240520.79</v>
      </c>
      <c r="H33" s="27">
        <f t="shared" si="4"/>
        <v>-159461.27999999997</v>
      </c>
      <c r="I33" s="27">
        <f t="shared" si="4"/>
        <v>-1508054.62</v>
      </c>
      <c r="J33" s="27">
        <f t="shared" si="4"/>
        <v>-911606.1599999999</v>
      </c>
      <c r="K33" s="27">
        <f t="shared" si="4"/>
        <v>-4154680.4699999997</v>
      </c>
      <c r="L33" s="27">
        <f t="shared" si="4"/>
        <v>-3685671.67</v>
      </c>
      <c r="M33" s="27">
        <f t="shared" si="4"/>
        <v>-544776.3200000001</v>
      </c>
      <c r="N33" s="27">
        <f t="shared" si="4"/>
        <v>-237904.11999999994</v>
      </c>
      <c r="O33" s="27">
        <f t="shared" si="4"/>
        <v>-15458070.719999988</v>
      </c>
    </row>
    <row r="34" spans="1:15" ht="18.75" customHeight="1">
      <c r="A34" s="26" t="s">
        <v>52</v>
      </c>
      <c r="B34" s="33">
        <v>-1031426.0000000001</v>
      </c>
      <c r="C34" s="33">
        <v>-992248.4</v>
      </c>
      <c r="D34" s="33">
        <v>-548367.6</v>
      </c>
      <c r="E34" s="33">
        <v>-185657.99999999997</v>
      </c>
      <c r="F34" s="33">
        <v>-646175.1999999998</v>
      </c>
      <c r="G34" s="33">
        <v>-1319859.2</v>
      </c>
      <c r="H34" s="33">
        <v>-186093.59999999998</v>
      </c>
      <c r="I34" s="33">
        <v>-1391134.7999999998</v>
      </c>
      <c r="J34" s="33">
        <v>-783182.3999999999</v>
      </c>
      <c r="K34" s="33">
        <v>-435903.60000000003</v>
      </c>
      <c r="L34" s="33">
        <v>-307973.5999999999</v>
      </c>
      <c r="M34" s="33">
        <v>-564872</v>
      </c>
      <c r="N34" s="33">
        <v>-308629.19999999995</v>
      </c>
      <c r="O34" s="33">
        <f>+O35</f>
        <v>-8701523.599999998</v>
      </c>
    </row>
    <row r="35" spans="1:26" ht="18.75" customHeight="1">
      <c r="A35" s="29" t="s">
        <v>53</v>
      </c>
      <c r="B35" s="30">
        <v>-1031426.0000000001</v>
      </c>
      <c r="C35" s="30">
        <v>-992248.4</v>
      </c>
      <c r="D35" s="30">
        <v>-548367.6</v>
      </c>
      <c r="E35" s="30">
        <v>-185657.99999999997</v>
      </c>
      <c r="F35" s="30">
        <v>-646175.1999999998</v>
      </c>
      <c r="G35" s="30">
        <v>-1319859.2</v>
      </c>
      <c r="H35" s="30">
        <v>-186093.59999999998</v>
      </c>
      <c r="I35" s="30">
        <v>-1391134.7999999998</v>
      </c>
      <c r="J35" s="30">
        <v>-783182.3999999999</v>
      </c>
      <c r="K35" s="30">
        <v>-435903.60000000003</v>
      </c>
      <c r="L35" s="30">
        <v>-307973.5999999999</v>
      </c>
      <c r="M35" s="30">
        <v>-564872</v>
      </c>
      <c r="N35" s="30">
        <v>-308629.19999999995</v>
      </c>
      <c r="O35" s="34">
        <f aca="true" t="shared" si="5" ref="O35:O57">SUM(B35:N35)</f>
        <v>-8701523.599999998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54</v>
      </c>
      <c r="B36" s="33">
        <f>SUM(B37:B47)</f>
        <v>-511820.1099999994</v>
      </c>
      <c r="C36" s="33">
        <f aca="true" t="shared" si="6" ref="C36:O36">SUM(C37:C47)</f>
        <v>-244528.94999999998</v>
      </c>
      <c r="D36" s="33">
        <f t="shared" si="6"/>
        <v>-319794.36</v>
      </c>
      <c r="E36" s="33">
        <f t="shared" si="6"/>
        <v>-99992.84999999998</v>
      </c>
      <c r="F36" s="33">
        <f t="shared" si="6"/>
        <v>-179994.49</v>
      </c>
      <c r="G36" s="33">
        <f t="shared" si="6"/>
        <v>-236576.56999999998</v>
      </c>
      <c r="H36" s="33">
        <f t="shared" si="6"/>
        <v>-48950.93</v>
      </c>
      <c r="I36" s="33">
        <f t="shared" si="6"/>
        <v>-448967.41000000015</v>
      </c>
      <c r="J36" s="33">
        <f t="shared" si="6"/>
        <v>-180004.76</v>
      </c>
      <c r="K36" s="33">
        <f t="shared" si="6"/>
        <v>-4128264.5499999993</v>
      </c>
      <c r="L36" s="33">
        <f t="shared" si="6"/>
        <v>-3717577.13</v>
      </c>
      <c r="M36" s="33">
        <f t="shared" si="6"/>
        <v>-164595.75999999998</v>
      </c>
      <c r="N36" s="33">
        <f t="shared" si="6"/>
        <v>-44622.229999999996</v>
      </c>
      <c r="O36" s="33">
        <f t="shared" si="6"/>
        <v>-10325690.099999992</v>
      </c>
    </row>
    <row r="37" spans="1:26" ht="18.75" customHeight="1">
      <c r="A37" s="29" t="s">
        <v>55</v>
      </c>
      <c r="B37" s="35">
        <v>-64220.11</v>
      </c>
      <c r="C37" s="35">
        <v>-191728.94999999998</v>
      </c>
      <c r="D37" s="35">
        <v>-299994.36</v>
      </c>
      <c r="E37" s="35">
        <v>-99992.85</v>
      </c>
      <c r="F37" s="35">
        <v>-179994.49</v>
      </c>
      <c r="G37" s="35">
        <v>-236576.56999999998</v>
      </c>
      <c r="H37" s="35">
        <v>-48950.93</v>
      </c>
      <c r="I37" s="35">
        <v>-177819.01</v>
      </c>
      <c r="J37" s="35">
        <v>-180004.76</v>
      </c>
      <c r="K37" s="35">
        <v>-233987.79000000004</v>
      </c>
      <c r="L37" s="35">
        <v>-209983.75</v>
      </c>
      <c r="M37" s="35">
        <v>-157995.75999999998</v>
      </c>
      <c r="N37" s="35">
        <v>-61748.59</v>
      </c>
      <c r="O37" s="35">
        <f t="shared" si="5"/>
        <v>-2142997.92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9" t="s">
        <v>56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-1148.4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f t="shared" si="5"/>
        <v>-1148.4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9" t="s">
        <v>57</v>
      </c>
      <c r="B39" s="35">
        <v>-6600</v>
      </c>
      <c r="C39" s="35">
        <v>-52800</v>
      </c>
      <c r="D39" s="35">
        <v>-19800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-6600</v>
      </c>
      <c r="M39" s="35">
        <v>-6600</v>
      </c>
      <c r="N39" s="35">
        <v>0</v>
      </c>
      <c r="O39" s="35">
        <f t="shared" si="5"/>
        <v>-92400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9" t="s">
        <v>58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6">
        <f t="shared" si="5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9" t="s">
        <v>59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f t="shared" si="5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60</v>
      </c>
      <c r="B42" s="35">
        <v>31680000</v>
      </c>
      <c r="C42" s="35">
        <v>0</v>
      </c>
      <c r="D42" s="35">
        <v>0</v>
      </c>
      <c r="E42" s="35">
        <v>522000</v>
      </c>
      <c r="F42" s="35">
        <v>0</v>
      </c>
      <c r="G42" s="35">
        <v>0</v>
      </c>
      <c r="H42" s="35">
        <v>0</v>
      </c>
      <c r="I42" s="35">
        <v>22365000</v>
      </c>
      <c r="J42" s="35">
        <v>0</v>
      </c>
      <c r="K42" s="35">
        <v>27405000</v>
      </c>
      <c r="L42" s="35">
        <v>24975000</v>
      </c>
      <c r="M42" s="35">
        <v>0</v>
      </c>
      <c r="N42" s="35">
        <v>0</v>
      </c>
      <c r="O42" s="35">
        <f t="shared" si="5"/>
        <v>106947000</v>
      </c>
      <c r="P42"/>
      <c r="Q42" s="37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8.75" customHeight="1">
      <c r="A43" s="12" t="s">
        <v>61</v>
      </c>
      <c r="B43" s="35">
        <v>-32121000</v>
      </c>
      <c r="C43" s="35">
        <v>0</v>
      </c>
      <c r="D43" s="35">
        <v>0</v>
      </c>
      <c r="E43" s="35">
        <v>-522000</v>
      </c>
      <c r="F43" s="35">
        <v>0</v>
      </c>
      <c r="G43" s="35">
        <v>0</v>
      </c>
      <c r="H43" s="35">
        <v>0</v>
      </c>
      <c r="I43" s="35">
        <v>-22635000</v>
      </c>
      <c r="J43" s="35">
        <v>0</v>
      </c>
      <c r="K43" s="35">
        <v>-27810000</v>
      </c>
      <c r="L43" s="35">
        <v>-25344000</v>
      </c>
      <c r="M43" s="35">
        <v>0</v>
      </c>
      <c r="N43" s="35">
        <v>0</v>
      </c>
      <c r="O43" s="35">
        <f t="shared" si="5"/>
        <v>-108432000</v>
      </c>
      <c r="P43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8.75" customHeight="1">
      <c r="A44" s="12" t="s">
        <v>62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-3489276.7600000002</v>
      </c>
      <c r="L44" s="35">
        <v>-3131993.38</v>
      </c>
      <c r="M44" s="35">
        <v>0</v>
      </c>
      <c r="N44" s="35">
        <v>0</v>
      </c>
      <c r="O44" s="35">
        <f t="shared" si="5"/>
        <v>-6621270.140000001</v>
      </c>
      <c r="P44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8.75" customHeight="1">
      <c r="A45" s="12" t="s">
        <v>63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f>SUM(B45:N45)</f>
        <v>0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8.75" customHeight="1">
      <c r="A46" s="12" t="s">
        <v>64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27437.8</v>
      </c>
      <c r="O46" s="35">
        <f t="shared" si="5"/>
        <v>27437.8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8.75" customHeight="1">
      <c r="A47" s="12" t="s">
        <v>65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-10311.44</v>
      </c>
      <c r="O47" s="35">
        <f t="shared" si="5"/>
        <v>-10311.44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8.75" customHeight="1">
      <c r="A48" s="1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8.75" customHeight="1">
      <c r="A49" s="26" t="s">
        <v>89</v>
      </c>
      <c r="B49" s="40">
        <v>470248.4</v>
      </c>
      <c r="C49" s="40">
        <v>609698.1199999999</v>
      </c>
      <c r="D49" s="40">
        <v>126561.02</v>
      </c>
      <c r="E49" s="40">
        <v>41505.32</v>
      </c>
      <c r="F49" s="40">
        <v>212644.68</v>
      </c>
      <c r="G49" s="40">
        <v>262753.63999999996</v>
      </c>
      <c r="H49" s="40">
        <v>50047.68</v>
      </c>
      <c r="I49" s="40">
        <v>273806.13</v>
      </c>
      <c r="J49" s="40">
        <v>30799.2</v>
      </c>
      <c r="K49" s="40">
        <v>362534.85</v>
      </c>
      <c r="L49" s="40">
        <v>302111.61</v>
      </c>
      <c r="M49" s="40">
        <v>164249.75</v>
      </c>
      <c r="N49" s="40">
        <v>118822.93000000001</v>
      </c>
      <c r="O49" s="35">
        <f t="shared" si="5"/>
        <v>3025783.3299999996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90</v>
      </c>
      <c r="B50" s="40">
        <v>239684.04000000015</v>
      </c>
      <c r="C50" s="40">
        <v>10992.95</v>
      </c>
      <c r="D50" s="40">
        <v>4626.24</v>
      </c>
      <c r="E50" s="40">
        <v>-943.78</v>
      </c>
      <c r="F50" s="40">
        <v>29593.68</v>
      </c>
      <c r="G50" s="40">
        <v>53161.34</v>
      </c>
      <c r="H50" s="40">
        <v>25535.57</v>
      </c>
      <c r="I50" s="40">
        <v>58241.46</v>
      </c>
      <c r="J50" s="40">
        <v>20781.8</v>
      </c>
      <c r="K50" s="40">
        <v>46952.83</v>
      </c>
      <c r="L50" s="40">
        <v>37767.45</v>
      </c>
      <c r="M50" s="40">
        <v>20441.69</v>
      </c>
      <c r="N50" s="40">
        <v>-3475.62</v>
      </c>
      <c r="O50" s="35">
        <f>SUM(B50:N50)</f>
        <v>543359.6500000001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66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f>O52+O53</f>
        <v>0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8.75" customHeight="1">
      <c r="A52" s="29" t="s">
        <v>67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35">
        <f t="shared" si="5"/>
        <v>0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8.75" customHeight="1">
      <c r="A53" s="29" t="s">
        <v>68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35">
        <f t="shared" si="5"/>
        <v>0</v>
      </c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8.75" customHeight="1">
      <c r="A54" s="12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8"/>
      <c r="Q54" s="38"/>
      <c r="R54" s="38"/>
      <c r="S54" s="38"/>
      <c r="T54" s="38"/>
      <c r="U54" s="41"/>
      <c r="V54" s="42"/>
      <c r="W54" s="38"/>
      <c r="X54" s="38"/>
      <c r="Y54" s="38"/>
      <c r="Z54" s="38"/>
    </row>
    <row r="55" spans="1:26" ht="18.75" customHeight="1">
      <c r="A55" s="16" t="s">
        <v>69</v>
      </c>
      <c r="B55" s="43">
        <f>+B20+B33</f>
        <v>39257668.749999985</v>
      </c>
      <c r="C55" s="43">
        <f aca="true" t="shared" si="7" ref="C55:N55">+C20+C33</f>
        <v>28153370.85</v>
      </c>
      <c r="D55" s="43">
        <f t="shared" si="7"/>
        <v>25253632.049999997</v>
      </c>
      <c r="E55" s="43">
        <f t="shared" si="7"/>
        <v>7532599.159999999</v>
      </c>
      <c r="F55" s="43">
        <f t="shared" si="7"/>
        <v>26443462.530000005</v>
      </c>
      <c r="G55" s="43">
        <f t="shared" si="7"/>
        <v>37140250.03</v>
      </c>
      <c r="H55" s="43">
        <f t="shared" si="7"/>
        <v>7379210.730000001</v>
      </c>
      <c r="I55" s="43">
        <f t="shared" si="7"/>
        <v>27983616.870000005</v>
      </c>
      <c r="J55" s="43">
        <f t="shared" si="7"/>
        <v>24274177.430000003</v>
      </c>
      <c r="K55" s="43">
        <f t="shared" si="7"/>
        <v>29970720.97999999</v>
      </c>
      <c r="L55" s="43">
        <f t="shared" si="7"/>
        <v>26825807.97</v>
      </c>
      <c r="M55" s="43">
        <f t="shared" si="7"/>
        <v>16601728.980000004</v>
      </c>
      <c r="N55" s="43">
        <f t="shared" si="7"/>
        <v>8555697.43</v>
      </c>
      <c r="O55" s="43">
        <f>SUM(B55:N55)</f>
        <v>305371943.76000005</v>
      </c>
      <c r="P55"/>
      <c r="Q55" s="44"/>
      <c r="R55"/>
      <c r="S55"/>
      <c r="T55"/>
      <c r="U55" s="44"/>
      <c r="V55"/>
      <c r="W55"/>
      <c r="X55"/>
      <c r="Y55"/>
      <c r="Z55"/>
    </row>
    <row r="56" spans="1:21" ht="18.75" customHeight="1">
      <c r="A56" s="45" t="s">
        <v>70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0">
        <f t="shared" si="5"/>
        <v>0</v>
      </c>
      <c r="P56" s="44"/>
      <c r="Q56"/>
      <c r="R56"/>
      <c r="S56"/>
      <c r="U56" s="46"/>
    </row>
    <row r="57" spans="1:19" ht="18.75" customHeight="1">
      <c r="A57" s="45" t="s">
        <v>71</v>
      </c>
      <c r="B57" s="35">
        <v>0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0">
        <f t="shared" si="5"/>
        <v>0</v>
      </c>
      <c r="P57"/>
      <c r="Q57"/>
      <c r="R57"/>
      <c r="S57"/>
    </row>
    <row r="58" spans="1:19" ht="15.75">
      <c r="A58" s="47"/>
      <c r="B58" s="48"/>
      <c r="C58" s="48"/>
      <c r="D58" s="49"/>
      <c r="E58" s="49"/>
      <c r="F58" s="49"/>
      <c r="G58" s="49"/>
      <c r="H58" s="49"/>
      <c r="I58" s="48"/>
      <c r="J58" s="49"/>
      <c r="K58" s="49"/>
      <c r="L58" s="49"/>
      <c r="M58" s="49"/>
      <c r="N58" s="49"/>
      <c r="O58" s="50"/>
      <c r="P58" s="46"/>
      <c r="Q58"/>
      <c r="R58" s="44"/>
      <c r="S58"/>
    </row>
    <row r="59" spans="1:19" ht="12.75" customHeight="1">
      <c r="A59" s="51"/>
      <c r="B59" s="52"/>
      <c r="C59" s="52"/>
      <c r="D59" s="53"/>
      <c r="E59" s="53"/>
      <c r="F59" s="53"/>
      <c r="G59" s="53"/>
      <c r="H59" s="53"/>
      <c r="I59" s="52"/>
      <c r="J59" s="53"/>
      <c r="K59" s="53"/>
      <c r="L59" s="53"/>
      <c r="M59" s="53"/>
      <c r="N59" s="53"/>
      <c r="O59" s="54"/>
      <c r="P59" s="38"/>
      <c r="Q59" s="38"/>
      <c r="R59" s="41"/>
      <c r="S59" s="38"/>
    </row>
    <row r="60" spans="1:17" ht="1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38"/>
      <c r="Q60" s="66"/>
    </row>
    <row r="61" spans="1:17" ht="18.75" customHeight="1">
      <c r="A61" s="16" t="s">
        <v>72</v>
      </c>
      <c r="B61" s="57">
        <f aca="true" t="shared" si="8" ref="B61:O61">SUM(B62:B72)</f>
        <v>39257668.73</v>
      </c>
      <c r="C61" s="57">
        <f t="shared" si="8"/>
        <v>28153370.81</v>
      </c>
      <c r="D61" s="57">
        <f t="shared" si="8"/>
        <v>25253632.03</v>
      </c>
      <c r="E61" s="57">
        <f t="shared" si="8"/>
        <v>7532599.15</v>
      </c>
      <c r="F61" s="57">
        <f t="shared" si="8"/>
        <v>26443462.54</v>
      </c>
      <c r="G61" s="57">
        <f t="shared" si="8"/>
        <v>37140250.010000005</v>
      </c>
      <c r="H61" s="57">
        <f t="shared" si="8"/>
        <v>7379210.699999998</v>
      </c>
      <c r="I61" s="57">
        <f t="shared" si="8"/>
        <v>27983616.919999998</v>
      </c>
      <c r="J61" s="57">
        <f t="shared" si="8"/>
        <v>24274177.400000002</v>
      </c>
      <c r="K61" s="57">
        <f t="shared" si="8"/>
        <v>29970720.979999997</v>
      </c>
      <c r="L61" s="57">
        <f t="shared" si="8"/>
        <v>26825808.019999996</v>
      </c>
      <c r="M61" s="57">
        <f t="shared" si="8"/>
        <v>16601728.900000002</v>
      </c>
      <c r="N61" s="57">
        <f t="shared" si="8"/>
        <v>8555697.459999999</v>
      </c>
      <c r="O61" s="43">
        <f t="shared" si="8"/>
        <v>305371943.65</v>
      </c>
      <c r="Q61" s="58"/>
    </row>
    <row r="62" spans="1:18" ht="18.75" customHeight="1">
      <c r="A62" s="26" t="s">
        <v>73</v>
      </c>
      <c r="B62" s="57">
        <v>32371201.769999996</v>
      </c>
      <c r="C62" s="57">
        <v>20205690.56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43">
        <f>SUM(B62:N62)</f>
        <v>52576892.33</v>
      </c>
      <c r="P62"/>
      <c r="Q62"/>
      <c r="R62" s="44"/>
    </row>
    <row r="63" spans="1:16" ht="18.75" customHeight="1">
      <c r="A63" s="26" t="s">
        <v>74</v>
      </c>
      <c r="B63" s="57">
        <v>6886466.960000001</v>
      </c>
      <c r="C63" s="57">
        <v>7947680.250000001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43">
        <f aca="true" t="shared" si="9" ref="O63:O72">SUM(B63:N63)</f>
        <v>14834147.21</v>
      </c>
      <c r="P63"/>
    </row>
    <row r="64" spans="1:17" ht="18.75" customHeight="1">
      <c r="A64" s="26" t="s">
        <v>75</v>
      </c>
      <c r="B64" s="59">
        <v>0</v>
      </c>
      <c r="C64" s="59">
        <v>0</v>
      </c>
      <c r="D64" s="33">
        <v>25253632.03</v>
      </c>
      <c r="E64" s="59">
        <v>0</v>
      </c>
      <c r="F64" s="59">
        <v>0</v>
      </c>
      <c r="G64" s="59">
        <v>0</v>
      </c>
      <c r="H64" s="57">
        <v>7379210.699999998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33">
        <f t="shared" si="9"/>
        <v>32632842.73</v>
      </c>
      <c r="P64" s="15"/>
      <c r="Q64"/>
    </row>
    <row r="65" spans="1:18" ht="18.75" customHeight="1">
      <c r="A65" s="26" t="s">
        <v>76</v>
      </c>
      <c r="B65" s="59">
        <v>0</v>
      </c>
      <c r="C65" s="59">
        <v>0</v>
      </c>
      <c r="D65" s="59">
        <v>0</v>
      </c>
      <c r="E65" s="33">
        <v>7532599.15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43">
        <f t="shared" si="9"/>
        <v>7532599.15</v>
      </c>
      <c r="R65"/>
    </row>
    <row r="66" spans="1:19" ht="18.75" customHeight="1">
      <c r="A66" s="26" t="s">
        <v>77</v>
      </c>
      <c r="B66" s="59">
        <v>0</v>
      </c>
      <c r="C66" s="59">
        <v>0</v>
      </c>
      <c r="D66" s="59">
        <v>0</v>
      </c>
      <c r="E66" s="59">
        <v>0</v>
      </c>
      <c r="F66" s="33">
        <v>26443462.54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33">
        <f t="shared" si="9"/>
        <v>26443462.54</v>
      </c>
      <c r="S66"/>
    </row>
    <row r="67" spans="1:20" ht="18.75" customHeight="1">
      <c r="A67" s="26" t="s">
        <v>78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57">
        <v>37140250.010000005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43">
        <f t="shared" si="9"/>
        <v>37140250.010000005</v>
      </c>
      <c r="T67"/>
    </row>
    <row r="68" spans="1:21" ht="18.75" customHeight="1">
      <c r="A68" s="26" t="s">
        <v>79</v>
      </c>
      <c r="B68" s="59">
        <v>0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7">
        <v>27983616.919999998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43">
        <f t="shared" si="9"/>
        <v>27983616.919999998</v>
      </c>
      <c r="U68"/>
    </row>
    <row r="69" spans="1:22" ht="18.75" customHeight="1">
      <c r="A69" s="26" t="s">
        <v>80</v>
      </c>
      <c r="B69" s="59">
        <v>0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33">
        <v>24274177.400000002</v>
      </c>
      <c r="K69" s="59">
        <v>0</v>
      </c>
      <c r="L69" s="59">
        <v>0</v>
      </c>
      <c r="M69" s="59">
        <v>0</v>
      </c>
      <c r="N69" s="59">
        <v>0</v>
      </c>
      <c r="O69" s="43">
        <f t="shared" si="9"/>
        <v>24274177.400000002</v>
      </c>
      <c r="V69"/>
    </row>
    <row r="70" spans="1:23" ht="18.75" customHeight="1">
      <c r="A70" s="26" t="s">
        <v>81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33">
        <v>29970720.979999997</v>
      </c>
      <c r="L70" s="33">
        <v>26825808.019999996</v>
      </c>
      <c r="M70" s="59">
        <v>0</v>
      </c>
      <c r="N70" s="59">
        <v>0</v>
      </c>
      <c r="O70" s="43">
        <f t="shared" si="9"/>
        <v>56796528.99999999</v>
      </c>
      <c r="P70"/>
      <c r="W70"/>
    </row>
    <row r="71" spans="1:25" ht="18.75" customHeight="1">
      <c r="A71" s="26" t="s">
        <v>82</v>
      </c>
      <c r="B71" s="59">
        <v>0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33">
        <v>16601728.900000002</v>
      </c>
      <c r="N71" s="59">
        <v>0</v>
      </c>
      <c r="O71" s="43">
        <f t="shared" si="9"/>
        <v>16601728.900000002</v>
      </c>
      <c r="R71"/>
      <c r="Y71"/>
    </row>
    <row r="72" spans="1:26" ht="18.75" customHeight="1">
      <c r="A72" s="47" t="s">
        <v>83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1">
        <v>8555697.459999999</v>
      </c>
      <c r="O72" s="62">
        <f t="shared" si="9"/>
        <v>8555697.459999999</v>
      </c>
      <c r="P72"/>
      <c r="S72"/>
      <c r="Z72"/>
    </row>
    <row r="73" spans="1:12" ht="21" customHeight="1">
      <c r="A73" s="63" t="s">
        <v>84</v>
      </c>
      <c r="B73" s="64"/>
      <c r="C73" s="64"/>
      <c r="D73"/>
      <c r="E73"/>
      <c r="F73"/>
      <c r="G73"/>
      <c r="H73" s="65"/>
      <c r="I73" s="65"/>
      <c r="J73"/>
      <c r="K73"/>
      <c r="L73"/>
    </row>
    <row r="74" spans="1:14" ht="14.25">
      <c r="A74" s="72" t="s">
        <v>85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15.75" customHeight="1">
      <c r="A75" s="67" t="s">
        <v>86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.75">
      <c r="A76" s="67" t="s">
        <v>87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5.75" customHeight="1">
      <c r="A77" s="67" t="s">
        <v>88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15.75" customHeight="1">
      <c r="A78" s="67" t="s">
        <v>91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15.75">
      <c r="A79" s="67" t="s">
        <v>92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ht="13.5">
      <c r="N80" s="25"/>
    </row>
    <row r="81" ht="13.5">
      <c r="N81" s="25"/>
    </row>
    <row r="82" ht="13.5">
      <c r="N82" s="25"/>
    </row>
    <row r="83" ht="13.5">
      <c r="N83" s="25"/>
    </row>
    <row r="84" ht="13.5">
      <c r="N84" s="25"/>
    </row>
    <row r="85" ht="13.5">
      <c r="N85" s="25"/>
    </row>
    <row r="86" ht="13.5">
      <c r="N86" s="25"/>
    </row>
    <row r="87" ht="13.5">
      <c r="N87" s="25"/>
    </row>
    <row r="88" ht="13.5">
      <c r="N88" s="25"/>
    </row>
    <row r="89" ht="13.5">
      <c r="N89" s="25"/>
    </row>
    <row r="90" ht="13.5">
      <c r="N90" s="25"/>
    </row>
    <row r="91" ht="13.5">
      <c r="N91" s="25"/>
    </row>
    <row r="92" ht="13.5">
      <c r="N92" s="25"/>
    </row>
    <row r="93" ht="13.5">
      <c r="N93" s="25"/>
    </row>
    <row r="94" ht="13.5">
      <c r="N94" s="25"/>
    </row>
    <row r="95" ht="13.5">
      <c r="N95" s="25"/>
    </row>
    <row r="96" ht="13.5">
      <c r="N96" s="25"/>
    </row>
    <row r="97" ht="13.5">
      <c r="N97" s="25"/>
    </row>
    <row r="98" spans="3:14" ht="13.5">
      <c r="C98" s="15"/>
      <c r="D98" s="15"/>
      <c r="E98" s="15"/>
      <c r="N98" s="25"/>
    </row>
    <row r="99" spans="3:14" ht="13.5">
      <c r="C99" s="15"/>
      <c r="E99" s="15"/>
      <c r="N99" s="25"/>
    </row>
    <row r="100" ht="13.5">
      <c r="N100" s="25"/>
    </row>
    <row r="101" ht="13.5">
      <c r="N101" s="25"/>
    </row>
    <row r="102" ht="13.5">
      <c r="N102" s="25"/>
    </row>
    <row r="103" ht="13.5">
      <c r="N103" s="25"/>
    </row>
    <row r="104" ht="13.5">
      <c r="N104" s="25"/>
    </row>
    <row r="105" ht="13.5">
      <c r="N105" s="25"/>
    </row>
    <row r="106" ht="13.5">
      <c r="N106" s="25"/>
    </row>
    <row r="107" ht="13.5">
      <c r="N107" s="25"/>
    </row>
    <row r="108" ht="13.5">
      <c r="N108" s="25"/>
    </row>
    <row r="109" ht="13.5">
      <c r="N109" s="25"/>
    </row>
    <row r="110" ht="13.5">
      <c r="N110" s="25"/>
    </row>
    <row r="111" ht="13.5">
      <c r="N111" s="25"/>
    </row>
  </sheetData>
  <sheetProtection/>
  <mergeCells count="11">
    <mergeCell ref="A79:N79"/>
    <mergeCell ref="A75:N75"/>
    <mergeCell ref="A76:N76"/>
    <mergeCell ref="A77:N77"/>
    <mergeCell ref="A78:N78"/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2024-06-06T17:07:19Z</dcterms:created>
  <dcterms:modified xsi:type="dcterms:W3CDTF">2024-06-07T14:42:21Z</dcterms:modified>
  <cp:category/>
  <cp:version/>
  <cp:contentType/>
  <cp:contentStatus/>
</cp:coreProperties>
</file>