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A:\Adriana\INDICADORES\Novo Contrato - Ciclos\SEXTO CICLO DE AVALIAÇÃO - Resultados\"/>
    </mc:Choice>
  </mc:AlternateContent>
  <xr:revisionPtr revIDLastSave="0" documentId="13_ncr:1_{E4E487C1-50C5-46F4-8DC7-38D227123652}" xr6:coauthVersionLast="47" xr6:coauthVersionMax="47" xr10:uidLastSave="{00000000-0000-0000-0000-000000000000}"/>
  <bookViews>
    <workbookView xWindow="-120" yWindow="-120" windowWidth="24240" windowHeight="13140" tabRatio="483" firstSheet="4" activeTab="5" xr2:uid="{00000000-000D-0000-FFFF-FFFF00000000}"/>
  </bookViews>
  <sheets>
    <sheet name="IQT CONSORCIOS EEMPRESAS jan24" sheetId="12" r:id="rId1"/>
    <sheet name="IQT CONSORCIOS EEMPRESAS fev24" sheetId="13" r:id="rId2"/>
    <sheet name="IQT CONSORCIOS EEMPRESAS mar24" sheetId="14" r:id="rId3"/>
    <sheet name="IQT CONSORCIOS EEMPRESAS abr24" sheetId="15" r:id="rId4"/>
    <sheet name="IQT CONSORCIOS EEMPRESAS mai24" sheetId="16" r:id="rId5"/>
    <sheet name="IQT Médio ciclo6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4" l="1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2" i="14"/>
  <c r="H30" i="14"/>
  <c r="H29" i="14"/>
  <c r="H27" i="14"/>
  <c r="H26" i="14"/>
  <c r="H25" i="14"/>
  <c r="H24" i="14"/>
  <c r="H23" i="14"/>
  <c r="H22" i="14"/>
  <c r="H21" i="14"/>
  <c r="H20" i="14"/>
  <c r="H17" i="14"/>
  <c r="H15" i="14"/>
  <c r="H13" i="14"/>
  <c r="H11" i="14"/>
  <c r="H10" i="14"/>
  <c r="H9" i="14"/>
  <c r="H8" i="14"/>
  <c r="H7" i="14"/>
  <c r="H6" i="14"/>
  <c r="H5" i="14"/>
  <c r="H4" i="14"/>
  <c r="H3" i="14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48" i="12" l="1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2" i="12"/>
  <c r="H30" i="12"/>
  <c r="H29" i="12"/>
  <c r="H27" i="12"/>
  <c r="H26" i="12"/>
  <c r="H25" i="12"/>
  <c r="H24" i="12"/>
  <c r="H23" i="12"/>
  <c r="H22" i="12"/>
  <c r="H21" i="12"/>
  <c r="H20" i="12"/>
  <c r="H17" i="12"/>
  <c r="H15" i="12"/>
  <c r="H13" i="12"/>
  <c r="H11" i="12"/>
  <c r="H10" i="12"/>
  <c r="H9" i="12"/>
  <c r="H8" i="12"/>
  <c r="H7" i="12"/>
  <c r="H6" i="12"/>
  <c r="H5" i="12"/>
  <c r="H4" i="12"/>
  <c r="H3" i="12"/>
  <c r="H34" i="12" l="1"/>
  <c r="E3" i="12" l="1"/>
  <c r="E30" i="12" l="1"/>
  <c r="E11" i="12"/>
  <c r="E47" i="12" l="1"/>
  <c r="E35" i="12"/>
  <c r="E42" i="12"/>
  <c r="E36" i="12"/>
  <c r="E34" i="12"/>
  <c r="E40" i="12"/>
  <c r="E45" i="12"/>
  <c r="E46" i="12"/>
  <c r="E37" i="12"/>
  <c r="E43" i="12"/>
  <c r="E41" i="12"/>
  <c r="E38" i="12"/>
  <c r="E39" i="12"/>
  <c r="E44" i="12"/>
  <c r="E48" i="12"/>
  <c r="E22" i="12" l="1"/>
  <c r="I48" i="12"/>
  <c r="G48" i="12"/>
  <c r="G38" i="12"/>
  <c r="I38" i="12"/>
  <c r="G37" i="12"/>
  <c r="G40" i="12"/>
  <c r="I40" i="12"/>
  <c r="I42" i="12"/>
  <c r="G42" i="12"/>
  <c r="E5" i="12"/>
  <c r="E6" i="12"/>
  <c r="E25" i="12"/>
  <c r="E9" i="12"/>
  <c r="E20" i="12"/>
  <c r="E4" i="12"/>
  <c r="E7" i="12"/>
  <c r="E23" i="12"/>
  <c r="I44" i="12"/>
  <c r="G44" i="12"/>
  <c r="I41" i="12"/>
  <c r="G41" i="12"/>
  <c r="G46" i="12"/>
  <c r="I46" i="12"/>
  <c r="I34" i="12"/>
  <c r="G34" i="12"/>
  <c r="L34" i="12"/>
  <c r="G35" i="12"/>
  <c r="E17" i="12"/>
  <c r="E15" i="12"/>
  <c r="E24" i="12"/>
  <c r="E10" i="12"/>
  <c r="E13" i="12"/>
  <c r="E32" i="12"/>
  <c r="E27" i="12"/>
  <c r="E29" i="12"/>
  <c r="E26" i="12"/>
  <c r="E8" i="12"/>
  <c r="E21" i="12"/>
  <c r="I39" i="12"/>
  <c r="G39" i="12"/>
  <c r="G43" i="12"/>
  <c r="I43" i="12"/>
  <c r="I45" i="12"/>
  <c r="G45" i="12"/>
  <c r="I36" i="12"/>
  <c r="G36" i="12"/>
  <c r="I47" i="12"/>
  <c r="G47" i="12"/>
  <c r="F44" i="12" l="1"/>
  <c r="F48" i="12"/>
  <c r="F43" i="12"/>
  <c r="F36" i="12"/>
  <c r="I29" i="12"/>
  <c r="G29" i="12"/>
  <c r="F29" i="12"/>
  <c r="F47" i="12"/>
  <c r="F45" i="12"/>
  <c r="F39" i="12"/>
  <c r="K34" i="12"/>
  <c r="K41" i="12"/>
  <c r="I7" i="12"/>
  <c r="G7" i="12"/>
  <c r="F7" i="12"/>
  <c r="I9" i="12"/>
  <c r="G9" i="12"/>
  <c r="F9" i="12"/>
  <c r="I5" i="12"/>
  <c r="G5" i="12"/>
  <c r="F5" i="12"/>
  <c r="K40" i="12"/>
  <c r="G21" i="12"/>
  <c r="F21" i="12"/>
  <c r="G32" i="12"/>
  <c r="F32" i="12"/>
  <c r="I30" i="12"/>
  <c r="F35" i="12"/>
  <c r="F46" i="12"/>
  <c r="I26" i="12"/>
  <c r="G26" i="12"/>
  <c r="F26" i="12"/>
  <c r="I24" i="12"/>
  <c r="G24" i="12"/>
  <c r="F24" i="12"/>
  <c r="K47" i="12"/>
  <c r="K45" i="12"/>
  <c r="K39" i="12"/>
  <c r="K46" i="12"/>
  <c r="G4" i="12"/>
  <c r="F4" i="12"/>
  <c r="G3" i="12"/>
  <c r="F3" i="12"/>
  <c r="M3" i="12"/>
  <c r="L3" i="12"/>
  <c r="I3" i="12"/>
  <c r="G11" i="12"/>
  <c r="F11" i="12"/>
  <c r="F30" i="12"/>
  <c r="G25" i="12"/>
  <c r="I25" i="12"/>
  <c r="F25" i="12"/>
  <c r="F42" i="12"/>
  <c r="F37" i="12"/>
  <c r="K48" i="12"/>
  <c r="G13" i="12"/>
  <c r="F13" i="12"/>
  <c r="I11" i="12"/>
  <c r="F34" i="12"/>
  <c r="K44" i="12"/>
  <c r="K43" i="12"/>
  <c r="F41" i="12"/>
  <c r="G23" i="12"/>
  <c r="I23" i="12"/>
  <c r="F23" i="12"/>
  <c r="I20" i="12"/>
  <c r="G20" i="12"/>
  <c r="F20" i="12"/>
  <c r="I6" i="12"/>
  <c r="G6" i="12"/>
  <c r="F6" i="12"/>
  <c r="K42" i="12"/>
  <c r="F38" i="12"/>
  <c r="I22" i="12"/>
  <c r="G22" i="12"/>
  <c r="F22" i="12"/>
  <c r="I15" i="12"/>
  <c r="F15" i="12"/>
  <c r="G15" i="12"/>
  <c r="K36" i="12"/>
  <c r="I8" i="12"/>
  <c r="F8" i="12"/>
  <c r="G8" i="12"/>
  <c r="G27" i="12"/>
  <c r="I27" i="12"/>
  <c r="F27" i="12"/>
  <c r="I10" i="12"/>
  <c r="F10" i="12"/>
  <c r="G10" i="12"/>
  <c r="G17" i="12"/>
  <c r="L16" i="12"/>
  <c r="I16" i="12"/>
  <c r="F17" i="12"/>
  <c r="G30" i="12"/>
  <c r="F40" i="12"/>
  <c r="K38" i="12"/>
  <c r="J43" i="12" l="1"/>
  <c r="J34" i="12"/>
  <c r="J48" i="12"/>
  <c r="J42" i="12"/>
  <c r="K15" i="12"/>
  <c r="J15" i="12"/>
  <c r="K20" i="12"/>
  <c r="J20" i="12"/>
  <c r="K25" i="12"/>
  <c r="J25" i="12"/>
  <c r="J46" i="12"/>
  <c r="J47" i="12"/>
  <c r="K26" i="12"/>
  <c r="J26" i="12"/>
  <c r="J5" i="12"/>
  <c r="K5" i="12"/>
  <c r="J7" i="12"/>
  <c r="K7" i="12"/>
  <c r="K16" i="12"/>
  <c r="J16" i="12"/>
  <c r="J36" i="12"/>
  <c r="K23" i="12"/>
  <c r="J23" i="12"/>
  <c r="J39" i="12"/>
  <c r="J41" i="12"/>
  <c r="K27" i="12"/>
  <c r="J27" i="12"/>
  <c r="K22" i="12"/>
  <c r="J22" i="12"/>
  <c r="K6" i="12"/>
  <c r="J6" i="12"/>
  <c r="J40" i="12"/>
  <c r="K10" i="12"/>
  <c r="J10" i="12"/>
  <c r="K8" i="12"/>
  <c r="J8" i="12"/>
  <c r="J44" i="12"/>
  <c r="J38" i="12"/>
  <c r="K11" i="12"/>
  <c r="J11" i="12"/>
  <c r="J45" i="12"/>
  <c r="K24" i="12"/>
  <c r="J24" i="12"/>
  <c r="K30" i="12"/>
  <c r="J30" i="12"/>
  <c r="K9" i="12"/>
  <c r="J9" i="12"/>
  <c r="J35" i="12"/>
  <c r="J37" i="12"/>
  <c r="J28" i="12"/>
  <c r="K3" i="12"/>
  <c r="J3" i="12"/>
  <c r="K29" i="12"/>
  <c r="J29" i="12"/>
  <c r="H48" i="13" l="1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2" i="13"/>
  <c r="H30" i="13"/>
  <c r="H29" i="13"/>
  <c r="H27" i="13"/>
  <c r="H26" i="13"/>
  <c r="H25" i="13"/>
  <c r="H24" i="13"/>
  <c r="H23" i="13"/>
  <c r="H22" i="13"/>
  <c r="H21" i="13"/>
  <c r="H20" i="13"/>
  <c r="H17" i="13"/>
  <c r="H15" i="13"/>
  <c r="H13" i="13"/>
  <c r="H11" i="13"/>
  <c r="H10" i="13"/>
  <c r="H9" i="13"/>
  <c r="H8" i="13"/>
  <c r="H7" i="13"/>
  <c r="H6" i="13"/>
  <c r="H5" i="13"/>
  <c r="H4" i="13"/>
  <c r="H3" i="13"/>
  <c r="E3" i="13" l="1"/>
  <c r="E30" i="13" l="1"/>
  <c r="E11" i="13"/>
  <c r="E34" i="13" l="1"/>
  <c r="E48" i="13"/>
  <c r="E44" i="13"/>
  <c r="E41" i="13"/>
  <c r="E37" i="13"/>
  <c r="E46" i="13"/>
  <c r="E36" i="13"/>
  <c r="E38" i="13"/>
  <c r="E39" i="13"/>
  <c r="E43" i="13"/>
  <c r="E45" i="13"/>
  <c r="E42" i="13"/>
  <c r="E40" i="13"/>
  <c r="E35" i="13"/>
  <c r="E47" i="13"/>
  <c r="I34" i="13" l="1"/>
  <c r="G35" i="13"/>
  <c r="I42" i="13"/>
  <c r="G42" i="13"/>
  <c r="I40" i="13"/>
  <c r="G40" i="13"/>
  <c r="I45" i="13"/>
  <c r="G45" i="13"/>
  <c r="G37" i="13"/>
  <c r="I36" i="13"/>
  <c r="G36" i="13"/>
  <c r="I43" i="13"/>
  <c r="G43" i="13"/>
  <c r="I41" i="13"/>
  <c r="G41" i="13"/>
  <c r="G46" i="13"/>
  <c r="I46" i="13"/>
  <c r="I39" i="13"/>
  <c r="G39" i="13"/>
  <c r="I44" i="13"/>
  <c r="G44" i="13"/>
  <c r="L34" i="13"/>
  <c r="G34" i="13"/>
  <c r="I47" i="13"/>
  <c r="G47" i="13"/>
  <c r="I38" i="13"/>
  <c r="G38" i="13"/>
  <c r="I48" i="13"/>
  <c r="G48" i="13"/>
  <c r="E9" i="13"/>
  <c r="E22" i="13"/>
  <c r="E20" i="13"/>
  <c r="E21" i="13"/>
  <c r="E13" i="13"/>
  <c r="E23" i="13"/>
  <c r="E25" i="13"/>
  <c r="E15" i="13"/>
  <c r="E32" i="13"/>
  <c r="E8" i="13"/>
  <c r="E10" i="13"/>
  <c r="E29" i="13"/>
  <c r="E6" i="13"/>
  <c r="E27" i="13"/>
  <c r="E17" i="13"/>
  <c r="E26" i="13"/>
  <c r="E24" i="13"/>
  <c r="E7" i="13"/>
  <c r="E5" i="13"/>
  <c r="E4" i="13"/>
  <c r="F42" i="13" l="1"/>
  <c r="F36" i="13"/>
  <c r="I24" i="13"/>
  <c r="G24" i="13"/>
  <c r="F24" i="13"/>
  <c r="G21" i="13"/>
  <c r="F21" i="13"/>
  <c r="K47" i="13"/>
  <c r="K43" i="13"/>
  <c r="G20" i="13"/>
  <c r="F20" i="13"/>
  <c r="I20" i="13"/>
  <c r="F38" i="13"/>
  <c r="F34" i="13"/>
  <c r="F39" i="13"/>
  <c r="F41" i="13"/>
  <c r="F8" i="13"/>
  <c r="I8" i="13"/>
  <c r="G8" i="13"/>
  <c r="K48" i="13"/>
  <c r="F45" i="13"/>
  <c r="F32" i="13"/>
  <c r="G32" i="13"/>
  <c r="I30" i="13"/>
  <c r="I15" i="13"/>
  <c r="G15" i="13"/>
  <c r="F15" i="13"/>
  <c r="K45" i="13"/>
  <c r="K42" i="13"/>
  <c r="I26" i="13"/>
  <c r="G26" i="13"/>
  <c r="F26" i="13"/>
  <c r="K44" i="13"/>
  <c r="I16" i="13"/>
  <c r="F17" i="13"/>
  <c r="G17" i="13"/>
  <c r="L16" i="13"/>
  <c r="G30" i="13"/>
  <c r="I3" i="13"/>
  <c r="G4" i="13"/>
  <c r="F4" i="13"/>
  <c r="G3" i="13"/>
  <c r="F3" i="13"/>
  <c r="L3" i="13"/>
  <c r="M3" i="13"/>
  <c r="G11" i="13"/>
  <c r="F11" i="13"/>
  <c r="F30" i="13"/>
  <c r="I27" i="13"/>
  <c r="F27" i="13"/>
  <c r="G27" i="13"/>
  <c r="I22" i="13"/>
  <c r="G22" i="13"/>
  <c r="F22" i="13"/>
  <c r="I5" i="13"/>
  <c r="G5" i="13"/>
  <c r="F5" i="13"/>
  <c r="F6" i="13"/>
  <c r="I6" i="13"/>
  <c r="G6" i="13"/>
  <c r="I25" i="13"/>
  <c r="G25" i="13"/>
  <c r="F25" i="13"/>
  <c r="I9" i="13"/>
  <c r="G9" i="13"/>
  <c r="F9" i="13"/>
  <c r="K38" i="13"/>
  <c r="K39" i="13"/>
  <c r="K41" i="13"/>
  <c r="K36" i="13"/>
  <c r="F40" i="13"/>
  <c r="F35" i="13"/>
  <c r="G10" i="13"/>
  <c r="I10" i="13"/>
  <c r="F10" i="13"/>
  <c r="G7" i="13"/>
  <c r="I7" i="13"/>
  <c r="F7" i="13"/>
  <c r="G29" i="13"/>
  <c r="I29" i="13"/>
  <c r="F29" i="13"/>
  <c r="G23" i="13"/>
  <c r="I23" i="13"/>
  <c r="F23" i="13"/>
  <c r="F48" i="13"/>
  <c r="F47" i="13"/>
  <c r="F44" i="13"/>
  <c r="F46" i="13"/>
  <c r="F43" i="13"/>
  <c r="F37" i="13"/>
  <c r="F13" i="13"/>
  <c r="G13" i="13"/>
  <c r="I11" i="13"/>
  <c r="K46" i="13"/>
  <c r="K40" i="13"/>
  <c r="K34" i="13"/>
  <c r="J46" i="13" l="1"/>
  <c r="J38" i="13"/>
  <c r="J36" i="13"/>
  <c r="J42" i="13"/>
  <c r="J41" i="13"/>
  <c r="K8" i="13"/>
  <c r="J8" i="13"/>
  <c r="K11" i="13"/>
  <c r="J11" i="13"/>
  <c r="J45" i="13"/>
  <c r="K22" i="13"/>
  <c r="K20" i="13"/>
  <c r="J20" i="13"/>
  <c r="J29" i="13"/>
  <c r="K29" i="13"/>
  <c r="J10" i="13"/>
  <c r="K10" i="13"/>
  <c r="J6" i="13"/>
  <c r="K6" i="13"/>
  <c r="K26" i="13"/>
  <c r="J26" i="13"/>
  <c r="J48" i="13"/>
  <c r="J43" i="13"/>
  <c r="K23" i="13"/>
  <c r="J23" i="13"/>
  <c r="K7" i="13"/>
  <c r="J7" i="13"/>
  <c r="J25" i="13"/>
  <c r="K25" i="13"/>
  <c r="K5" i="13"/>
  <c r="J5" i="13"/>
  <c r="K27" i="13"/>
  <c r="J27" i="13"/>
  <c r="J34" i="13"/>
  <c r="J40" i="13"/>
  <c r="J39" i="13"/>
  <c r="J9" i="13"/>
  <c r="K9" i="13"/>
  <c r="J22" i="13"/>
  <c r="K16" i="13"/>
  <c r="J16" i="13"/>
  <c r="J15" i="13"/>
  <c r="K15" i="13"/>
  <c r="K3" i="13"/>
  <c r="J35" i="13"/>
  <c r="J3" i="13"/>
  <c r="J28" i="13"/>
  <c r="J37" i="13"/>
  <c r="J44" i="13"/>
  <c r="J30" i="13"/>
  <c r="K30" i="13"/>
  <c r="J47" i="13"/>
  <c r="K24" i="13"/>
  <c r="J24" i="13"/>
  <c r="E11" i="14" l="1"/>
  <c r="E30" i="14" l="1"/>
  <c r="E46" i="14" l="1"/>
  <c r="E20" i="14"/>
  <c r="E45" i="14"/>
  <c r="E4" i="14"/>
  <c r="E32" i="14"/>
  <c r="E7" i="14"/>
  <c r="E10" i="14"/>
  <c r="E37" i="14"/>
  <c r="E8" i="14"/>
  <c r="E34" i="14"/>
  <c r="E48" i="14"/>
  <c r="E35" i="14"/>
  <c r="E6" i="14"/>
  <c r="E26" i="14"/>
  <c r="E42" i="14"/>
  <c r="E25" i="14"/>
  <c r="E41" i="14"/>
  <c r="E40" i="14"/>
  <c r="E9" i="14"/>
  <c r="E15" i="14"/>
  <c r="E13" i="14"/>
  <c r="I40" i="14" l="1"/>
  <c r="E39" i="14"/>
  <c r="E43" i="14"/>
  <c r="E17" i="14"/>
  <c r="I7" i="14"/>
  <c r="I45" i="14"/>
  <c r="I42" i="14"/>
  <c r="I48" i="14"/>
  <c r="I26" i="14"/>
  <c r="I34" i="14"/>
  <c r="E5" i="14"/>
  <c r="E21" i="14"/>
  <c r="I20" i="14" s="1"/>
  <c r="I15" i="14"/>
  <c r="I41" i="14"/>
  <c r="E38" i="14"/>
  <c r="I30" i="14"/>
  <c r="E47" i="14"/>
  <c r="I8" i="14"/>
  <c r="E23" i="14"/>
  <c r="E27" i="14"/>
  <c r="E36" i="14"/>
  <c r="E22" i="14"/>
  <c r="E44" i="14"/>
  <c r="I9" i="14"/>
  <c r="I25" i="14"/>
  <c r="I6" i="14"/>
  <c r="I46" i="14"/>
  <c r="E24" i="14"/>
  <c r="E29" i="14"/>
  <c r="I11" i="14"/>
  <c r="I10" i="14"/>
  <c r="G48" i="14" l="1"/>
  <c r="G34" i="14"/>
  <c r="I16" i="14"/>
  <c r="G17" i="14"/>
  <c r="L16" i="14"/>
  <c r="G30" i="14"/>
  <c r="I39" i="14"/>
  <c r="G39" i="14"/>
  <c r="G29" i="14"/>
  <c r="I29" i="14"/>
  <c r="G35" i="14"/>
  <c r="G20" i="14"/>
  <c r="I38" i="14"/>
  <c r="G38" i="14"/>
  <c r="G21" i="14"/>
  <c r="I5" i="14"/>
  <c r="L34" i="14"/>
  <c r="I36" i="14"/>
  <c r="G36" i="14"/>
  <c r="G26" i="14"/>
  <c r="I27" i="14"/>
  <c r="G27" i="14"/>
  <c r="G46" i="14"/>
  <c r="I44" i="14"/>
  <c r="G44" i="14"/>
  <c r="I23" i="14"/>
  <c r="G23" i="14"/>
  <c r="I22" i="14"/>
  <c r="G22" i="14"/>
  <c r="I47" i="14"/>
  <c r="G47" i="14"/>
  <c r="G37" i="14"/>
  <c r="G45" i="14"/>
  <c r="I43" i="14"/>
  <c r="G43" i="14"/>
  <c r="G40" i="14"/>
  <c r="I24" i="14"/>
  <c r="G24" i="14"/>
  <c r="G25" i="14"/>
  <c r="G32" i="14"/>
  <c r="G41" i="14"/>
  <c r="G42" i="14"/>
  <c r="K34" i="14" l="1"/>
  <c r="K25" i="14"/>
  <c r="K42" i="14"/>
  <c r="K45" i="14"/>
  <c r="K23" i="14"/>
  <c r="K29" i="14"/>
  <c r="K39" i="14"/>
  <c r="K22" i="14"/>
  <c r="K48" i="14"/>
  <c r="K38" i="14"/>
  <c r="K36" i="14"/>
  <c r="K46" i="14"/>
  <c r="K16" i="14"/>
  <c r="K26" i="14"/>
  <c r="K43" i="14"/>
  <c r="K47" i="14"/>
  <c r="K27" i="14"/>
  <c r="K40" i="14"/>
  <c r="K24" i="14"/>
  <c r="K44" i="14"/>
  <c r="K20" i="14"/>
  <c r="K30" i="14"/>
  <c r="K41" i="14"/>
  <c r="E3" i="14" l="1"/>
  <c r="M3" i="14" s="1"/>
  <c r="G5" i="14" l="1"/>
  <c r="F32" i="14"/>
  <c r="G7" i="14"/>
  <c r="F17" i="14"/>
  <c r="G4" i="14"/>
  <c r="F47" i="14"/>
  <c r="F9" i="14"/>
  <c r="F42" i="14"/>
  <c r="F4" i="14"/>
  <c r="I3" i="14"/>
  <c r="J35" i="14" s="1"/>
  <c r="F40" i="14"/>
  <c r="G11" i="14"/>
  <c r="F36" i="14"/>
  <c r="F6" i="14"/>
  <c r="F11" i="14"/>
  <c r="F35" i="14"/>
  <c r="F25" i="14"/>
  <c r="G3" i="14"/>
  <c r="F29" i="14"/>
  <c r="F21" i="14"/>
  <c r="F46" i="14"/>
  <c r="G13" i="14"/>
  <c r="G8" i="14"/>
  <c r="F41" i="14"/>
  <c r="F10" i="14"/>
  <c r="F22" i="14"/>
  <c r="F24" i="14"/>
  <c r="F39" i="14"/>
  <c r="F8" i="14"/>
  <c r="F37" i="14"/>
  <c r="F20" i="14"/>
  <c r="F15" i="14"/>
  <c r="F13" i="14"/>
  <c r="L3" i="14"/>
  <c r="F38" i="14"/>
  <c r="F44" i="14"/>
  <c r="F23" i="14"/>
  <c r="F48" i="14"/>
  <c r="G15" i="14"/>
  <c r="G9" i="14"/>
  <c r="F34" i="14"/>
  <c r="G6" i="14"/>
  <c r="F3" i="14"/>
  <c r="F43" i="14"/>
  <c r="F27" i="14"/>
  <c r="F5" i="14"/>
  <c r="F7" i="14"/>
  <c r="F45" i="14"/>
  <c r="G10" i="14"/>
  <c r="F26" i="14"/>
  <c r="F30" i="14"/>
  <c r="J37" i="14"/>
  <c r="J28" i="14"/>
  <c r="J3" i="14"/>
  <c r="J30" i="14"/>
  <c r="K11" i="14"/>
  <c r="J20" i="14"/>
  <c r="J8" i="14"/>
  <c r="J45" i="14"/>
  <c r="K6" i="14"/>
  <c r="K3" i="14"/>
  <c r="J46" i="14"/>
  <c r="K7" i="14"/>
  <c r="K8" i="14"/>
  <c r="J7" i="14"/>
  <c r="J15" i="14"/>
  <c r="J44" i="14"/>
  <c r="J39" i="14"/>
  <c r="J16" i="14"/>
  <c r="K5" i="14"/>
  <c r="J36" i="14"/>
  <c r="J24" i="14"/>
  <c r="J27" i="14" l="1"/>
  <c r="J47" i="14"/>
  <c r="K15" i="14"/>
  <c r="J6" i="14"/>
  <c r="J9" i="14"/>
  <c r="J41" i="14"/>
  <c r="J43" i="14"/>
  <c r="J22" i="14"/>
  <c r="J23" i="14"/>
  <c r="J48" i="14"/>
  <c r="J25" i="14"/>
  <c r="J40" i="14"/>
  <c r="J26" i="14"/>
  <c r="J29" i="14"/>
  <c r="J5" i="14"/>
  <c r="J38" i="14"/>
  <c r="J42" i="14"/>
  <c r="K10" i="14"/>
  <c r="K9" i="14"/>
  <c r="J34" i="14"/>
  <c r="J10" i="14"/>
  <c r="J11" i="14"/>
  <c r="H23" i="15"/>
  <c r="H7" i="15"/>
  <c r="H15" i="15"/>
  <c r="H24" i="15"/>
  <c r="H32" i="15"/>
  <c r="H39" i="15"/>
  <c r="H45" i="15"/>
  <c r="H38" i="15"/>
  <c r="H8" i="15"/>
  <c r="H17" i="15"/>
  <c r="H25" i="15"/>
  <c r="H34" i="15"/>
  <c r="H40" i="15"/>
  <c r="H46" i="15"/>
  <c r="H44" i="15"/>
  <c r="H3" i="15"/>
  <c r="H9" i="15"/>
  <c r="H20" i="15"/>
  <c r="H26" i="15"/>
  <c r="H35" i="15"/>
  <c r="H41" i="15"/>
  <c r="H47" i="15"/>
  <c r="H6" i="15"/>
  <c r="H13" i="15"/>
  <c r="H30" i="15"/>
  <c r="H4" i="15"/>
  <c r="H10" i="15"/>
  <c r="H21" i="15"/>
  <c r="H27" i="15"/>
  <c r="H36" i="15"/>
  <c r="H42" i="15"/>
  <c r="H48" i="15"/>
  <c r="H5" i="15"/>
  <c r="H11" i="15"/>
  <c r="H22" i="15"/>
  <c r="H29" i="15"/>
  <c r="H37" i="15"/>
  <c r="H43" i="15"/>
  <c r="E11" i="15" l="1"/>
  <c r="E30" i="15"/>
  <c r="E37" i="15" l="1"/>
  <c r="E25" i="15"/>
  <c r="E46" i="15"/>
  <c r="E47" i="15"/>
  <c r="E13" i="15"/>
  <c r="E36" i="15"/>
  <c r="E38" i="15"/>
  <c r="E43" i="15"/>
  <c r="E15" i="15"/>
  <c r="E39" i="15"/>
  <c r="E44" i="15"/>
  <c r="E35" i="15"/>
  <c r="E45" i="15"/>
  <c r="E6" i="15"/>
  <c r="E29" i="15"/>
  <c r="E20" i="15"/>
  <c r="E27" i="15"/>
  <c r="E48" i="15"/>
  <c r="E7" i="15"/>
  <c r="E9" i="15"/>
  <c r="E17" i="15"/>
  <c r="E21" i="15"/>
  <c r="E40" i="15"/>
  <c r="E32" i="15"/>
  <c r="E42" i="15"/>
  <c r="E26" i="15" l="1"/>
  <c r="I26" i="15" s="1"/>
  <c r="I27" i="15"/>
  <c r="I38" i="15"/>
  <c r="E8" i="15"/>
  <c r="E4" i="15"/>
  <c r="I44" i="15"/>
  <c r="E34" i="15"/>
  <c r="I47" i="15"/>
  <c r="I42" i="15"/>
  <c r="I7" i="15"/>
  <c r="I20" i="15"/>
  <c r="I15" i="15"/>
  <c r="I36" i="15"/>
  <c r="E22" i="15"/>
  <c r="I9" i="15"/>
  <c r="I45" i="15"/>
  <c r="I39" i="15"/>
  <c r="E41" i="15"/>
  <c r="E5" i="15"/>
  <c r="I40" i="15"/>
  <c r="I46" i="15"/>
  <c r="E24" i="15"/>
  <c r="E10" i="15"/>
  <c r="E23" i="15"/>
  <c r="I30" i="15"/>
  <c r="I16" i="15"/>
  <c r="I48" i="15"/>
  <c r="I29" i="15"/>
  <c r="I6" i="15"/>
  <c r="I43" i="15"/>
  <c r="I11" i="15"/>
  <c r="I25" i="15"/>
  <c r="G46" i="15" l="1"/>
  <c r="G43" i="15"/>
  <c r="G47" i="15"/>
  <c r="G48" i="15"/>
  <c r="G36" i="15"/>
  <c r="G40" i="15"/>
  <c r="G17" i="15"/>
  <c r="G39" i="15"/>
  <c r="L16" i="15"/>
  <c r="G25" i="15"/>
  <c r="I8" i="15"/>
  <c r="G27" i="15"/>
  <c r="G37" i="15"/>
  <c r="I22" i="15"/>
  <c r="G22" i="15"/>
  <c r="I24" i="15"/>
  <c r="G24" i="15"/>
  <c r="I5" i="15"/>
  <c r="I10" i="15"/>
  <c r="G45" i="15"/>
  <c r="G20" i="15"/>
  <c r="G34" i="15"/>
  <c r="I34" i="15"/>
  <c r="L34" i="15"/>
  <c r="I23" i="15"/>
  <c r="G23" i="15"/>
  <c r="G42" i="15"/>
  <c r="G44" i="15"/>
  <c r="G26" i="15"/>
  <c r="G29" i="15"/>
  <c r="G30" i="15"/>
  <c r="G32" i="15"/>
  <c r="G21" i="15"/>
  <c r="I41" i="15"/>
  <c r="G41" i="15"/>
  <c r="G38" i="15"/>
  <c r="G35" i="15"/>
  <c r="K39" i="15" l="1"/>
  <c r="K25" i="15"/>
  <c r="K20" i="15"/>
  <c r="K27" i="15"/>
  <c r="K42" i="15"/>
  <c r="K36" i="15"/>
  <c r="K45" i="15"/>
  <c r="K34" i="15"/>
  <c r="K24" i="15"/>
  <c r="K48" i="15"/>
  <c r="K23" i="15"/>
  <c r="K47" i="15"/>
  <c r="K44" i="15"/>
  <c r="K22" i="15"/>
  <c r="E3" i="15"/>
  <c r="K41" i="15"/>
  <c r="K40" i="15"/>
  <c r="K46" i="15"/>
  <c r="K43" i="15"/>
  <c r="K38" i="15"/>
  <c r="K30" i="15"/>
  <c r="K16" i="15"/>
  <c r="K29" i="15"/>
  <c r="K26" i="15"/>
  <c r="G3" i="15" l="1"/>
  <c r="F3" i="15"/>
  <c r="M3" i="15"/>
  <c r="L3" i="15"/>
  <c r="F30" i="15"/>
  <c r="G11" i="15"/>
  <c r="F11" i="15"/>
  <c r="F20" i="15"/>
  <c r="G9" i="15"/>
  <c r="F39" i="15"/>
  <c r="F35" i="15"/>
  <c r="F38" i="15"/>
  <c r="F9" i="15"/>
  <c r="F15" i="15"/>
  <c r="G7" i="15"/>
  <c r="G15" i="15"/>
  <c r="F32" i="15"/>
  <c r="F44" i="15"/>
  <c r="F42" i="15"/>
  <c r="F36" i="15"/>
  <c r="F46" i="15"/>
  <c r="G6" i="15"/>
  <c r="F43" i="15"/>
  <c r="F7" i="15"/>
  <c r="F17" i="15"/>
  <c r="G13" i="15"/>
  <c r="F47" i="15"/>
  <c r="F29" i="15"/>
  <c r="F27" i="15"/>
  <c r="F26" i="15"/>
  <c r="F45" i="15"/>
  <c r="F40" i="15"/>
  <c r="F48" i="15"/>
  <c r="F6" i="15"/>
  <c r="F13" i="15"/>
  <c r="F25" i="15"/>
  <c r="F37" i="15"/>
  <c r="F21" i="15"/>
  <c r="F5" i="15"/>
  <c r="G5" i="15"/>
  <c r="F34" i="15"/>
  <c r="F8" i="15"/>
  <c r="F10" i="15"/>
  <c r="I3" i="15"/>
  <c r="G8" i="15"/>
  <c r="F22" i="15"/>
  <c r="F24" i="15"/>
  <c r="G10" i="15"/>
  <c r="F4" i="15"/>
  <c r="F41" i="15"/>
  <c r="F23" i="15"/>
  <c r="G4" i="15"/>
  <c r="K3" i="15" l="1"/>
  <c r="J37" i="15"/>
  <c r="J35" i="15"/>
  <c r="J3" i="15"/>
  <c r="J28" i="15"/>
  <c r="J15" i="15"/>
  <c r="K11" i="15"/>
  <c r="J38" i="15"/>
  <c r="J20" i="15"/>
  <c r="J36" i="15"/>
  <c r="J46" i="15"/>
  <c r="K7" i="15"/>
  <c r="K9" i="15"/>
  <c r="J6" i="15"/>
  <c r="J26" i="15"/>
  <c r="K15" i="15"/>
  <c r="J11" i="15"/>
  <c r="J16" i="15"/>
  <c r="J9" i="15"/>
  <c r="J30" i="15"/>
  <c r="J43" i="15"/>
  <c r="J7" i="15"/>
  <c r="J39" i="15"/>
  <c r="J27" i="15"/>
  <c r="K6" i="15"/>
  <c r="J40" i="15"/>
  <c r="J25" i="15"/>
  <c r="J45" i="15"/>
  <c r="J44" i="15"/>
  <c r="J42" i="15"/>
  <c r="J29" i="15"/>
  <c r="J47" i="15"/>
  <c r="J48" i="15"/>
  <c r="J41" i="15"/>
  <c r="J5" i="15"/>
  <c r="K5" i="15"/>
  <c r="K10" i="15"/>
  <c r="J24" i="15"/>
  <c r="J8" i="15"/>
  <c r="J10" i="15"/>
  <c r="J22" i="15"/>
  <c r="K8" i="15"/>
  <c r="J34" i="15"/>
  <c r="J23" i="15"/>
  <c r="H48" i="16" l="1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2" i="16"/>
  <c r="H30" i="16"/>
  <c r="H29" i="16"/>
  <c r="H27" i="16"/>
  <c r="H26" i="16"/>
  <c r="H25" i="16"/>
  <c r="H24" i="16"/>
  <c r="H23" i="16"/>
  <c r="H22" i="16"/>
  <c r="H21" i="16"/>
  <c r="H20" i="16"/>
  <c r="H17" i="16"/>
  <c r="H15" i="16"/>
  <c r="H13" i="16"/>
  <c r="H11" i="16"/>
  <c r="H10" i="16"/>
  <c r="H9" i="16"/>
  <c r="H8" i="16"/>
  <c r="H7" i="16"/>
  <c r="H6" i="16"/>
  <c r="H5" i="16"/>
  <c r="H4" i="16"/>
  <c r="H3" i="16"/>
  <c r="E11" i="7" l="1"/>
  <c r="E24" i="7"/>
  <c r="E11" i="16"/>
  <c r="E30" i="16"/>
  <c r="E17" i="7" l="1"/>
  <c r="E26" i="7"/>
  <c r="E18" i="7"/>
  <c r="E5" i="7"/>
  <c r="E20" i="7"/>
  <c r="I20" i="7" s="1"/>
  <c r="E14" i="7"/>
  <c r="E25" i="7"/>
  <c r="E31" i="7"/>
  <c r="E39" i="7"/>
  <c r="E40" i="7"/>
  <c r="E38" i="7"/>
  <c r="E23" i="7"/>
  <c r="E32" i="7"/>
  <c r="I32" i="7" s="1"/>
  <c r="E13" i="7"/>
  <c r="E9" i="7"/>
  <c r="E10" i="7"/>
  <c r="I10" i="7" s="1"/>
  <c r="E8" i="7"/>
  <c r="E28" i="7"/>
  <c r="E30" i="7"/>
  <c r="E22" i="7"/>
  <c r="I22" i="7" s="1"/>
  <c r="E4" i="7"/>
  <c r="E19" i="7"/>
  <c r="I19" i="7" s="1"/>
  <c r="E33" i="7"/>
  <c r="I33" i="7" s="1"/>
  <c r="E27" i="7"/>
  <c r="I26" i="7" s="1"/>
  <c r="E6" i="7"/>
  <c r="I6" i="7" s="1"/>
  <c r="E15" i="7"/>
  <c r="G17" i="7" s="1"/>
  <c r="E37" i="7"/>
  <c r="I37" i="7" s="1"/>
  <c r="E21" i="7"/>
  <c r="E35" i="7"/>
  <c r="E12" i="7"/>
  <c r="E34" i="7"/>
  <c r="I34" i="7" s="1"/>
  <c r="E7" i="7"/>
  <c r="I7" i="7" s="1"/>
  <c r="E36" i="7"/>
  <c r="I36" i="7" s="1"/>
  <c r="E29" i="7"/>
  <c r="E16" i="7"/>
  <c r="I40" i="7"/>
  <c r="E22" i="16"/>
  <c r="E23" i="16"/>
  <c r="E46" i="16"/>
  <c r="E5" i="16"/>
  <c r="I24" i="7"/>
  <c r="E47" i="16"/>
  <c r="I23" i="7"/>
  <c r="I13" i="7"/>
  <c r="I9" i="7"/>
  <c r="I8" i="7"/>
  <c r="I30" i="7"/>
  <c r="G22" i="7"/>
  <c r="E41" i="16"/>
  <c r="I39" i="7"/>
  <c r="I18" i="7"/>
  <c r="I14" i="7"/>
  <c r="E24" i="16"/>
  <c r="E39" i="16"/>
  <c r="E40" i="16"/>
  <c r="E15" i="16"/>
  <c r="E8" i="16"/>
  <c r="E36" i="16"/>
  <c r="E38" i="16"/>
  <c r="E27" i="16"/>
  <c r="E32" i="16"/>
  <c r="I17" i="7"/>
  <c r="I5" i="7"/>
  <c r="I31" i="7"/>
  <c r="G31" i="7"/>
  <c r="E42" i="16"/>
  <c r="E44" i="16"/>
  <c r="I35" i="7"/>
  <c r="I11" i="7"/>
  <c r="G34" i="7"/>
  <c r="G19" i="7"/>
  <c r="I38" i="7"/>
  <c r="G20" i="7"/>
  <c r="E37" i="16"/>
  <c r="E45" i="16"/>
  <c r="E35" i="16"/>
  <c r="E20" i="16"/>
  <c r="E13" i="16"/>
  <c r="E7" i="16"/>
  <c r="G18" i="7" l="1"/>
  <c r="G36" i="7"/>
  <c r="L14" i="7"/>
  <c r="G39" i="7"/>
  <c r="G40" i="7"/>
  <c r="G30" i="7"/>
  <c r="G16" i="7"/>
  <c r="E34" i="16"/>
  <c r="G15" i="7"/>
  <c r="G14" i="7"/>
  <c r="G24" i="7"/>
  <c r="G23" i="7"/>
  <c r="G37" i="7"/>
  <c r="G29" i="7"/>
  <c r="G35" i="7"/>
  <c r="I15" i="7"/>
  <c r="G26" i="7"/>
  <c r="L26" i="7"/>
  <c r="G38" i="7"/>
  <c r="G27" i="7"/>
  <c r="G21" i="7"/>
  <c r="G33" i="7"/>
  <c r="I21" i="7"/>
  <c r="G25" i="7"/>
  <c r="I28" i="7"/>
  <c r="K35" i="7" s="1"/>
  <c r="G28" i="7"/>
  <c r="G32" i="7"/>
  <c r="K24" i="7"/>
  <c r="E4" i="16"/>
  <c r="K34" i="7"/>
  <c r="I36" i="16"/>
  <c r="I40" i="16"/>
  <c r="I24" i="16"/>
  <c r="K39" i="7"/>
  <c r="K23" i="7"/>
  <c r="I22" i="16"/>
  <c r="K20" i="7"/>
  <c r="K19" i="7"/>
  <c r="I44" i="16"/>
  <c r="K33" i="7"/>
  <c r="I41" i="16"/>
  <c r="K22" i="7"/>
  <c r="E25" i="16"/>
  <c r="E9" i="16"/>
  <c r="E43" i="16"/>
  <c r="K17" i="7"/>
  <c r="I27" i="16"/>
  <c r="I8" i="16"/>
  <c r="E48" i="16"/>
  <c r="G34" i="16" s="1"/>
  <c r="K18" i="7"/>
  <c r="E17" i="16"/>
  <c r="I5" i="16"/>
  <c r="I46" i="16"/>
  <c r="G46" i="16"/>
  <c r="E6" i="16"/>
  <c r="I11" i="16"/>
  <c r="I45" i="16"/>
  <c r="I34" i="16"/>
  <c r="L34" i="16"/>
  <c r="K21" i="7"/>
  <c r="K15" i="7"/>
  <c r="G42" i="16"/>
  <c r="I42" i="16"/>
  <c r="I30" i="16"/>
  <c r="E21" i="16"/>
  <c r="I47" i="16"/>
  <c r="G47" i="16"/>
  <c r="E10" i="16"/>
  <c r="I7" i="16"/>
  <c r="E29" i="16"/>
  <c r="E26" i="16"/>
  <c r="I38" i="16"/>
  <c r="G38" i="16"/>
  <c r="I15" i="16"/>
  <c r="I39" i="16"/>
  <c r="G39" i="16"/>
  <c r="I23" i="16"/>
  <c r="K32" i="7" l="1"/>
  <c r="K30" i="7"/>
  <c r="K38" i="7"/>
  <c r="G40" i="16"/>
  <c r="K26" i="7"/>
  <c r="K31" i="7"/>
  <c r="K28" i="7"/>
  <c r="K36" i="7"/>
  <c r="G23" i="16"/>
  <c r="K37" i="7"/>
  <c r="K40" i="7"/>
  <c r="G20" i="16"/>
  <c r="G48" i="16"/>
  <c r="I48" i="16"/>
  <c r="I43" i="16"/>
  <c r="K44" i="16" s="1"/>
  <c r="G43" i="16"/>
  <c r="G35" i="16"/>
  <c r="I26" i="16"/>
  <c r="G26" i="16"/>
  <c r="G27" i="16"/>
  <c r="G44" i="16"/>
  <c r="G29" i="16"/>
  <c r="I29" i="16"/>
  <c r="G21" i="16"/>
  <c r="I9" i="16"/>
  <c r="G41" i="16"/>
  <c r="G17" i="16"/>
  <c r="L16" i="16"/>
  <c r="I16" i="16"/>
  <c r="G30" i="16"/>
  <c r="G22" i="16"/>
  <c r="I10" i="16"/>
  <c r="K42" i="16"/>
  <c r="I6" i="16"/>
  <c r="I20" i="16"/>
  <c r="G24" i="16"/>
  <c r="G36" i="16"/>
  <c r="G32" i="16"/>
  <c r="G45" i="16"/>
  <c r="I25" i="16"/>
  <c r="G25" i="16"/>
  <c r="G37" i="16"/>
  <c r="E3" i="7" l="1"/>
  <c r="K41" i="16"/>
  <c r="K34" i="16"/>
  <c r="K39" i="16"/>
  <c r="G3" i="7"/>
  <c r="F3" i="7"/>
  <c r="L3" i="7"/>
  <c r="M3" i="7"/>
  <c r="I3" i="7"/>
  <c r="F11" i="7"/>
  <c r="G11" i="7"/>
  <c r="F24" i="7"/>
  <c r="G9" i="7"/>
  <c r="G8" i="7"/>
  <c r="G4" i="7"/>
  <c r="F39" i="7"/>
  <c r="F14" i="7"/>
  <c r="F5" i="7"/>
  <c r="F37" i="7"/>
  <c r="F10" i="7"/>
  <c r="F33" i="7"/>
  <c r="G6" i="7"/>
  <c r="F35" i="7"/>
  <c r="F34" i="7"/>
  <c r="F36" i="7"/>
  <c r="F19" i="7"/>
  <c r="F20" i="7"/>
  <c r="F8" i="7"/>
  <c r="F30" i="7"/>
  <c r="F4" i="7"/>
  <c r="F18" i="7"/>
  <c r="F12" i="7"/>
  <c r="F38" i="7"/>
  <c r="F40" i="7"/>
  <c r="F32" i="7"/>
  <c r="F9" i="7"/>
  <c r="G12" i="7"/>
  <c r="G7" i="7"/>
  <c r="F29" i="7"/>
  <c r="G13" i="7"/>
  <c r="F23" i="7"/>
  <c r="G10" i="7"/>
  <c r="F17" i="7"/>
  <c r="F31" i="7"/>
  <c r="F15" i="7"/>
  <c r="F21" i="7"/>
  <c r="F7" i="7"/>
  <c r="G5" i="7"/>
  <c r="F26" i="7"/>
  <c r="F25" i="7"/>
  <c r="F13" i="7"/>
  <c r="F28" i="7"/>
  <c r="F22" i="7"/>
  <c r="F6" i="7"/>
  <c r="F27" i="7"/>
  <c r="F16" i="7"/>
  <c r="K47" i="16"/>
  <c r="K38" i="16"/>
  <c r="K20" i="16"/>
  <c r="K48" i="16"/>
  <c r="K43" i="16"/>
  <c r="K23" i="16"/>
  <c r="K36" i="16"/>
  <c r="K40" i="16"/>
  <c r="K16" i="16"/>
  <c r="K29" i="16"/>
  <c r="K22" i="16"/>
  <c r="K27" i="16"/>
  <c r="K30" i="16"/>
  <c r="K25" i="16"/>
  <c r="K24" i="16"/>
  <c r="K46" i="16"/>
  <c r="K26" i="16"/>
  <c r="K45" i="16"/>
  <c r="J27" i="7" l="1"/>
  <c r="K3" i="7"/>
  <c r="J29" i="7"/>
  <c r="J3" i="7"/>
  <c r="J36" i="7"/>
  <c r="J37" i="7"/>
  <c r="K10" i="7"/>
  <c r="K11" i="7"/>
  <c r="J33" i="7"/>
  <c r="J31" i="7"/>
  <c r="K7" i="7"/>
  <c r="J21" i="7"/>
  <c r="K5" i="7"/>
  <c r="J10" i="7"/>
  <c r="J11" i="7"/>
  <c r="K13" i="7"/>
  <c r="J17" i="7"/>
  <c r="J38" i="7"/>
  <c r="J7" i="7"/>
  <c r="J28" i="7"/>
  <c r="J5" i="7"/>
  <c r="K9" i="7"/>
  <c r="J32" i="7"/>
  <c r="J24" i="7"/>
  <c r="J34" i="7"/>
  <c r="J20" i="7"/>
  <c r="J13" i="7"/>
  <c r="K8" i="7"/>
  <c r="J6" i="7"/>
  <c r="J30" i="7"/>
  <c r="K6" i="7"/>
  <c r="J39" i="7"/>
  <c r="J18" i="7"/>
  <c r="J23" i="7"/>
  <c r="J8" i="7"/>
  <c r="J40" i="7"/>
  <c r="J15" i="7"/>
  <c r="J9" i="7"/>
  <c r="J35" i="7"/>
  <c r="J19" i="7"/>
  <c r="J22" i="7"/>
  <c r="J26" i="7"/>
  <c r="E3" i="16"/>
  <c r="I3" i="16" l="1"/>
  <c r="M3" i="16"/>
  <c r="F3" i="16"/>
  <c r="G3" i="16"/>
  <c r="L3" i="16"/>
  <c r="F30" i="16"/>
  <c r="F11" i="16"/>
  <c r="G11" i="16"/>
  <c r="F40" i="16"/>
  <c r="F22" i="16"/>
  <c r="G8" i="16"/>
  <c r="G5" i="16"/>
  <c r="F32" i="16"/>
  <c r="F38" i="16"/>
  <c r="F39" i="16"/>
  <c r="F23" i="16"/>
  <c r="F35" i="16"/>
  <c r="G7" i="16"/>
  <c r="F37" i="16"/>
  <c r="F8" i="16"/>
  <c r="F5" i="16"/>
  <c r="F45" i="16"/>
  <c r="F7" i="16"/>
  <c r="G15" i="16"/>
  <c r="F20" i="16"/>
  <c r="G13" i="16"/>
  <c r="F42" i="16"/>
  <c r="F47" i="16"/>
  <c r="F15" i="16"/>
  <c r="F13" i="16"/>
  <c r="F46" i="16"/>
  <c r="F36" i="16"/>
  <c r="F24" i="16"/>
  <c r="F41" i="16"/>
  <c r="F27" i="16"/>
  <c r="F34" i="16"/>
  <c r="F44" i="16"/>
  <c r="G10" i="16"/>
  <c r="G6" i="16"/>
  <c r="F43" i="16"/>
  <c r="F9" i="16"/>
  <c r="F10" i="16"/>
  <c r="F6" i="16"/>
  <c r="F25" i="16"/>
  <c r="F4" i="16"/>
  <c r="F48" i="16"/>
  <c r="F29" i="16"/>
  <c r="F17" i="16"/>
  <c r="F26" i="16"/>
  <c r="F21" i="16"/>
  <c r="G9" i="16"/>
  <c r="G4" i="16"/>
  <c r="K3" i="16" l="1"/>
  <c r="J35" i="16"/>
  <c r="J3" i="16"/>
  <c r="J28" i="16"/>
  <c r="J37" i="16"/>
  <c r="J27" i="16"/>
  <c r="J22" i="16"/>
  <c r="J42" i="16"/>
  <c r="J23" i="16"/>
  <c r="J44" i="16"/>
  <c r="J45" i="16"/>
  <c r="J46" i="16"/>
  <c r="J5" i="16"/>
  <c r="J24" i="16"/>
  <c r="K7" i="16"/>
  <c r="K5" i="16"/>
  <c r="J41" i="16"/>
  <c r="J7" i="16"/>
  <c r="J11" i="16"/>
  <c r="K8" i="16"/>
  <c r="J47" i="16"/>
  <c r="K15" i="16"/>
  <c r="J8" i="16"/>
  <c r="J39" i="16"/>
  <c r="J40" i="16"/>
  <c r="K11" i="16"/>
  <c r="J43" i="16"/>
  <c r="J36" i="16"/>
  <c r="J30" i="16"/>
  <c r="J15" i="16"/>
  <c r="J38" i="16"/>
  <c r="J34" i="16"/>
  <c r="K10" i="16"/>
  <c r="K9" i="16"/>
  <c r="J25" i="16"/>
  <c r="J20" i="16"/>
  <c r="J10" i="16"/>
  <c r="J16" i="16"/>
  <c r="K6" i="16"/>
  <c r="J29" i="16"/>
  <c r="J48" i="16"/>
  <c r="J26" i="16"/>
  <c r="J6" i="16"/>
  <c r="J9" i="16"/>
</calcChain>
</file>

<file path=xl/sharedStrings.xml><?xml version="1.0" encoding="utf-8"?>
<sst xmlns="http://schemas.openxmlformats.org/spreadsheetml/2006/main" count="790" uniqueCount="95">
  <si>
    <t>IQT Médio do
Sistema de Transporte</t>
  </si>
  <si>
    <t>Empresas</t>
  </si>
  <si>
    <t>Comitê do Sistema de Medição do Desempenho Organizacional - SMDO SPTrans</t>
  </si>
  <si>
    <t xml:space="preserve">Santa Brígida </t>
  </si>
  <si>
    <t xml:space="preserve">Gato Preto </t>
  </si>
  <si>
    <t>Sambaíba</t>
  </si>
  <si>
    <t xml:space="preserve">Sambaíba </t>
  </si>
  <si>
    <t xml:space="preserve">Ambiental  </t>
  </si>
  <si>
    <t>Express</t>
  </si>
  <si>
    <t xml:space="preserve">Express </t>
  </si>
  <si>
    <t xml:space="preserve">Mobibrasil </t>
  </si>
  <si>
    <t xml:space="preserve">Gatusa </t>
  </si>
  <si>
    <t>Transunião</t>
  </si>
  <si>
    <t>Alfa Rodobus</t>
  </si>
  <si>
    <t xml:space="preserve">Escala de Avaliação </t>
  </si>
  <si>
    <t>Ótimo - acima de 93</t>
  </si>
  <si>
    <t>Bom - entre 76 e 92,99</t>
  </si>
  <si>
    <t>Regular - entre 60 e 75,99</t>
  </si>
  <si>
    <t>Ruim - abaixo de 60</t>
  </si>
  <si>
    <t>Pêssego</t>
  </si>
  <si>
    <t>Transwolff</t>
  </si>
  <si>
    <t>A2</t>
  </si>
  <si>
    <t>Transcap</t>
  </si>
  <si>
    <t>Spencer</t>
  </si>
  <si>
    <t>Allibus</t>
  </si>
  <si>
    <t>Movebuss</t>
  </si>
  <si>
    <t>Consórcios/
Empresas</t>
  </si>
  <si>
    <t xml:space="preserve">Transppass </t>
  </si>
  <si>
    <t>Norte Buss</t>
  </si>
  <si>
    <t>Upbus</t>
  </si>
  <si>
    <t>KBPX</t>
  </si>
  <si>
    <t>Via Sudeste</t>
  </si>
  <si>
    <t>Grajaú</t>
  </si>
  <si>
    <t>Metrópole</t>
  </si>
  <si>
    <t>Campo Belo</t>
  </si>
  <si>
    <t>Passageiros Transportados - Mês</t>
  </si>
  <si>
    <t>IQT por Consórcio / Empresa</t>
  </si>
  <si>
    <t>Classificação no Sistema de Transporte (Empresa)</t>
  </si>
  <si>
    <t>Classificação no Sistema de Transporte (Consórcio)</t>
  </si>
  <si>
    <t>Consórcio Bandeirante</t>
  </si>
  <si>
    <t>RVTrans</t>
  </si>
  <si>
    <t>Consórcio Transvida</t>
  </si>
  <si>
    <t>Kuba</t>
  </si>
  <si>
    <t>Consórcio KBPX</t>
  </si>
  <si>
    <t>Consórcio Transnoroeste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</si>
  <si>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</si>
  <si>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</si>
  <si>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</si>
  <si>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</si>
  <si>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</si>
  <si>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</si>
  <si>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</si>
  <si>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</si>
  <si>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</si>
  <si>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AR0</t>
  </si>
  <si>
    <t>AR1</t>
  </si>
  <si>
    <t>AR2</t>
  </si>
  <si>
    <t>AR3</t>
  </si>
  <si>
    <t>AR4</t>
  </si>
  <si>
    <t>AR5</t>
  </si>
  <si>
    <t>AR6</t>
  </si>
  <si>
    <t>AR7</t>
  </si>
  <si>
    <t>AR8</t>
  </si>
  <si>
    <t>AR9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</si>
  <si>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</si>
  <si>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</si>
  <si>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</si>
  <si>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</si>
  <si>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</si>
  <si>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</si>
  <si>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</si>
  <si>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</si>
  <si>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</si>
  <si>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</si>
  <si>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</si>
  <si>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</si>
  <si>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</si>
  <si>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ESTRUTURAL</t>
  </si>
  <si>
    <t>DISTRIBUIÇÃO</t>
  </si>
  <si>
    <t>ARTICULAÇÃO
 REGIONAL</t>
  </si>
  <si>
    <t>Classificação no Regime de Contratação
(Consórcio)</t>
  </si>
  <si>
    <t>Classificação no Regime de Contratação
(Empresa)</t>
  </si>
  <si>
    <t>IQT Médio por Lote</t>
  </si>
  <si>
    <t>Lote</t>
  </si>
  <si>
    <t>IQT por Empresa</t>
  </si>
  <si>
    <t>Grupo</t>
  </si>
  <si>
    <t>IQT médio por Empresa</t>
  </si>
  <si>
    <t>Passageiros Transportados - média ciclo1</t>
  </si>
  <si>
    <t>ARTICULAÇÃO REGIONAL</t>
  </si>
  <si>
    <t>Sexto Ciclo de Avaliação - janeiro/2024</t>
  </si>
  <si>
    <t>Sexto Ciclo de Avaliação - Janeiro a Junho/2024</t>
  </si>
  <si>
    <t>Sexto Ciclo de Avaliação - fevereiro/2024</t>
  </si>
  <si>
    <t>Sexto Ciclo de Avaliação - março/2024</t>
  </si>
  <si>
    <t>Sexto Ciclo de Avaliação - abril/2024</t>
  </si>
  <si>
    <t>Sexto Ciclo de Avaliação - 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</si>
</sst>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" fontId="2" fillId="0" borderId="0" xfId="0" applyNumberFormat="1" applyFont="1"/>
    <xf numFmtId="39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5" borderId="0" xfId="0" applyFont="1" applyFill="1"/>
    <xf numFmtId="0" fontId="2" fillId="7" borderId="0" xfId="0" applyFont="1" applyFill="1"/>
    <xf numFmtId="0" fontId="2" fillId="2" borderId="0" xfId="0" applyFont="1" applyFill="1"/>
    <xf numFmtId="0" fontId="2" fillId="3" borderId="0" xfId="0" applyFont="1" applyFill="1"/>
    <xf numFmtId="0" fontId="6" fillId="0" borderId="0" xfId="0" applyFont="1"/>
    <xf numFmtId="0" fontId="8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37" fontId="8" fillId="8" borderId="2" xfId="1" applyNumberFormat="1" applyFont="1" applyFill="1" applyBorder="1" applyAlignment="1">
      <alignment horizontal="center" vertical="center" wrapText="1"/>
    </xf>
    <xf numFmtId="37" fontId="8" fillId="8" borderId="2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37" fontId="8" fillId="8" borderId="4" xfId="0" applyNumberFormat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2" fontId="8" fillId="6" borderId="21" xfId="0" applyNumberFormat="1" applyFont="1" applyFill="1" applyBorder="1" applyAlignment="1">
      <alignment horizontal="center" vertical="center" wrapText="1"/>
    </xf>
    <xf numFmtId="3" fontId="8" fillId="8" borderId="21" xfId="0" applyNumberFormat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" fontId="8" fillId="6" borderId="21" xfId="0" applyNumberFormat="1" applyFont="1" applyFill="1" applyBorder="1" applyAlignment="1">
      <alignment horizontal="center" vertical="center" wrapText="1"/>
    </xf>
    <xf numFmtId="37" fontId="8" fillId="8" borderId="21" xfId="1" applyNumberFormat="1" applyFont="1" applyFill="1" applyBorder="1" applyAlignment="1">
      <alignment horizontal="center" vertical="center" wrapText="1"/>
    </xf>
    <xf numFmtId="37" fontId="8" fillId="8" borderId="2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2" fontId="8" fillId="6" borderId="6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37" fontId="8" fillId="8" borderId="4" xfId="0" applyNumberFormat="1" applyFont="1" applyFill="1" applyBorder="1" applyAlignment="1">
      <alignment horizontal="center" vertical="center" wrapText="1"/>
    </xf>
    <xf numFmtId="37" fontId="8" fillId="8" borderId="6" xfId="0" applyNumberFormat="1" applyFont="1" applyFill="1" applyBorder="1" applyAlignment="1">
      <alignment horizontal="center" vertical="center" wrapText="1"/>
    </xf>
    <xf numFmtId="39" fontId="7" fillId="4" borderId="4" xfId="1" applyNumberFormat="1" applyFont="1" applyFill="1" applyBorder="1" applyAlignment="1">
      <alignment horizontal="center" vertical="center" wrapText="1"/>
    </xf>
    <xf numFmtId="39" fontId="7" fillId="4" borderId="5" xfId="1" applyNumberFormat="1" applyFont="1" applyFill="1" applyBorder="1" applyAlignment="1">
      <alignment horizontal="center" vertical="center" wrapText="1"/>
    </xf>
    <xf numFmtId="39" fontId="7" fillId="4" borderId="9" xfId="1" applyNumberFormat="1" applyFont="1" applyFill="1" applyBorder="1" applyAlignment="1">
      <alignment horizontal="center" vertical="center" wrapText="1"/>
    </xf>
    <xf numFmtId="39" fontId="7" fillId="4" borderId="10" xfId="1" applyNumberFormat="1" applyFont="1" applyFill="1" applyBorder="1" applyAlignment="1">
      <alignment horizontal="center" vertical="center" wrapText="1"/>
    </xf>
    <xf numFmtId="39" fontId="7" fillId="4" borderId="11" xfId="1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 wrapText="1"/>
    </xf>
    <xf numFmtId="37" fontId="8" fillId="8" borderId="5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37" fontId="8" fillId="8" borderId="4" xfId="1" applyNumberFormat="1" applyFont="1" applyFill="1" applyBorder="1" applyAlignment="1">
      <alignment horizontal="center" vertical="center" wrapText="1"/>
    </xf>
    <xf numFmtId="37" fontId="8" fillId="8" borderId="6" xfId="1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2" fontId="8" fillId="6" borderId="21" xfId="0" applyNumberFormat="1" applyFont="1" applyFill="1" applyBorder="1" applyAlignment="1">
      <alignment horizontal="center" vertical="center" wrapText="1"/>
    </xf>
    <xf numFmtId="1" fontId="8" fillId="6" borderId="21" xfId="0" applyNumberFormat="1" applyFont="1" applyFill="1" applyBorder="1" applyAlignment="1">
      <alignment horizontal="center" vertical="center" wrapText="1"/>
    </xf>
    <xf numFmtId="37" fontId="8" fillId="8" borderId="21" xfId="0" applyNumberFormat="1" applyFont="1" applyFill="1" applyBorder="1" applyAlignment="1">
      <alignment horizontal="center" vertical="center" wrapText="1"/>
    </xf>
    <xf numFmtId="39" fontId="7" fillId="4" borderId="21" xfId="1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2" fontId="7" fillId="2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652"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EBF9F1"/>
      <color rgb="FFFEF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566211</xdr:colOff>
      <xdr:row>48</xdr:row>
      <xdr:rowOff>19051</xdr:rowOff>
    </xdr:from>
    <xdr:to>
      <xdr:col>12</xdr:col>
      <xdr:colOff>1356786</xdr:colOff>
      <xdr:row>52</xdr:row>
      <xdr:rowOff>9526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3411" y="9896476"/>
          <a:ext cx="2152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566211</xdr:colOff>
      <xdr:row>48</xdr:row>
      <xdr:rowOff>19051</xdr:rowOff>
    </xdr:from>
    <xdr:to>
      <xdr:col>12</xdr:col>
      <xdr:colOff>1356786</xdr:colOff>
      <xdr:row>52</xdr:row>
      <xdr:rowOff>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33EFEF-ADC0-4026-9169-ADBE8EEC768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3411" y="9896476"/>
          <a:ext cx="21526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566211</xdr:colOff>
      <xdr:row>48</xdr:row>
      <xdr:rowOff>19051</xdr:rowOff>
    </xdr:from>
    <xdr:to>
      <xdr:col>12</xdr:col>
      <xdr:colOff>1356786</xdr:colOff>
      <xdr:row>52</xdr:row>
      <xdr:rowOff>9526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8251C59-81FF-4FC0-80AE-065870BD493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3411" y="9896476"/>
          <a:ext cx="21526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566211</xdr:colOff>
      <xdr:row>48</xdr:row>
      <xdr:rowOff>19051</xdr:rowOff>
    </xdr:from>
    <xdr:to>
      <xdr:col>12</xdr:col>
      <xdr:colOff>1356786</xdr:colOff>
      <xdr:row>52</xdr:row>
      <xdr:rowOff>9526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C83F6D5-64D2-454D-9901-B705A8C7D1A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3411" y="9896476"/>
          <a:ext cx="21526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566211</xdr:colOff>
      <xdr:row>48</xdr:row>
      <xdr:rowOff>19051</xdr:rowOff>
    </xdr:from>
    <xdr:to>
      <xdr:col>12</xdr:col>
      <xdr:colOff>1356786</xdr:colOff>
      <xdr:row>52</xdr:row>
      <xdr:rowOff>9526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01D32A9-F039-4F5B-9F84-4348E717F35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3411" y="9896476"/>
          <a:ext cx="21526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SEXTO%20CICLO%20DE%20AVALIA&#199;&#195;O%20-%20Planilhas%20de%20c&#225;lculo\IQT_Sistema_Janeiro_24.xlsx" TargetMode="External"/><Relationship Id="rId1" Type="http://schemas.openxmlformats.org/officeDocument/2006/relationships/externalLinkPath" Target="/Adriana/INDICADORES/Novo%20Contrato%20-%20Ciclos/SEXTO%20CICLO%20DE%20AVALIA&#199;&#195;O%20-%20Planilhas%20de%20c&#225;lculo/IQT_Sistema_Janeiro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SEXTO%20CICLO%20DE%20AVALIA&#199;&#195;O%20-%20Planilhas%20de%20c&#225;lculo\IQT_Sistema_Fevereiro_24.xlsx" TargetMode="External"/><Relationship Id="rId1" Type="http://schemas.openxmlformats.org/officeDocument/2006/relationships/externalLinkPath" Target="/Adriana/INDICADORES/Novo%20Contrato%20-%20Ciclos/SEXTO%20CICLO%20DE%20AVALIA&#199;&#195;O%20-%20Planilhas%20de%20c&#225;lculo/IQT_Sistema_Fevereiro_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SEXTO%20CICLO%20DE%20AVALIA&#199;&#195;O%20-%20Planilhas%20de%20c&#225;lculo\IQT_Sistema_Mar&#231;o_24.xlsx" TargetMode="External"/><Relationship Id="rId1" Type="http://schemas.openxmlformats.org/officeDocument/2006/relationships/externalLinkPath" Target="/Adriana/INDICADORES/Novo%20Contrato%20-%20Ciclos/SEXTO%20CICLO%20DE%20AVALIA&#199;&#195;O%20-%20Planilhas%20de%20c&#225;lculo/IQT_Sistema_Mar&#231;o_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SEXTO%20CICLO%20DE%20AVALIA&#199;&#195;O%20-%20Planilhas%20de%20c&#225;lculo\IQT_Sistema_Abril_24.xlsx" TargetMode="External"/><Relationship Id="rId1" Type="http://schemas.openxmlformats.org/officeDocument/2006/relationships/externalLinkPath" Target="/Adriana/INDICADORES/Novo%20Contrato%20-%20Ciclos/SEXTO%20CICLO%20DE%20AVALIA&#199;&#195;O%20-%20Planilhas%20de%20c&#225;lculo/IQT_Sistema_Abril_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SEXTO%20CICLO%20DE%20AVALIA&#199;&#195;O%20-%20Planilhas%20de%20c&#225;lculo\IQT_Sistema_Maio_24.xlsx" TargetMode="External"/><Relationship Id="rId1" Type="http://schemas.openxmlformats.org/officeDocument/2006/relationships/externalLinkPath" Target="/Adriana/INDICADORES/Novo%20Contrato%20-%20Ciclos/SEXTO%20CICLO%20DE%20AVALIA&#199;&#195;O%20-%20Planilhas%20de%20c&#225;lculo/IQT_Sistema_Maio_24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SEXTO%20CICLO%20DE%20AVALIA&#199;&#195;O%20-%20Resultados\IQT_Resultados%20Categorias%20Sistema.xlsx" TargetMode="External"/><Relationship Id="rId1" Type="http://schemas.openxmlformats.org/officeDocument/2006/relationships/externalLinkPath" Target="IQT_Resultados%20Categorias%20Sistema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BANCO%20DE%20DADOS%20Indicadores_Novo%20Contrato.xlsx" TargetMode="External"/><Relationship Id="rId1" Type="http://schemas.openxmlformats.org/officeDocument/2006/relationships/externalLinkPath" Target="/Adriana/INDICADORES/Novo%20Contrato%20-%20Ciclos/BANCO%20DE%20DADOS%20Indicadores_Novo%20Contr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QA"/>
      <sheetName val="IRS "/>
      <sheetName val="IRO"/>
      <sheetName val="IQF"/>
      <sheetName val="IPP"/>
      <sheetName val="IOP"/>
      <sheetName val="ICF"/>
      <sheetName val="ICV"/>
      <sheetName val="ICL"/>
      <sheetName val="PSU"/>
      <sheetName val="IEP"/>
      <sheetName val="IQT"/>
      <sheetName val="Tabela Python Sistema"/>
    </sheetNames>
    <sheetDataSet>
      <sheetData sheetId="0"/>
      <sheetData sheetId="1">
        <row r="6">
          <cell r="L6">
            <v>6368688</v>
          </cell>
        </row>
        <row r="7">
          <cell r="L7">
            <v>1013027</v>
          </cell>
        </row>
        <row r="8">
          <cell r="L8">
            <v>5837374</v>
          </cell>
        </row>
        <row r="9">
          <cell r="L9">
            <v>7302272</v>
          </cell>
        </row>
        <row r="10">
          <cell r="L10">
            <v>4111157</v>
          </cell>
        </row>
        <row r="11">
          <cell r="L11">
            <v>5363693</v>
          </cell>
        </row>
        <row r="12">
          <cell r="L12">
            <v>5228514</v>
          </cell>
        </row>
        <row r="13">
          <cell r="L13">
            <v>5695377</v>
          </cell>
        </row>
        <row r="14">
          <cell r="L14">
            <v>5561326</v>
          </cell>
        </row>
        <row r="16">
          <cell r="L16">
            <v>2740065</v>
          </cell>
        </row>
        <row r="18">
          <cell r="L18">
            <v>2612195</v>
          </cell>
        </row>
        <row r="33">
          <cell r="L33">
            <v>1853167</v>
          </cell>
        </row>
        <row r="36">
          <cell r="L36">
            <v>2091293</v>
          </cell>
        </row>
        <row r="37">
          <cell r="L37">
            <v>271306</v>
          </cell>
        </row>
        <row r="38">
          <cell r="L38">
            <v>6990254</v>
          </cell>
        </row>
        <row r="39">
          <cell r="L39">
            <v>5464622</v>
          </cell>
        </row>
        <row r="40">
          <cell r="L40">
            <v>5939474</v>
          </cell>
        </row>
        <row r="41">
          <cell r="L41">
            <v>3233258</v>
          </cell>
        </row>
        <row r="42">
          <cell r="L42">
            <v>1874886</v>
          </cell>
        </row>
        <row r="43">
          <cell r="L43">
            <v>2725182</v>
          </cell>
        </row>
        <row r="45">
          <cell r="L45">
            <v>2589035</v>
          </cell>
        </row>
        <row r="46">
          <cell r="L46">
            <v>2381092</v>
          </cell>
        </row>
        <row r="48">
          <cell r="L48">
            <v>2461505</v>
          </cell>
        </row>
        <row r="63">
          <cell r="L63">
            <v>7291708</v>
          </cell>
        </row>
        <row r="64">
          <cell r="L64">
            <v>1528906</v>
          </cell>
        </row>
        <row r="65">
          <cell r="L65">
            <v>4413224</v>
          </cell>
        </row>
        <row r="66">
          <cell r="L66">
            <v>1515117</v>
          </cell>
        </row>
        <row r="67">
          <cell r="L67">
            <v>5648400</v>
          </cell>
        </row>
        <row r="68">
          <cell r="L68">
            <v>1552620</v>
          </cell>
        </row>
        <row r="69">
          <cell r="L69">
            <v>4930164</v>
          </cell>
        </row>
        <row r="70">
          <cell r="L70">
            <v>8403754</v>
          </cell>
        </row>
        <row r="71">
          <cell r="L71">
            <v>1114376</v>
          </cell>
        </row>
        <row r="72">
          <cell r="L72">
            <v>6596837</v>
          </cell>
        </row>
        <row r="73">
          <cell r="L73">
            <v>5015098</v>
          </cell>
        </row>
        <row r="74">
          <cell r="L74">
            <v>7768377</v>
          </cell>
        </row>
        <row r="75">
          <cell r="L75">
            <v>5867377</v>
          </cell>
        </row>
        <row r="76">
          <cell r="L76">
            <v>2951677</v>
          </cell>
        </row>
        <row r="77">
          <cell r="L77">
            <v>1934817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P7">
            <v>89.07</v>
          </cell>
        </row>
        <row r="8">
          <cell r="P8">
            <v>88.03</v>
          </cell>
        </row>
        <row r="9">
          <cell r="P9">
            <v>73.06</v>
          </cell>
        </row>
        <row r="10">
          <cell r="P10">
            <v>77.41</v>
          </cell>
        </row>
        <row r="11">
          <cell r="P11">
            <v>80.06</v>
          </cell>
        </row>
        <row r="12">
          <cell r="P12">
            <v>84.57</v>
          </cell>
        </row>
        <row r="13">
          <cell r="P13">
            <v>77.209999999999994</v>
          </cell>
        </row>
        <row r="14">
          <cell r="P14">
            <v>73.599999999999994</v>
          </cell>
        </row>
        <row r="15">
          <cell r="P15">
            <v>86.43</v>
          </cell>
        </row>
        <row r="17">
          <cell r="P17">
            <v>75.540000000000006</v>
          </cell>
        </row>
        <row r="19">
          <cell r="P19">
            <v>88.12</v>
          </cell>
        </row>
        <row r="21">
          <cell r="P21">
            <v>74.989999999999995</v>
          </cell>
        </row>
        <row r="24">
          <cell r="P24">
            <v>88.46</v>
          </cell>
        </row>
        <row r="25">
          <cell r="P25">
            <v>89.88</v>
          </cell>
        </row>
        <row r="26">
          <cell r="P26">
            <v>72.239999999999995</v>
          </cell>
        </row>
        <row r="27">
          <cell r="P27">
            <v>77.42</v>
          </cell>
        </row>
        <row r="28">
          <cell r="P28">
            <v>81.73</v>
          </cell>
        </row>
        <row r="29">
          <cell r="P29">
            <v>86.22</v>
          </cell>
        </row>
        <row r="30">
          <cell r="P30">
            <v>81.19</v>
          </cell>
        </row>
        <row r="31">
          <cell r="P31">
            <v>83.4</v>
          </cell>
        </row>
        <row r="33">
          <cell r="P33">
            <v>82.57</v>
          </cell>
        </row>
        <row r="34">
          <cell r="P34">
            <v>85.9</v>
          </cell>
        </row>
        <row r="36">
          <cell r="P36">
            <v>76.78</v>
          </cell>
        </row>
        <row r="38">
          <cell r="P38">
            <v>77.8</v>
          </cell>
        </row>
        <row r="39">
          <cell r="P39">
            <v>85.05</v>
          </cell>
        </row>
        <row r="40">
          <cell r="P40">
            <v>63.3</v>
          </cell>
        </row>
        <row r="41">
          <cell r="P41">
            <v>74.36</v>
          </cell>
        </row>
        <row r="42">
          <cell r="P42">
            <v>60.45</v>
          </cell>
        </row>
        <row r="43">
          <cell r="P43">
            <v>88.39</v>
          </cell>
        </row>
        <row r="44">
          <cell r="P44">
            <v>72.319999999999993</v>
          </cell>
        </row>
        <row r="45">
          <cell r="P45">
            <v>81.95</v>
          </cell>
        </row>
        <row r="46">
          <cell r="P46">
            <v>69.12</v>
          </cell>
        </row>
        <row r="47">
          <cell r="P47">
            <v>85.79</v>
          </cell>
        </row>
        <row r="48">
          <cell r="P48">
            <v>65.38</v>
          </cell>
        </row>
        <row r="49">
          <cell r="P49">
            <v>69.05</v>
          </cell>
        </row>
        <row r="50">
          <cell r="P50">
            <v>78.22</v>
          </cell>
        </row>
        <row r="51">
          <cell r="P51">
            <v>89.4</v>
          </cell>
        </row>
        <row r="52">
          <cell r="P52">
            <v>94.37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QA"/>
      <sheetName val="IRS "/>
      <sheetName val="IRO"/>
      <sheetName val="IQF"/>
      <sheetName val="IPP"/>
      <sheetName val="IOP"/>
      <sheetName val="ICF"/>
      <sheetName val="ICV"/>
      <sheetName val="ICL"/>
      <sheetName val="PSU"/>
      <sheetName val="IEP"/>
      <sheetName val="IQT"/>
      <sheetName val="Planilha1"/>
      <sheetName val="Planilha2"/>
      <sheetName val="Tabela Python Sistema"/>
    </sheetNames>
    <sheetDataSet>
      <sheetData sheetId="0"/>
      <sheetData sheetId="1">
        <row r="6">
          <cell r="L6">
            <v>6699509</v>
          </cell>
        </row>
        <row r="7">
          <cell r="L7">
            <v>1056962</v>
          </cell>
        </row>
        <row r="8">
          <cell r="L8">
            <v>6192324</v>
          </cell>
        </row>
        <row r="9">
          <cell r="L9">
            <v>7738656</v>
          </cell>
        </row>
        <row r="10">
          <cell r="L10">
            <v>4352484</v>
          </cell>
        </row>
        <row r="11">
          <cell r="L11">
            <v>5719378</v>
          </cell>
        </row>
        <row r="12">
          <cell r="L12">
            <v>5565480</v>
          </cell>
        </row>
        <row r="13">
          <cell r="L13">
            <v>6122825</v>
          </cell>
        </row>
        <row r="14">
          <cell r="L14">
            <v>5794287</v>
          </cell>
        </row>
        <row r="16">
          <cell r="L16">
            <v>2899782</v>
          </cell>
        </row>
        <row r="18">
          <cell r="L18">
            <v>2721266</v>
          </cell>
        </row>
        <row r="33">
          <cell r="L33">
            <v>1967448</v>
          </cell>
        </row>
        <row r="36">
          <cell r="L36">
            <v>2253423</v>
          </cell>
        </row>
        <row r="37">
          <cell r="L37">
            <v>286783</v>
          </cell>
        </row>
        <row r="38">
          <cell r="L38">
            <v>7534364</v>
          </cell>
        </row>
        <row r="39">
          <cell r="L39">
            <v>5860188</v>
          </cell>
        </row>
        <row r="40">
          <cell r="L40">
            <v>6397215</v>
          </cell>
        </row>
        <row r="41">
          <cell r="L41">
            <v>3500355</v>
          </cell>
        </row>
        <row r="42">
          <cell r="L42">
            <v>2068791</v>
          </cell>
        </row>
        <row r="43">
          <cell r="L43">
            <v>2891036</v>
          </cell>
        </row>
        <row r="45">
          <cell r="L45">
            <v>2864854</v>
          </cell>
        </row>
        <row r="46">
          <cell r="L46">
            <v>2518131</v>
          </cell>
        </row>
        <row r="48">
          <cell r="L48">
            <v>2630568</v>
          </cell>
        </row>
        <row r="63">
          <cell r="L63">
            <v>7780382</v>
          </cell>
        </row>
        <row r="64">
          <cell r="L64">
            <v>1640063</v>
          </cell>
        </row>
        <row r="65">
          <cell r="L65">
            <v>4599930</v>
          </cell>
        </row>
        <row r="66">
          <cell r="L66">
            <v>1635566</v>
          </cell>
        </row>
        <row r="67">
          <cell r="L67">
            <v>5870016</v>
          </cell>
        </row>
        <row r="68">
          <cell r="L68">
            <v>1655817</v>
          </cell>
        </row>
        <row r="69">
          <cell r="L69">
            <v>5439344</v>
          </cell>
        </row>
        <row r="70">
          <cell r="L70">
            <v>8997681</v>
          </cell>
        </row>
        <row r="71">
          <cell r="L71">
            <v>1174428</v>
          </cell>
        </row>
        <row r="72">
          <cell r="L72">
            <v>6858885</v>
          </cell>
        </row>
        <row r="73">
          <cell r="L73">
            <v>5248948</v>
          </cell>
        </row>
        <row r="74">
          <cell r="L74">
            <v>8008486</v>
          </cell>
        </row>
        <row r="75">
          <cell r="L75">
            <v>6065331</v>
          </cell>
        </row>
        <row r="76">
          <cell r="L76">
            <v>3216287</v>
          </cell>
        </row>
        <row r="77">
          <cell r="L77">
            <v>1977201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P7">
            <v>84.66</v>
          </cell>
        </row>
        <row r="8">
          <cell r="P8">
            <v>87.17</v>
          </cell>
        </row>
        <row r="9">
          <cell r="P9">
            <v>75.069999999999993</v>
          </cell>
        </row>
        <row r="10">
          <cell r="P10">
            <v>72.23</v>
          </cell>
        </row>
        <row r="11">
          <cell r="P11">
            <v>81.2</v>
          </cell>
        </row>
        <row r="12">
          <cell r="P12">
            <v>78.2</v>
          </cell>
        </row>
        <row r="13">
          <cell r="P13">
            <v>74.180000000000007</v>
          </cell>
        </row>
        <row r="14">
          <cell r="P14">
            <v>75.23</v>
          </cell>
        </row>
        <row r="15">
          <cell r="P15">
            <v>87.16</v>
          </cell>
        </row>
        <row r="17">
          <cell r="P17">
            <v>75.989999999999995</v>
          </cell>
        </row>
        <row r="19">
          <cell r="P19">
            <v>96.09</v>
          </cell>
        </row>
        <row r="21">
          <cell r="P21">
            <v>76.44</v>
          </cell>
        </row>
        <row r="24">
          <cell r="P24">
            <v>86.24</v>
          </cell>
        </row>
        <row r="25">
          <cell r="P25">
            <v>91.18</v>
          </cell>
        </row>
        <row r="26">
          <cell r="P26">
            <v>70.45</v>
          </cell>
        </row>
        <row r="27">
          <cell r="P27">
            <v>70.94</v>
          </cell>
        </row>
        <row r="28">
          <cell r="P28">
            <v>84.07</v>
          </cell>
        </row>
        <row r="29">
          <cell r="P29">
            <v>76.73</v>
          </cell>
        </row>
        <row r="30">
          <cell r="P30">
            <v>76.28</v>
          </cell>
        </row>
        <row r="31">
          <cell r="P31">
            <v>81.81</v>
          </cell>
        </row>
        <row r="33">
          <cell r="P33">
            <v>82.7</v>
          </cell>
        </row>
        <row r="34">
          <cell r="P34">
            <v>95.89</v>
          </cell>
        </row>
        <row r="36">
          <cell r="P36">
            <v>72.23</v>
          </cell>
        </row>
        <row r="38">
          <cell r="P38">
            <v>84.54</v>
          </cell>
        </row>
        <row r="39">
          <cell r="P39">
            <v>81.430000000000007</v>
          </cell>
        </row>
        <row r="40">
          <cell r="P40">
            <v>70.17</v>
          </cell>
        </row>
        <row r="41">
          <cell r="P41">
            <v>72.64</v>
          </cell>
        </row>
        <row r="42">
          <cell r="P42">
            <v>56.04</v>
          </cell>
        </row>
        <row r="43">
          <cell r="P43">
            <v>82.65</v>
          </cell>
        </row>
        <row r="44">
          <cell r="P44">
            <v>77.430000000000007</v>
          </cell>
        </row>
        <row r="45">
          <cell r="P45">
            <v>84.01</v>
          </cell>
        </row>
        <row r="46">
          <cell r="P46">
            <v>68.430000000000007</v>
          </cell>
        </row>
        <row r="47">
          <cell r="P47">
            <v>84.92</v>
          </cell>
        </row>
        <row r="48">
          <cell r="P48">
            <v>57.76</v>
          </cell>
        </row>
        <row r="49">
          <cell r="P49">
            <v>58.22</v>
          </cell>
        </row>
        <row r="50">
          <cell r="P50">
            <v>73.099999999999994</v>
          </cell>
        </row>
        <row r="51">
          <cell r="P51">
            <v>77.8</v>
          </cell>
        </row>
        <row r="52">
          <cell r="P52">
            <v>94.17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QA"/>
      <sheetName val="IRS "/>
      <sheetName val="IRO"/>
      <sheetName val="IQF"/>
      <sheetName val="IPP"/>
      <sheetName val="IOP"/>
      <sheetName val="ICF"/>
      <sheetName val="ICV"/>
      <sheetName val="ICL"/>
      <sheetName val="PSU"/>
      <sheetName val="IEP"/>
      <sheetName val="IQT"/>
      <sheetName val="Planilha1"/>
      <sheetName val="Planilha2"/>
      <sheetName val="Tabela Python Sistema"/>
      <sheetName val="Planilha3"/>
    </sheetNames>
    <sheetDataSet>
      <sheetData sheetId="0"/>
      <sheetData sheetId="1">
        <row r="6">
          <cell r="L6">
            <v>7337023</v>
          </cell>
        </row>
        <row r="7">
          <cell r="L7">
            <v>1168984</v>
          </cell>
        </row>
        <row r="8">
          <cell r="L8">
            <v>6856223</v>
          </cell>
        </row>
        <row r="9">
          <cell r="L9">
            <v>8301048</v>
          </cell>
        </row>
        <row r="10">
          <cell r="L10">
            <v>4666769</v>
          </cell>
        </row>
        <row r="11">
          <cell r="L11">
            <v>6308572</v>
          </cell>
        </row>
        <row r="12">
          <cell r="L12">
            <v>6115854</v>
          </cell>
        </row>
        <row r="13">
          <cell r="L13">
            <v>6743296</v>
          </cell>
        </row>
        <row r="14">
          <cell r="L14">
            <v>6248066</v>
          </cell>
        </row>
        <row r="16">
          <cell r="L16">
            <v>3208113</v>
          </cell>
        </row>
        <row r="18">
          <cell r="L18">
            <v>2859184</v>
          </cell>
        </row>
        <row r="33">
          <cell r="L33">
            <v>2125375</v>
          </cell>
        </row>
        <row r="36">
          <cell r="L36">
            <v>2471265</v>
          </cell>
        </row>
        <row r="37">
          <cell r="L37">
            <v>310658</v>
          </cell>
        </row>
        <row r="38">
          <cell r="L38">
            <v>8382419</v>
          </cell>
        </row>
        <row r="39">
          <cell r="L39">
            <v>6414849</v>
          </cell>
        </row>
        <row r="40">
          <cell r="L40">
            <v>7078581</v>
          </cell>
        </row>
        <row r="41">
          <cell r="L41">
            <v>3857900</v>
          </cell>
        </row>
        <row r="42">
          <cell r="L42">
            <v>2384731</v>
          </cell>
        </row>
        <row r="43">
          <cell r="L43">
            <v>3112284</v>
          </cell>
        </row>
        <row r="45">
          <cell r="L45">
            <v>3427384</v>
          </cell>
        </row>
        <row r="46">
          <cell r="L46">
            <v>2787183</v>
          </cell>
        </row>
        <row r="48">
          <cell r="L48">
            <v>2867139</v>
          </cell>
        </row>
        <row r="63">
          <cell r="L63">
            <v>8538830</v>
          </cell>
        </row>
        <row r="64">
          <cell r="L64">
            <v>1820089</v>
          </cell>
        </row>
        <row r="65">
          <cell r="L65">
            <v>4982238</v>
          </cell>
        </row>
        <row r="66">
          <cell r="L66">
            <v>1723681</v>
          </cell>
        </row>
        <row r="67">
          <cell r="L67">
            <v>6385671</v>
          </cell>
        </row>
        <row r="68">
          <cell r="L68">
            <v>1738057</v>
          </cell>
        </row>
        <row r="69">
          <cell r="L69">
            <v>5885862</v>
          </cell>
        </row>
        <row r="70">
          <cell r="L70">
            <v>9988218</v>
          </cell>
        </row>
        <row r="71">
          <cell r="L71">
            <v>1278051</v>
          </cell>
        </row>
        <row r="72">
          <cell r="L72">
            <v>7084992</v>
          </cell>
        </row>
        <row r="73">
          <cell r="L73">
            <v>5600455</v>
          </cell>
        </row>
        <row r="74">
          <cell r="L74">
            <v>8452981</v>
          </cell>
        </row>
        <row r="75">
          <cell r="L75">
            <v>6394156</v>
          </cell>
        </row>
        <row r="76">
          <cell r="L76">
            <v>3519889</v>
          </cell>
        </row>
        <row r="77">
          <cell r="L77">
            <v>2072241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P7">
            <v>84.46</v>
          </cell>
        </row>
        <row r="8">
          <cell r="P8">
            <v>78.05</v>
          </cell>
        </row>
        <row r="9">
          <cell r="P9">
            <v>75.349999999999994</v>
          </cell>
        </row>
        <row r="10">
          <cell r="P10">
            <v>72.430000000000007</v>
          </cell>
        </row>
        <row r="11">
          <cell r="P11">
            <v>76.040000000000006</v>
          </cell>
        </row>
        <row r="12">
          <cell r="P12">
            <v>78.59</v>
          </cell>
        </row>
        <row r="13">
          <cell r="P13">
            <v>75.66</v>
          </cell>
        </row>
        <row r="14">
          <cell r="P14">
            <v>74.23</v>
          </cell>
        </row>
        <row r="15">
          <cell r="P15">
            <v>85.53</v>
          </cell>
        </row>
        <row r="17">
          <cell r="P17">
            <v>76.53</v>
          </cell>
        </row>
        <row r="19">
          <cell r="P19">
            <v>94.78</v>
          </cell>
        </row>
        <row r="21">
          <cell r="P21">
            <v>77.11</v>
          </cell>
        </row>
        <row r="24">
          <cell r="P24">
            <v>85.84</v>
          </cell>
        </row>
        <row r="25">
          <cell r="P25">
            <v>75.55</v>
          </cell>
        </row>
        <row r="26">
          <cell r="P26">
            <v>77.599999999999994</v>
          </cell>
        </row>
        <row r="27">
          <cell r="P27">
            <v>72.11</v>
          </cell>
        </row>
        <row r="28">
          <cell r="P28">
            <v>85.05</v>
          </cell>
        </row>
        <row r="29">
          <cell r="P29">
            <v>80.900000000000006</v>
          </cell>
        </row>
        <row r="30">
          <cell r="P30">
            <v>85.87</v>
          </cell>
        </row>
        <row r="31">
          <cell r="P31">
            <v>88.08</v>
          </cell>
        </row>
        <row r="33">
          <cell r="P33">
            <v>82.89</v>
          </cell>
        </row>
        <row r="34">
          <cell r="P34">
            <v>85.31</v>
          </cell>
        </row>
        <row r="36">
          <cell r="P36">
            <v>74.239999999999995</v>
          </cell>
        </row>
        <row r="38">
          <cell r="P38">
            <v>81.05</v>
          </cell>
        </row>
        <row r="39">
          <cell r="P39">
            <v>83.4</v>
          </cell>
        </row>
        <row r="40">
          <cell r="P40">
            <v>66.3</v>
          </cell>
        </row>
        <row r="41">
          <cell r="P41">
            <v>74.86</v>
          </cell>
        </row>
        <row r="42">
          <cell r="P42">
            <v>63.57</v>
          </cell>
        </row>
        <row r="43">
          <cell r="P43">
            <v>74.540000000000006</v>
          </cell>
        </row>
        <row r="44">
          <cell r="P44">
            <v>77.2</v>
          </cell>
        </row>
        <row r="45">
          <cell r="P45">
            <v>87.7</v>
          </cell>
        </row>
        <row r="46">
          <cell r="P46">
            <v>67.989999999999995</v>
          </cell>
        </row>
        <row r="47">
          <cell r="P47">
            <v>83</v>
          </cell>
        </row>
        <row r="48">
          <cell r="P48">
            <v>56.32</v>
          </cell>
        </row>
        <row r="49">
          <cell r="P49">
            <v>71.38</v>
          </cell>
        </row>
        <row r="50">
          <cell r="P50">
            <v>71.33</v>
          </cell>
        </row>
        <row r="51">
          <cell r="P51">
            <v>74.53</v>
          </cell>
        </row>
        <row r="52">
          <cell r="P52">
            <v>85.6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QA"/>
      <sheetName val="IRS "/>
      <sheetName val="IRO"/>
      <sheetName val="IQF"/>
      <sheetName val="IPP"/>
      <sheetName val="IOP"/>
      <sheetName val="ICF"/>
      <sheetName val="ICV"/>
      <sheetName val="ICL"/>
      <sheetName val="PSU"/>
      <sheetName val="IEP"/>
      <sheetName val="IQT"/>
      <sheetName val="Planilha1"/>
      <sheetName val="Planilha2"/>
      <sheetName val="Tabela Python Sistema"/>
      <sheetName val="Planilha3"/>
    </sheetNames>
    <sheetDataSet>
      <sheetData sheetId="0"/>
      <sheetData sheetId="1">
        <row r="6">
          <cell r="L6">
            <v>7650902</v>
          </cell>
        </row>
        <row r="7">
          <cell r="L7">
            <v>1211287</v>
          </cell>
        </row>
        <row r="8">
          <cell r="L8">
            <v>7226387</v>
          </cell>
        </row>
        <row r="9">
          <cell r="L9">
            <v>8303481</v>
          </cell>
        </row>
        <row r="10">
          <cell r="L10">
            <v>4887081</v>
          </cell>
        </row>
        <row r="11">
          <cell r="L11">
            <v>6500991</v>
          </cell>
        </row>
        <row r="12">
          <cell r="L12">
            <v>6292999</v>
          </cell>
        </row>
        <row r="13">
          <cell r="L13">
            <v>6798588</v>
          </cell>
        </row>
        <row r="14">
          <cell r="L14">
            <v>6398873</v>
          </cell>
        </row>
        <row r="16">
          <cell r="L16">
            <v>3317813</v>
          </cell>
        </row>
        <row r="18">
          <cell r="L18">
            <v>2994668</v>
          </cell>
        </row>
        <row r="33">
          <cell r="L33">
            <v>2225723</v>
          </cell>
        </row>
        <row r="36">
          <cell r="L36">
            <v>2565527</v>
          </cell>
        </row>
        <row r="37">
          <cell r="L37">
            <v>321322</v>
          </cell>
        </row>
        <row r="38">
          <cell r="L38">
            <v>8709121</v>
          </cell>
        </row>
        <row r="39">
          <cell r="L39">
            <v>6606329</v>
          </cell>
        </row>
        <row r="40">
          <cell r="L40">
            <v>7317147</v>
          </cell>
        </row>
        <row r="41">
          <cell r="L41">
            <v>4020859</v>
          </cell>
        </row>
        <row r="42">
          <cell r="L42">
            <v>2880316</v>
          </cell>
        </row>
        <row r="43">
          <cell r="L43">
            <v>3219338</v>
          </cell>
        </row>
        <row r="45">
          <cell r="L45">
            <v>3414231</v>
          </cell>
        </row>
        <row r="46">
          <cell r="L46">
            <v>2821592</v>
          </cell>
        </row>
        <row r="48">
          <cell r="L48">
            <v>2987948</v>
          </cell>
        </row>
        <row r="63">
          <cell r="L63">
            <v>8849776</v>
          </cell>
        </row>
        <row r="64">
          <cell r="L64">
            <v>1890064</v>
          </cell>
        </row>
        <row r="65">
          <cell r="L65">
            <v>5182759</v>
          </cell>
        </row>
        <row r="66">
          <cell r="L66">
            <v>1812667</v>
          </cell>
        </row>
        <row r="67">
          <cell r="L67">
            <v>6432666</v>
          </cell>
        </row>
        <row r="68">
          <cell r="L68">
            <v>1894266</v>
          </cell>
        </row>
        <row r="69">
          <cell r="L69">
            <v>6072560</v>
          </cell>
        </row>
        <row r="70">
          <cell r="L70">
            <v>10317933</v>
          </cell>
        </row>
        <row r="71">
          <cell r="L71">
            <v>1311162</v>
          </cell>
        </row>
        <row r="72">
          <cell r="L72">
            <v>7326558</v>
          </cell>
        </row>
        <row r="73">
          <cell r="L73">
            <v>5736828</v>
          </cell>
        </row>
        <row r="74">
          <cell r="L74">
            <v>8303288</v>
          </cell>
        </row>
        <row r="75">
          <cell r="L75">
            <v>6498234</v>
          </cell>
        </row>
        <row r="76">
          <cell r="L76">
            <v>3612466</v>
          </cell>
        </row>
        <row r="77">
          <cell r="L77">
            <v>2120180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P7">
            <v>83.89</v>
          </cell>
        </row>
        <row r="8">
          <cell r="P8">
            <v>78.81</v>
          </cell>
        </row>
        <row r="9">
          <cell r="P9">
            <v>77.22</v>
          </cell>
        </row>
        <row r="10">
          <cell r="P10">
            <v>69.34</v>
          </cell>
        </row>
        <row r="11">
          <cell r="P11">
            <v>77.13</v>
          </cell>
        </row>
        <row r="12">
          <cell r="P12">
            <v>83.73</v>
          </cell>
        </row>
        <row r="13">
          <cell r="P13">
            <v>77.97</v>
          </cell>
        </row>
        <row r="14">
          <cell r="P14">
            <v>78.81</v>
          </cell>
        </row>
        <row r="15">
          <cell r="P15">
            <v>87.64</v>
          </cell>
        </row>
        <row r="17">
          <cell r="P17">
            <v>72.88</v>
          </cell>
        </row>
        <row r="19">
          <cell r="P19">
            <v>92.24</v>
          </cell>
        </row>
        <row r="21">
          <cell r="P21">
            <v>76.75</v>
          </cell>
        </row>
        <row r="24">
          <cell r="P24">
            <v>94.03</v>
          </cell>
        </row>
        <row r="25">
          <cell r="P25">
            <v>96.07</v>
          </cell>
        </row>
        <row r="26">
          <cell r="P26">
            <v>81.11</v>
          </cell>
        </row>
        <row r="27">
          <cell r="P27">
            <v>74.819999999999993</v>
          </cell>
        </row>
        <row r="28">
          <cell r="P28">
            <v>85.09</v>
          </cell>
        </row>
        <row r="29">
          <cell r="P29">
            <v>82.9</v>
          </cell>
        </row>
        <row r="30">
          <cell r="P30">
            <v>88.39</v>
          </cell>
        </row>
        <row r="31">
          <cell r="P31">
            <v>89.56</v>
          </cell>
        </row>
        <row r="33">
          <cell r="P33">
            <v>83.83</v>
          </cell>
        </row>
        <row r="34">
          <cell r="P34">
            <v>90.53</v>
          </cell>
        </row>
        <row r="36">
          <cell r="P36">
            <v>72.58</v>
          </cell>
        </row>
        <row r="38">
          <cell r="P38">
            <v>82.12</v>
          </cell>
        </row>
        <row r="39">
          <cell r="P39">
            <v>79.53</v>
          </cell>
        </row>
        <row r="40">
          <cell r="P40">
            <v>69.52</v>
          </cell>
        </row>
        <row r="41">
          <cell r="P41">
            <v>71.84</v>
          </cell>
        </row>
        <row r="42">
          <cell r="P42">
            <v>62.77</v>
          </cell>
        </row>
        <row r="43">
          <cell r="P43">
            <v>81.760000000000005</v>
          </cell>
        </row>
        <row r="44">
          <cell r="P44">
            <v>73.94</v>
          </cell>
        </row>
        <row r="45">
          <cell r="P45">
            <v>88.47</v>
          </cell>
        </row>
        <row r="46">
          <cell r="P46">
            <v>64.239999999999995</v>
          </cell>
        </row>
        <row r="47">
          <cell r="P47">
            <v>83.2</v>
          </cell>
        </row>
        <row r="48">
          <cell r="P48">
            <v>64.47</v>
          </cell>
        </row>
        <row r="49">
          <cell r="P49">
            <v>69.400000000000006</v>
          </cell>
        </row>
        <row r="50">
          <cell r="P50">
            <v>70.09</v>
          </cell>
        </row>
        <row r="51">
          <cell r="P51">
            <v>79.08</v>
          </cell>
        </row>
        <row r="52">
          <cell r="P52">
            <v>96.45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QA"/>
      <sheetName val="IRS "/>
      <sheetName val="IRO"/>
      <sheetName val="IQF"/>
      <sheetName val="IPP"/>
      <sheetName val="IOP"/>
      <sheetName val="ICF"/>
      <sheetName val="ICV"/>
      <sheetName val="ICL"/>
      <sheetName val="PSU"/>
      <sheetName val="IEP"/>
      <sheetName val="IQT"/>
      <sheetName val="Planilha1"/>
      <sheetName val="Planilha2"/>
      <sheetName val="Tabela Python Sistema"/>
      <sheetName val="Planilha3"/>
    </sheetNames>
    <sheetDataSet>
      <sheetData sheetId="0"/>
      <sheetData sheetId="1">
        <row r="6">
          <cell r="L6">
            <v>7441678</v>
          </cell>
        </row>
        <row r="7">
          <cell r="L7">
            <v>1177715</v>
          </cell>
        </row>
        <row r="8">
          <cell r="L8">
            <v>6951248</v>
          </cell>
        </row>
        <row r="9">
          <cell r="L9">
            <v>8316053</v>
          </cell>
        </row>
        <row r="10">
          <cell r="L10">
            <v>4746893</v>
          </cell>
        </row>
        <row r="11">
          <cell r="L11">
            <v>6411802</v>
          </cell>
        </row>
        <row r="12">
          <cell r="L12">
            <v>6196840</v>
          </cell>
        </row>
        <row r="13">
          <cell r="L13">
            <v>6802116</v>
          </cell>
        </row>
        <row r="14">
          <cell r="L14">
            <v>6240327</v>
          </cell>
        </row>
        <row r="16">
          <cell r="L16">
            <v>3252935</v>
          </cell>
        </row>
        <row r="18">
          <cell r="L18">
            <v>2960552</v>
          </cell>
        </row>
        <row r="33">
          <cell r="L33">
            <v>2146281</v>
          </cell>
        </row>
        <row r="36">
          <cell r="L36">
            <v>2508746</v>
          </cell>
        </row>
        <row r="37">
          <cell r="L37">
            <v>314235</v>
          </cell>
        </row>
        <row r="38">
          <cell r="L38">
            <v>8500413</v>
          </cell>
        </row>
        <row r="39">
          <cell r="L39">
            <v>6519726</v>
          </cell>
        </row>
        <row r="40">
          <cell r="L40">
            <v>7124216</v>
          </cell>
        </row>
        <row r="41">
          <cell r="L41">
            <v>3915888</v>
          </cell>
        </row>
        <row r="42">
          <cell r="L42">
            <v>2781705</v>
          </cell>
        </row>
        <row r="43">
          <cell r="L43">
            <v>3175491</v>
          </cell>
        </row>
        <row r="45">
          <cell r="L45">
            <v>3562937</v>
          </cell>
        </row>
        <row r="46">
          <cell r="L46">
            <v>2758760</v>
          </cell>
        </row>
        <row r="48">
          <cell r="L48">
            <v>2918642</v>
          </cell>
        </row>
        <row r="63">
          <cell r="L63">
            <v>8771894</v>
          </cell>
        </row>
        <row r="64">
          <cell r="L64">
            <v>1844790</v>
          </cell>
        </row>
        <row r="65">
          <cell r="L65">
            <v>5148655</v>
          </cell>
        </row>
        <row r="66">
          <cell r="L66">
            <v>1795737</v>
          </cell>
        </row>
        <row r="67">
          <cell r="L67">
            <v>6376498</v>
          </cell>
        </row>
        <row r="68">
          <cell r="L68">
            <v>1802643</v>
          </cell>
        </row>
        <row r="69">
          <cell r="L69">
            <v>6089153</v>
          </cell>
        </row>
        <row r="70">
          <cell r="L70">
            <v>10150215</v>
          </cell>
        </row>
        <row r="71">
          <cell r="L71">
            <v>1276492</v>
          </cell>
        </row>
        <row r="72">
          <cell r="L72">
            <v>7570715</v>
          </cell>
        </row>
        <row r="73">
          <cell r="L73">
            <v>5718495</v>
          </cell>
        </row>
        <row r="74">
          <cell r="L74">
            <v>8338613</v>
          </cell>
        </row>
        <row r="75">
          <cell r="L75">
            <v>6480334</v>
          </cell>
        </row>
        <row r="76">
          <cell r="L76">
            <v>3549537</v>
          </cell>
        </row>
        <row r="77">
          <cell r="L77">
            <v>2021350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P7">
            <v>86.04</v>
          </cell>
        </row>
        <row r="8">
          <cell r="P8">
            <v>82.62</v>
          </cell>
        </row>
        <row r="9">
          <cell r="P9">
            <v>77.83</v>
          </cell>
        </row>
        <row r="10">
          <cell r="P10">
            <v>75.180000000000007</v>
          </cell>
        </row>
        <row r="11">
          <cell r="P11">
            <v>80.48</v>
          </cell>
        </row>
        <row r="12">
          <cell r="P12">
            <v>78.92</v>
          </cell>
        </row>
        <row r="13">
          <cell r="P13">
            <v>71.61</v>
          </cell>
        </row>
        <row r="14">
          <cell r="P14">
            <v>84.69</v>
          </cell>
        </row>
        <row r="15">
          <cell r="P15">
            <v>88.54</v>
          </cell>
        </row>
        <row r="17">
          <cell r="P17">
            <v>75.41</v>
          </cell>
        </row>
        <row r="19">
          <cell r="P19">
            <v>96.39</v>
          </cell>
        </row>
        <row r="21">
          <cell r="P21">
            <v>73.599999999999994</v>
          </cell>
        </row>
        <row r="24">
          <cell r="P24">
            <v>91.56</v>
          </cell>
        </row>
        <row r="25">
          <cell r="P25">
            <v>87.09</v>
          </cell>
        </row>
        <row r="26">
          <cell r="P26">
            <v>75.540000000000006</v>
          </cell>
        </row>
        <row r="27">
          <cell r="P27">
            <v>74.98</v>
          </cell>
        </row>
        <row r="28">
          <cell r="P28">
            <v>86.41</v>
          </cell>
        </row>
        <row r="29">
          <cell r="P29">
            <v>84.02</v>
          </cell>
        </row>
        <row r="30">
          <cell r="P30">
            <v>83.76</v>
          </cell>
        </row>
        <row r="31">
          <cell r="P31">
            <v>80.84</v>
          </cell>
        </row>
        <row r="33">
          <cell r="P33">
            <v>84.4</v>
          </cell>
        </row>
        <row r="34">
          <cell r="P34">
            <v>86.61</v>
          </cell>
        </row>
        <row r="36">
          <cell r="P36">
            <v>68.260000000000005</v>
          </cell>
        </row>
        <row r="38">
          <cell r="P38">
            <v>72.02</v>
          </cell>
        </row>
        <row r="39">
          <cell r="P39">
            <v>74.069999999999993</v>
          </cell>
        </row>
        <row r="40">
          <cell r="P40">
            <v>64.45</v>
          </cell>
        </row>
        <row r="41">
          <cell r="P41">
            <v>63.97</v>
          </cell>
        </row>
        <row r="42">
          <cell r="P42">
            <v>60.79</v>
          </cell>
        </row>
        <row r="43">
          <cell r="P43">
            <v>74.150000000000006</v>
          </cell>
        </row>
        <row r="44">
          <cell r="P44">
            <v>77.05</v>
          </cell>
        </row>
        <row r="45">
          <cell r="P45">
            <v>84.95</v>
          </cell>
        </row>
        <row r="46">
          <cell r="P46">
            <v>66.41</v>
          </cell>
        </row>
        <row r="47">
          <cell r="P47">
            <v>80.77</v>
          </cell>
        </row>
        <row r="48">
          <cell r="P48">
            <v>65.819999999999993</v>
          </cell>
        </row>
        <row r="49">
          <cell r="P49">
            <v>77.39</v>
          </cell>
        </row>
        <row r="50">
          <cell r="P50">
            <v>77.94</v>
          </cell>
        </row>
        <row r="51">
          <cell r="P51">
            <v>75.91</v>
          </cell>
        </row>
        <row r="52">
          <cell r="P52">
            <v>90.5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ÉDIAS INDICADORES"/>
    </sheetNames>
    <sheetDataSet>
      <sheetData sheetId="0">
        <row r="5">
          <cell r="CS5">
            <v>85.625176710295449</v>
          </cell>
        </row>
        <row r="6">
          <cell r="CS6">
            <v>82.937319907334611</v>
          </cell>
        </row>
        <row r="7">
          <cell r="CS7">
            <v>75.704945784089574</v>
          </cell>
        </row>
        <row r="8">
          <cell r="CS8">
            <v>73.299944155865944</v>
          </cell>
        </row>
        <row r="9">
          <cell r="CS9">
            <v>78.976745620683673</v>
          </cell>
        </row>
        <row r="10">
          <cell r="CS10">
            <v>80.800113778198664</v>
          </cell>
        </row>
        <row r="11">
          <cell r="CS11">
            <v>75.330326514765659</v>
          </cell>
        </row>
        <row r="12">
          <cell r="CS12">
            <v>77.313310275857134</v>
          </cell>
        </row>
        <row r="13">
          <cell r="CS13">
            <v>87.059856076601932</v>
          </cell>
        </row>
        <row r="14">
          <cell r="CS14">
            <v>75.266286599893732</v>
          </cell>
        </row>
        <row r="15">
          <cell r="CS15">
            <v>93.518840700566088</v>
          </cell>
        </row>
        <row r="16">
          <cell r="CS16">
            <v>75.775215674137442</v>
          </cell>
        </row>
        <row r="17">
          <cell r="CS17">
            <v>89.226718387394413</v>
          </cell>
        </row>
        <row r="18">
          <cell r="CS18">
            <v>87.948035854407379</v>
          </cell>
        </row>
        <row r="19">
          <cell r="CS19">
            <v>75.381561346561242</v>
          </cell>
        </row>
        <row r="20">
          <cell r="CS20">
            <v>74.058016351723921</v>
          </cell>
        </row>
        <row r="21">
          <cell r="CS21">
            <v>84.467939963997509</v>
          </cell>
        </row>
        <row r="22">
          <cell r="CS22">
            <v>82.146366046012716</v>
          </cell>
        </row>
        <row r="23">
          <cell r="CS23">
            <v>83.096934198693361</v>
          </cell>
        </row>
        <row r="24">
          <cell r="CS24">
            <v>84.729200043758709</v>
          </cell>
        </row>
        <row r="25">
          <cell r="CS25">
            <v>83.277593589008745</v>
          </cell>
        </row>
        <row r="26">
          <cell r="CS26">
            <v>88.850017605615278</v>
          </cell>
        </row>
        <row r="27">
          <cell r="CS27">
            <v>72.806787301235261</v>
          </cell>
        </row>
        <row r="28">
          <cell r="CS28">
            <v>79.500610104943718</v>
          </cell>
        </row>
        <row r="29">
          <cell r="CS29">
            <v>80.687510750976699</v>
          </cell>
        </row>
        <row r="30">
          <cell r="CS30">
            <v>66.753179552910424</v>
          </cell>
        </row>
        <row r="31">
          <cell r="CS31">
            <v>71.543126200398234</v>
          </cell>
        </row>
        <row r="32">
          <cell r="CS32">
            <v>60.7235091695471</v>
          </cell>
        </row>
        <row r="33">
          <cell r="CS33">
            <v>80.285639365984082</v>
          </cell>
        </row>
        <row r="34">
          <cell r="CS34">
            <v>75.584704484550542</v>
          </cell>
        </row>
        <row r="35">
          <cell r="CS35">
            <v>85.410453525978866</v>
          </cell>
        </row>
        <row r="36">
          <cell r="CS36">
            <v>67.226639813577819</v>
          </cell>
        </row>
        <row r="37">
          <cell r="CS37">
            <v>83.544084716278348</v>
          </cell>
        </row>
        <row r="38">
          <cell r="CS38">
            <v>61.950209437275852</v>
          </cell>
        </row>
        <row r="39">
          <cell r="CS39">
            <v>69.080248187480407</v>
          </cell>
        </row>
        <row r="40">
          <cell r="CS40">
            <v>74.129559640716238</v>
          </cell>
        </row>
        <row r="41">
          <cell r="CS41">
            <v>79.338203606861654</v>
          </cell>
        </row>
        <row r="42">
          <cell r="CS42">
            <v>92.221541488769816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RS Reclamações Serviço"/>
      <sheetName val="IRO Reclamações Operador"/>
      <sheetName val="IRS IRO Passageiros Transportad"/>
      <sheetName val="IQA Acidentes Fatais"/>
      <sheetName val="IQA Acidentes Não Fatais"/>
      <sheetName val="IQA KM Operada + Ociosa"/>
      <sheetName val="IPP Partidas Programadas"/>
      <sheetName val="IPP Partidas Pontuais"/>
      <sheetName val="IOP Ocupação Passageiros"/>
      <sheetName val="IDTA Transmissão AVL"/>
      <sheetName val="ICF Cumprimento de Frota"/>
      <sheetName val="ICP Cumprimento de Partidas"/>
      <sheetName val="ICL Conservação e Limpeza"/>
      <sheetName val="IQF Falhas Ocorridas"/>
      <sheetName val="PSU Satisfação do Usuário"/>
      <sheetName val="IEP Emissão de Poluentes"/>
      <sheetName val="Plan1"/>
      <sheetName val="Planilha1"/>
    </sheetNames>
    <sheetDataSet>
      <sheetData sheetId="0"/>
      <sheetData sheetId="1"/>
      <sheetData sheetId="2">
        <row r="2">
          <cell r="BO2">
            <v>7099560</v>
          </cell>
        </row>
        <row r="3">
          <cell r="BO3">
            <v>1125595</v>
          </cell>
        </row>
        <row r="5">
          <cell r="BO5">
            <v>6612711.2000000002</v>
          </cell>
        </row>
        <row r="7">
          <cell r="BO7">
            <v>7992302</v>
          </cell>
        </row>
        <row r="9">
          <cell r="BO9">
            <v>4552876.8</v>
          </cell>
        </row>
        <row r="11">
          <cell r="BO11">
            <v>6060887.2000000002</v>
          </cell>
        </row>
        <row r="13">
          <cell r="BO13">
            <v>5879937.4000000004</v>
          </cell>
        </row>
        <row r="15">
          <cell r="BO15">
            <v>6432440.4000000004</v>
          </cell>
        </row>
        <row r="17">
          <cell r="BO17">
            <v>6048575.7999999998</v>
          </cell>
        </row>
        <row r="19">
          <cell r="BO19">
            <v>3083741.6</v>
          </cell>
        </row>
        <row r="22">
          <cell r="BO22">
            <v>2829573</v>
          </cell>
        </row>
        <row r="25">
          <cell r="BO25">
            <v>2063598.8</v>
          </cell>
        </row>
        <row r="29">
          <cell r="BO29">
            <v>2378050.7999999998</v>
          </cell>
        </row>
        <row r="30">
          <cell r="BO30">
            <v>300860.79999999999</v>
          </cell>
        </row>
        <row r="32">
          <cell r="BO32">
            <v>8023314.2000000002</v>
          </cell>
        </row>
        <row r="34">
          <cell r="BO34">
            <v>6173142.7999999998</v>
          </cell>
        </row>
        <row r="36">
          <cell r="BO36">
            <v>6771326.5999999996</v>
          </cell>
        </row>
        <row r="38">
          <cell r="BO38">
            <v>3705652</v>
          </cell>
        </row>
        <row r="40">
          <cell r="BO40">
            <v>2398085.7999999998</v>
          </cell>
        </row>
        <row r="42">
          <cell r="BO42">
            <v>3024666.2</v>
          </cell>
        </row>
        <row r="45">
          <cell r="BO45">
            <v>3171688.2</v>
          </cell>
        </row>
        <row r="47">
          <cell r="BO47">
            <v>2653351.6</v>
          </cell>
        </row>
        <row r="49">
          <cell r="BO49">
            <v>2773160.4</v>
          </cell>
        </row>
        <row r="52">
          <cell r="BO52">
            <v>8246518</v>
          </cell>
        </row>
        <row r="53">
          <cell r="BO53">
            <v>1744782.4</v>
          </cell>
        </row>
        <row r="55">
          <cell r="BO55">
            <v>4865361.2</v>
          </cell>
        </row>
        <row r="56">
          <cell r="BO56">
            <v>1696553.6</v>
          </cell>
        </row>
        <row r="58">
          <cell r="BO58">
            <v>6142650.2000000002</v>
          </cell>
        </row>
        <row r="60">
          <cell r="BO60">
            <v>1728680.6</v>
          </cell>
        </row>
        <row r="62">
          <cell r="BO62">
            <v>5683416.5999999996</v>
          </cell>
        </row>
        <row r="64">
          <cell r="BO64">
            <v>9571560.1999999993</v>
          </cell>
        </row>
        <row r="66">
          <cell r="BO66">
            <v>1230901.8</v>
          </cell>
        </row>
        <row r="68">
          <cell r="BO68">
            <v>7087597.4000000004</v>
          </cell>
        </row>
        <row r="70">
          <cell r="BO70">
            <v>5463964.7999999998</v>
          </cell>
        </row>
        <row r="72">
          <cell r="BO72">
            <v>8174349</v>
          </cell>
        </row>
        <row r="74">
          <cell r="BO74">
            <v>6261086.4000000004</v>
          </cell>
        </row>
        <row r="76">
          <cell r="BO76">
            <v>3369971.2</v>
          </cell>
        </row>
        <row r="78">
          <cell r="BO78">
            <v>2025157.8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opLeftCell="A8" zoomScale="80" zoomScaleNormal="80" workbookViewId="0">
      <selection activeCell="B3" sqref="B3:B48"/>
    </sheetView>
  </sheetViews>
  <sheetFormatPr defaultColWidth="18.85546875" defaultRowHeight="19.5" customHeight="1" x14ac:dyDescent="0.2"/>
  <cols>
    <col min="1" max="1" width="14.140625" style="1" customWidth="1"/>
    <col min="2" max="2" width="8.7109375" style="1" customWidth="1"/>
    <col min="3" max="3" width="15.7109375" style="1" customWidth="1"/>
    <col min="4" max="4" width="23.140625" style="1" customWidth="1"/>
    <col min="5" max="5" width="20.42578125" style="1" customWidth="1"/>
    <col min="6" max="6" width="16.85546875" style="1" customWidth="1"/>
    <col min="7" max="7" width="12.7109375" style="1" customWidth="1"/>
    <col min="8" max="8" width="20.140625" style="1" customWidth="1"/>
    <col min="9" max="9" width="21" style="1" customWidth="1"/>
    <col min="10" max="11" width="12.7109375" style="1" customWidth="1"/>
    <col min="12" max="13" width="20.42578125" style="1" customWidth="1"/>
    <col min="14" max="16" width="18.85546875" style="1" customWidth="1"/>
    <col min="17" max="16384" width="18.85546875" style="1"/>
  </cols>
  <sheetData>
    <row r="1" spans="1:15" ht="12.75" x14ac:dyDescent="0.2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5" ht="75" x14ac:dyDescent="0.2">
      <c r="A2" s="14" t="s">
        <v>85</v>
      </c>
      <c r="B2" s="14" t="s">
        <v>83</v>
      </c>
      <c r="C2" s="14" t="s">
        <v>26</v>
      </c>
      <c r="D2" s="14" t="s">
        <v>1</v>
      </c>
      <c r="E2" s="14" t="s">
        <v>84</v>
      </c>
      <c r="F2" s="14" t="s">
        <v>37</v>
      </c>
      <c r="G2" s="14" t="s">
        <v>81</v>
      </c>
      <c r="H2" s="15" t="s">
        <v>35</v>
      </c>
      <c r="I2" s="14" t="s">
        <v>36</v>
      </c>
      <c r="J2" s="14" t="s">
        <v>38</v>
      </c>
      <c r="K2" s="14" t="s">
        <v>80</v>
      </c>
      <c r="L2" s="14" t="s">
        <v>82</v>
      </c>
      <c r="M2" s="16" t="s">
        <v>0</v>
      </c>
    </row>
    <row r="3" spans="1:15" ht="15" x14ac:dyDescent="0.2">
      <c r="A3" s="38" t="s">
        <v>77</v>
      </c>
      <c r="B3" s="41" t="s">
        <v>45</v>
      </c>
      <c r="C3" s="43" t="s">
        <v>39</v>
      </c>
      <c r="D3" s="13" t="s">
        <v>3</v>
      </c>
      <c r="E3" s="17">
        <f>[1]IQT!$P$7</f>
        <v>89.07</v>
      </c>
      <c r="F3" s="18">
        <f>RANK(E3,$E$3:$E$48)</f>
        <v>4</v>
      </c>
      <c r="G3" s="18">
        <f>RANK(E3,$E$3:$E$15)</f>
        <v>1</v>
      </c>
      <c r="H3" s="18">
        <f>'[1]IRS '!$L$6</f>
        <v>6368688</v>
      </c>
      <c r="I3" s="45">
        <f>SUMPRODUCT(E3:E4,H3:H4)/SUM(H3:H4)</f>
        <v>88.92727597448561</v>
      </c>
      <c r="J3" s="47">
        <f>RANK(I3,$I$3:$I$48)</f>
        <v>3</v>
      </c>
      <c r="K3" s="49">
        <f>RANK(I3,$I$3:$I$15)</f>
        <v>1</v>
      </c>
      <c r="L3" s="51">
        <f>SUMPRODUCT(E3:E15,H3:H15)/SUM(H3:H15)</f>
        <v>80.481246601245132</v>
      </c>
      <c r="M3" s="53">
        <f>SUMPRODUCT(E3:E48,H3:H48)/SUM(H3:H48)</f>
        <v>78.244370255661224</v>
      </c>
    </row>
    <row r="4" spans="1:15" ht="15" x14ac:dyDescent="0.2">
      <c r="A4" s="39"/>
      <c r="B4" s="42"/>
      <c r="C4" s="44"/>
      <c r="D4" s="13" t="s">
        <v>4</v>
      </c>
      <c r="E4" s="17">
        <f>[1]IQT!$P$8</f>
        <v>88.03</v>
      </c>
      <c r="F4" s="18">
        <f>RANK(E4,$E$3:$E$48)</f>
        <v>8</v>
      </c>
      <c r="G4" s="18">
        <f t="shared" ref="G4:G15" si="0">RANK(E4,$E$3:$E$15)</f>
        <v>3</v>
      </c>
      <c r="H4" s="18">
        <f>'[1]IRS '!$L$7</f>
        <v>1013027</v>
      </c>
      <c r="I4" s="46"/>
      <c r="J4" s="48"/>
      <c r="K4" s="50"/>
      <c r="L4" s="52"/>
      <c r="M4" s="54"/>
    </row>
    <row r="5" spans="1:15" ht="15" x14ac:dyDescent="0.2">
      <c r="A5" s="39"/>
      <c r="B5" s="22" t="s">
        <v>46</v>
      </c>
      <c r="C5" s="13" t="s">
        <v>5</v>
      </c>
      <c r="D5" s="13" t="s">
        <v>6</v>
      </c>
      <c r="E5" s="17">
        <f>[1]IQT!$P$9</f>
        <v>73.06</v>
      </c>
      <c r="F5" s="18">
        <f t="shared" ref="F5:F48" si="1">RANK(E5,$E$3:$E$48)</f>
        <v>31</v>
      </c>
      <c r="G5" s="18">
        <f t="shared" si="0"/>
        <v>11</v>
      </c>
      <c r="H5" s="18">
        <f>'[1]IRS '!$L$8</f>
        <v>5837374</v>
      </c>
      <c r="I5" s="17">
        <f>+E5</f>
        <v>73.06</v>
      </c>
      <c r="J5" s="21">
        <f t="shared" ref="J5:J11" si="2">RANK(I5,$I$3:$I$48)</f>
        <v>25</v>
      </c>
      <c r="K5" s="19">
        <f>RANK(I5,$I$3:$I$15)</f>
        <v>9</v>
      </c>
      <c r="L5" s="52"/>
      <c r="M5" s="54"/>
    </row>
    <row r="6" spans="1:15" ht="15" x14ac:dyDescent="0.2">
      <c r="A6" s="39"/>
      <c r="B6" s="22" t="s">
        <v>47</v>
      </c>
      <c r="C6" s="25" t="s">
        <v>33</v>
      </c>
      <c r="D6" s="25" t="s">
        <v>33</v>
      </c>
      <c r="E6" s="17">
        <f>[1]IQT!$P$10</f>
        <v>77.41</v>
      </c>
      <c r="F6" s="18">
        <f t="shared" si="1"/>
        <v>24</v>
      </c>
      <c r="G6" s="18">
        <f t="shared" si="0"/>
        <v>7</v>
      </c>
      <c r="H6" s="18">
        <f>'[1]IRS '!$L$9</f>
        <v>7302272</v>
      </c>
      <c r="I6" s="17">
        <f t="shared" ref="I6:I9" si="3">+E6</f>
        <v>77.41</v>
      </c>
      <c r="J6" s="21">
        <f t="shared" si="2"/>
        <v>21</v>
      </c>
      <c r="K6" s="19">
        <f t="shared" ref="K6:K10" si="4">RANK(I6,$I$3:$I$15)</f>
        <v>6</v>
      </c>
      <c r="L6" s="52"/>
      <c r="M6" s="54"/>
    </row>
    <row r="7" spans="1:15" ht="15" x14ac:dyDescent="0.2">
      <c r="A7" s="39"/>
      <c r="B7" s="22" t="s">
        <v>48</v>
      </c>
      <c r="C7" s="13" t="s">
        <v>31</v>
      </c>
      <c r="D7" s="13" t="s">
        <v>31</v>
      </c>
      <c r="E7" s="17">
        <f>[1]IQT!$P$11</f>
        <v>80.06</v>
      </c>
      <c r="F7" s="18">
        <f t="shared" si="1"/>
        <v>20</v>
      </c>
      <c r="G7" s="18">
        <f t="shared" si="0"/>
        <v>6</v>
      </c>
      <c r="H7" s="18">
        <f>'[1]IRS '!$L$10</f>
        <v>4111157</v>
      </c>
      <c r="I7" s="17">
        <f t="shared" si="3"/>
        <v>80.06</v>
      </c>
      <c r="J7" s="21">
        <f t="shared" si="2"/>
        <v>17</v>
      </c>
      <c r="K7" s="19">
        <f t="shared" si="4"/>
        <v>5</v>
      </c>
      <c r="L7" s="52"/>
      <c r="M7" s="54"/>
    </row>
    <row r="8" spans="1:15" ht="15" x14ac:dyDescent="0.2">
      <c r="A8" s="39"/>
      <c r="B8" s="22" t="s">
        <v>49</v>
      </c>
      <c r="C8" s="13" t="s">
        <v>10</v>
      </c>
      <c r="D8" s="13" t="s">
        <v>10</v>
      </c>
      <c r="E8" s="17">
        <f>[1]IQT!$P$12</f>
        <v>84.57</v>
      </c>
      <c r="F8" s="18">
        <f t="shared" si="1"/>
        <v>14</v>
      </c>
      <c r="G8" s="18">
        <f t="shared" si="0"/>
        <v>5</v>
      </c>
      <c r="H8" s="18">
        <f>'[1]IRS '!$L$11</f>
        <v>5363693</v>
      </c>
      <c r="I8" s="17">
        <f t="shared" si="3"/>
        <v>84.57</v>
      </c>
      <c r="J8" s="21">
        <f t="shared" si="2"/>
        <v>9</v>
      </c>
      <c r="K8" s="19">
        <f t="shared" si="4"/>
        <v>3</v>
      </c>
      <c r="L8" s="52"/>
      <c r="M8" s="54"/>
    </row>
    <row r="9" spans="1:15" ht="15" x14ac:dyDescent="0.2">
      <c r="A9" s="39"/>
      <c r="B9" s="22" t="s">
        <v>50</v>
      </c>
      <c r="C9" s="13" t="s">
        <v>32</v>
      </c>
      <c r="D9" s="13" t="s">
        <v>32</v>
      </c>
      <c r="E9" s="17">
        <f>[1]IQT!$P$13</f>
        <v>77.209999999999994</v>
      </c>
      <c r="F9" s="18">
        <f t="shared" si="1"/>
        <v>25</v>
      </c>
      <c r="G9" s="18">
        <f t="shared" si="0"/>
        <v>8</v>
      </c>
      <c r="H9" s="18">
        <f>'[1]IRS '!$L$12</f>
        <v>5228514</v>
      </c>
      <c r="I9" s="17">
        <f t="shared" si="3"/>
        <v>77.209999999999994</v>
      </c>
      <c r="J9" s="21">
        <f t="shared" si="2"/>
        <v>22</v>
      </c>
      <c r="K9" s="19">
        <f t="shared" si="4"/>
        <v>7</v>
      </c>
      <c r="L9" s="52"/>
      <c r="M9" s="54"/>
      <c r="N9" s="3"/>
    </row>
    <row r="10" spans="1:15" ht="15" x14ac:dyDescent="0.2">
      <c r="A10" s="39"/>
      <c r="B10" s="22" t="s">
        <v>51</v>
      </c>
      <c r="C10" s="13" t="s">
        <v>33</v>
      </c>
      <c r="D10" s="13" t="s">
        <v>33</v>
      </c>
      <c r="E10" s="17">
        <f>[1]IQT!$P$14</f>
        <v>73.599999999999994</v>
      </c>
      <c r="F10" s="18">
        <f t="shared" si="1"/>
        <v>30</v>
      </c>
      <c r="G10" s="18">
        <f t="shared" si="0"/>
        <v>10</v>
      </c>
      <c r="H10" s="18">
        <f>'[1]IRS '!$L$13</f>
        <v>5695377</v>
      </c>
      <c r="I10" s="17">
        <f>+E10</f>
        <v>73.599999999999994</v>
      </c>
      <c r="J10" s="21">
        <f t="shared" si="2"/>
        <v>24</v>
      </c>
      <c r="K10" s="19">
        <f t="shared" si="4"/>
        <v>8</v>
      </c>
      <c r="L10" s="52"/>
      <c r="M10" s="54"/>
    </row>
    <row r="11" spans="1:15" ht="15" x14ac:dyDescent="0.2">
      <c r="A11" s="39"/>
      <c r="B11" s="56" t="s">
        <v>52</v>
      </c>
      <c r="C11" s="43" t="s">
        <v>41</v>
      </c>
      <c r="D11" s="13" t="s">
        <v>34</v>
      </c>
      <c r="E11" s="17">
        <f>[1]IQT!$P$15</f>
        <v>86.43</v>
      </c>
      <c r="F11" s="18">
        <f>RANK(E11,$E$3:$E$48)</f>
        <v>9</v>
      </c>
      <c r="G11" s="18">
        <f>RANK(E11,$E$3:$E$15)</f>
        <v>4</v>
      </c>
      <c r="H11" s="18">
        <f>'[1]IRS '!$L$14</f>
        <v>5561326</v>
      </c>
      <c r="I11" s="45">
        <f>SUMPRODUCT(E11:E14,H11:H14)/SUM(H11:H14)</f>
        <v>82.835505071379018</v>
      </c>
      <c r="J11" s="47">
        <f t="shared" si="2"/>
        <v>11</v>
      </c>
      <c r="K11" s="49">
        <f>RANK(I11,$I$3:$I$15)</f>
        <v>4</v>
      </c>
      <c r="L11" s="52"/>
      <c r="M11" s="54"/>
    </row>
    <row r="12" spans="1:15" ht="15" x14ac:dyDescent="0.25">
      <c r="A12" s="39"/>
      <c r="B12" s="57"/>
      <c r="C12" s="59"/>
      <c r="D12" s="13" t="s">
        <v>7</v>
      </c>
      <c r="E12"/>
      <c r="F12" s="18"/>
      <c r="G12" s="18"/>
      <c r="H12" s="18"/>
      <c r="I12" s="60"/>
      <c r="J12" s="61"/>
      <c r="K12" s="62"/>
      <c r="L12" s="52"/>
      <c r="M12" s="54"/>
    </row>
    <row r="13" spans="1:15" ht="15" x14ac:dyDescent="0.2">
      <c r="A13" s="39"/>
      <c r="B13" s="57"/>
      <c r="C13" s="59"/>
      <c r="D13" s="13" t="s">
        <v>27</v>
      </c>
      <c r="E13" s="17">
        <f>[1]IQT!$P$17</f>
        <v>75.540000000000006</v>
      </c>
      <c r="F13" s="18">
        <f t="shared" si="1"/>
        <v>27</v>
      </c>
      <c r="G13" s="18">
        <f t="shared" si="0"/>
        <v>9</v>
      </c>
      <c r="H13" s="18">
        <f>'[1]IRS '!$L$16</f>
        <v>2740065</v>
      </c>
      <c r="I13" s="60"/>
      <c r="J13" s="61"/>
      <c r="K13" s="62"/>
      <c r="L13" s="52"/>
      <c r="M13" s="54"/>
      <c r="O13" s="4"/>
    </row>
    <row r="14" spans="1:15" ht="15" x14ac:dyDescent="0.25">
      <c r="A14" s="39"/>
      <c r="B14" s="58"/>
      <c r="C14" s="44"/>
      <c r="D14" s="13" t="s">
        <v>40</v>
      </c>
      <c r="E14"/>
      <c r="F14" s="18"/>
      <c r="G14" s="18"/>
      <c r="H14" s="18"/>
      <c r="I14" s="46"/>
      <c r="J14" s="48"/>
      <c r="K14" s="50"/>
      <c r="L14" s="52"/>
      <c r="M14" s="54"/>
    </row>
    <row r="15" spans="1:15" ht="15" x14ac:dyDescent="0.2">
      <c r="A15" s="40"/>
      <c r="B15" s="22" t="s">
        <v>53</v>
      </c>
      <c r="C15" s="13" t="s">
        <v>11</v>
      </c>
      <c r="D15" s="13" t="s">
        <v>11</v>
      </c>
      <c r="E15" s="17">
        <f>[1]IQT!$P$19</f>
        <v>88.12</v>
      </c>
      <c r="F15" s="18">
        <f t="shared" si="1"/>
        <v>7</v>
      </c>
      <c r="G15" s="18">
        <f t="shared" si="0"/>
        <v>2</v>
      </c>
      <c r="H15" s="18">
        <f>'[1]IRS '!$L$18</f>
        <v>2612195</v>
      </c>
      <c r="I15" s="17">
        <f>+E15</f>
        <v>88.12</v>
      </c>
      <c r="J15" s="21">
        <f>RANK(I15,$I$3:$I$48)</f>
        <v>6</v>
      </c>
      <c r="K15" s="24">
        <f>RANK(I15,$I$3:$I$15)</f>
        <v>2</v>
      </c>
      <c r="L15" s="52"/>
      <c r="M15" s="54"/>
    </row>
    <row r="16" spans="1:15" ht="15" x14ac:dyDescent="0.25">
      <c r="A16" s="63" t="s">
        <v>79</v>
      </c>
      <c r="B16" s="56" t="s">
        <v>54</v>
      </c>
      <c r="C16" s="43" t="s">
        <v>41</v>
      </c>
      <c r="D16" s="13" t="s">
        <v>34</v>
      </c>
      <c r="E16"/>
      <c r="F16" s="18"/>
      <c r="G16" s="18"/>
      <c r="H16" s="18"/>
      <c r="I16" s="45">
        <f>SUMPRODUCT(E16:E19,H16:H19)/SUM(H16:H19)</f>
        <v>74.989999999999995</v>
      </c>
      <c r="J16" s="47">
        <f>RANK(I16:I19,$I$3:$I$48)</f>
        <v>23</v>
      </c>
      <c r="K16" s="49">
        <f>RANK(I16,$I$16:$I$33)</f>
        <v>9</v>
      </c>
      <c r="L16" s="66">
        <f>SUMPRODUCT(E16:E33,H16:H33)/SUM(H16:H33)</f>
        <v>79.931471662867253</v>
      </c>
      <c r="M16" s="54"/>
    </row>
    <row r="17" spans="1:15" ht="15" x14ac:dyDescent="0.2">
      <c r="A17" s="64"/>
      <c r="B17" s="57"/>
      <c r="C17" s="59"/>
      <c r="D17" s="13" t="s">
        <v>7</v>
      </c>
      <c r="E17" s="17">
        <f>[1]IQT!$P$21</f>
        <v>74.989999999999995</v>
      </c>
      <c r="F17" s="18">
        <f>RANK(E17,$E$3:$E$48)</f>
        <v>28</v>
      </c>
      <c r="G17" s="18">
        <f>RANK(E17,$E$16:$E$33)</f>
        <v>11</v>
      </c>
      <c r="H17" s="18">
        <f>'[1]IRS '!$L$33</f>
        <v>1853167</v>
      </c>
      <c r="I17" s="60"/>
      <c r="J17" s="61"/>
      <c r="K17" s="62"/>
      <c r="L17" s="67"/>
      <c r="M17" s="54"/>
    </row>
    <row r="18" spans="1:15" ht="15" x14ac:dyDescent="0.25">
      <c r="A18" s="64"/>
      <c r="B18" s="57"/>
      <c r="C18" s="59"/>
      <c r="D18" s="13" t="s">
        <v>27</v>
      </c>
      <c r="E18"/>
      <c r="F18" s="18"/>
      <c r="G18" s="18"/>
      <c r="H18" s="18"/>
      <c r="I18" s="60"/>
      <c r="J18" s="61"/>
      <c r="K18" s="62"/>
      <c r="L18" s="67"/>
      <c r="M18" s="54"/>
      <c r="O18" s="4"/>
    </row>
    <row r="19" spans="1:15" ht="15" x14ac:dyDescent="0.25">
      <c r="A19" s="64"/>
      <c r="B19" s="58"/>
      <c r="C19" s="44"/>
      <c r="D19" s="13" t="s">
        <v>40</v>
      </c>
      <c r="E19"/>
      <c r="F19" s="18"/>
      <c r="G19" s="18"/>
      <c r="H19" s="18"/>
      <c r="I19" s="46"/>
      <c r="J19" s="48"/>
      <c r="K19" s="50"/>
      <c r="L19" s="67"/>
      <c r="M19" s="54"/>
    </row>
    <row r="20" spans="1:15" ht="15" x14ac:dyDescent="0.2">
      <c r="A20" s="64"/>
      <c r="B20" s="41" t="s">
        <v>55</v>
      </c>
      <c r="C20" s="43" t="s">
        <v>39</v>
      </c>
      <c r="D20" s="13" t="s">
        <v>3</v>
      </c>
      <c r="E20" s="17">
        <f>[1]IQT!$P$24</f>
        <v>88.46</v>
      </c>
      <c r="F20" s="18">
        <f t="shared" si="1"/>
        <v>5</v>
      </c>
      <c r="G20" s="18">
        <f>RANK(E20,$E$16:$E$33)</f>
        <v>2</v>
      </c>
      <c r="H20" s="18">
        <f>'[1]IRS '!$L$36</f>
        <v>2091293</v>
      </c>
      <c r="I20" s="45">
        <f>SUMPRODUCT(E20:E21,H20:H21)/SUM(H20:H21)</f>
        <v>88.62306386314394</v>
      </c>
      <c r="J20" s="47">
        <f>RANK(I20,$I$3:$I$48)</f>
        <v>4</v>
      </c>
      <c r="K20" s="49">
        <f>RANK(I20,$I$16:$I$33)</f>
        <v>1</v>
      </c>
      <c r="L20" s="67"/>
      <c r="M20" s="54"/>
    </row>
    <row r="21" spans="1:15" ht="15" x14ac:dyDescent="0.2">
      <c r="A21" s="64"/>
      <c r="B21" s="42"/>
      <c r="C21" s="44"/>
      <c r="D21" s="13" t="s">
        <v>4</v>
      </c>
      <c r="E21" s="17">
        <f>[1]IQT!$P$25</f>
        <v>89.88</v>
      </c>
      <c r="F21" s="18">
        <f t="shared" si="1"/>
        <v>2</v>
      </c>
      <c r="G21" s="18">
        <f>RANK(E21,$E$16:$E$33)</f>
        <v>1</v>
      </c>
      <c r="H21" s="18">
        <f>'[1]IRS '!$L$37</f>
        <v>271306</v>
      </c>
      <c r="I21" s="46"/>
      <c r="J21" s="48"/>
      <c r="K21" s="50"/>
      <c r="L21" s="67"/>
      <c r="M21" s="54"/>
    </row>
    <row r="22" spans="1:15" ht="15" x14ac:dyDescent="0.2">
      <c r="A22" s="64"/>
      <c r="B22" s="22" t="s">
        <v>56</v>
      </c>
      <c r="C22" s="13" t="s">
        <v>5</v>
      </c>
      <c r="D22" s="13" t="s">
        <v>6</v>
      </c>
      <c r="E22" s="17">
        <f>[1]IQT!$P$26</f>
        <v>72.239999999999995</v>
      </c>
      <c r="F22" s="18">
        <f t="shared" si="1"/>
        <v>33</v>
      </c>
      <c r="G22" s="18">
        <f t="shared" ref="G22:G32" si="5">RANK(E22,$E$16:$E$33)</f>
        <v>12</v>
      </c>
      <c r="H22" s="18">
        <f>'[1]IRS '!$L$38</f>
        <v>6990254</v>
      </c>
      <c r="I22" s="17">
        <f>+E22</f>
        <v>72.239999999999995</v>
      </c>
      <c r="J22" s="21">
        <f>RANK(I22,$I$3:$I$48)</f>
        <v>27</v>
      </c>
      <c r="K22" s="19">
        <f t="shared" ref="K22:K27" si="6">RANK(I22,$I$16:$I$33)</f>
        <v>10</v>
      </c>
      <c r="L22" s="67"/>
      <c r="M22" s="54"/>
    </row>
    <row r="23" spans="1:15" ht="15" x14ac:dyDescent="0.2">
      <c r="A23" s="64"/>
      <c r="B23" s="22" t="s">
        <v>57</v>
      </c>
      <c r="C23" s="25" t="s">
        <v>33</v>
      </c>
      <c r="D23" s="25" t="s">
        <v>33</v>
      </c>
      <c r="E23" s="17">
        <f>[1]IQT!$P$27</f>
        <v>77.42</v>
      </c>
      <c r="F23" s="18">
        <f t="shared" si="1"/>
        <v>23</v>
      </c>
      <c r="G23" s="18">
        <f>RANK(E23,$E$16:$E$33)</f>
        <v>9</v>
      </c>
      <c r="H23" s="18">
        <f>'[1]IRS '!$L$39</f>
        <v>5464622</v>
      </c>
      <c r="I23" s="17">
        <f t="shared" ref="I23:I27" si="7">+E23</f>
        <v>77.42</v>
      </c>
      <c r="J23" s="21">
        <f>RANK(I23,$I$3:$I$48)</f>
        <v>20</v>
      </c>
      <c r="K23" s="19">
        <f t="shared" si="6"/>
        <v>8</v>
      </c>
      <c r="L23" s="67"/>
      <c r="M23" s="54"/>
    </row>
    <row r="24" spans="1:15" ht="15" x14ac:dyDescent="0.2">
      <c r="A24" s="64"/>
      <c r="B24" s="22" t="s">
        <v>58</v>
      </c>
      <c r="C24" s="13" t="s">
        <v>8</v>
      </c>
      <c r="D24" s="13" t="s">
        <v>9</v>
      </c>
      <c r="E24" s="17">
        <f>[1]IQT!$P$28</f>
        <v>81.73</v>
      </c>
      <c r="F24" s="18">
        <f t="shared" si="1"/>
        <v>18</v>
      </c>
      <c r="G24" s="18">
        <f t="shared" si="5"/>
        <v>7</v>
      </c>
      <c r="H24" s="18">
        <f>'[1]IRS '!$L$40</f>
        <v>5939474</v>
      </c>
      <c r="I24" s="17">
        <f t="shared" si="7"/>
        <v>81.73</v>
      </c>
      <c r="J24" s="21">
        <f t="shared" ref="J24:J48" si="8">RANK(I24,$I$3:$I$48)</f>
        <v>14</v>
      </c>
      <c r="K24" s="19">
        <f t="shared" si="6"/>
        <v>5</v>
      </c>
      <c r="L24" s="67"/>
      <c r="M24" s="54"/>
    </row>
    <row r="25" spans="1:15" ht="15" x14ac:dyDescent="0.2">
      <c r="A25" s="64"/>
      <c r="B25" s="22" t="s">
        <v>59</v>
      </c>
      <c r="C25" s="13" t="s">
        <v>31</v>
      </c>
      <c r="D25" s="13" t="s">
        <v>31</v>
      </c>
      <c r="E25" s="17">
        <f>[1]IQT!$P$29</f>
        <v>86.22</v>
      </c>
      <c r="F25" s="18">
        <f t="shared" si="1"/>
        <v>10</v>
      </c>
      <c r="G25" s="18">
        <f t="shared" si="5"/>
        <v>3</v>
      </c>
      <c r="H25" s="18">
        <f>'[1]IRS '!$L$41</f>
        <v>3233258</v>
      </c>
      <c r="I25" s="17">
        <f t="shared" si="7"/>
        <v>86.22</v>
      </c>
      <c r="J25" s="21">
        <f t="shared" si="8"/>
        <v>7</v>
      </c>
      <c r="K25" s="19">
        <f t="shared" si="6"/>
        <v>2</v>
      </c>
      <c r="L25" s="67"/>
      <c r="M25" s="54"/>
    </row>
    <row r="26" spans="1:15" ht="15" x14ac:dyDescent="0.2">
      <c r="A26" s="64"/>
      <c r="B26" s="22" t="s">
        <v>60</v>
      </c>
      <c r="C26" s="13" t="s">
        <v>10</v>
      </c>
      <c r="D26" s="13" t="s">
        <v>10</v>
      </c>
      <c r="E26" s="17">
        <f>[1]IQT!$P$30</f>
        <v>81.19</v>
      </c>
      <c r="F26" s="18">
        <f t="shared" si="1"/>
        <v>19</v>
      </c>
      <c r="G26" s="18">
        <f t="shared" si="5"/>
        <v>8</v>
      </c>
      <c r="H26" s="18">
        <f>'[1]IRS '!$L$42</f>
        <v>1874886</v>
      </c>
      <c r="I26" s="17">
        <f t="shared" si="7"/>
        <v>81.19</v>
      </c>
      <c r="J26" s="21">
        <f t="shared" si="8"/>
        <v>16</v>
      </c>
      <c r="K26" s="19">
        <f t="shared" si="6"/>
        <v>7</v>
      </c>
      <c r="L26" s="67"/>
      <c r="M26" s="54"/>
    </row>
    <row r="27" spans="1:15" ht="15" x14ac:dyDescent="0.2">
      <c r="A27" s="64"/>
      <c r="B27" s="41" t="s">
        <v>61</v>
      </c>
      <c r="C27" s="43" t="s">
        <v>43</v>
      </c>
      <c r="D27" s="13" t="s">
        <v>30</v>
      </c>
      <c r="E27" s="17">
        <f>[1]IQT!$P$31</f>
        <v>83.4</v>
      </c>
      <c r="F27" s="18">
        <f t="shared" si="1"/>
        <v>15</v>
      </c>
      <c r="G27" s="18">
        <f t="shared" si="5"/>
        <v>5</v>
      </c>
      <c r="H27" s="18">
        <f>'[1]IRS '!$L$43</f>
        <v>2725182</v>
      </c>
      <c r="I27" s="45">
        <f t="shared" si="7"/>
        <v>83.4</v>
      </c>
      <c r="J27" s="47">
        <f t="shared" si="8"/>
        <v>10</v>
      </c>
      <c r="K27" s="69">
        <f t="shared" si="6"/>
        <v>3</v>
      </c>
      <c r="L27" s="67"/>
      <c r="M27" s="54"/>
    </row>
    <row r="28" spans="1:15" ht="15" x14ac:dyDescent="0.25">
      <c r="A28" s="64"/>
      <c r="B28" s="42"/>
      <c r="C28" s="44"/>
      <c r="D28" s="13" t="s">
        <v>42</v>
      </c>
      <c r="E28"/>
      <c r="F28" s="18"/>
      <c r="G28" s="18"/>
      <c r="H28" s="18"/>
      <c r="I28" s="46"/>
      <c r="J28" s="48" t="e">
        <f t="shared" si="8"/>
        <v>#N/A</v>
      </c>
      <c r="K28" s="70"/>
      <c r="L28" s="67"/>
      <c r="M28" s="54"/>
    </row>
    <row r="29" spans="1:15" ht="15" x14ac:dyDescent="0.2">
      <c r="A29" s="64"/>
      <c r="B29" s="23" t="s">
        <v>62</v>
      </c>
      <c r="C29" s="13" t="s">
        <v>4</v>
      </c>
      <c r="D29" s="13" t="s">
        <v>4</v>
      </c>
      <c r="E29" s="17">
        <f>[1]IQT!$P$33</f>
        <v>82.57</v>
      </c>
      <c r="F29" s="18">
        <f t="shared" si="1"/>
        <v>16</v>
      </c>
      <c r="G29" s="18">
        <f>RANK(E29,$E$16:$E$33)</f>
        <v>6</v>
      </c>
      <c r="H29" s="18">
        <f>'[1]IRS '!$L$45</f>
        <v>2589035</v>
      </c>
      <c r="I29" s="17">
        <f t="shared" ref="I29" si="9">+E29</f>
        <v>82.57</v>
      </c>
      <c r="J29" s="21">
        <f t="shared" si="8"/>
        <v>12</v>
      </c>
      <c r="K29" s="19">
        <f>RANK(I29,$I$16:$I$33)</f>
        <v>4</v>
      </c>
      <c r="L29" s="67"/>
      <c r="M29" s="54"/>
    </row>
    <row r="30" spans="1:15" ht="15" x14ac:dyDescent="0.2">
      <c r="A30" s="64"/>
      <c r="B30" s="56" t="s">
        <v>63</v>
      </c>
      <c r="C30" s="43" t="s">
        <v>41</v>
      </c>
      <c r="D30" s="13" t="s">
        <v>34</v>
      </c>
      <c r="E30" s="17">
        <f>[1]IQT!$P$34</f>
        <v>85.9</v>
      </c>
      <c r="F30" s="18">
        <f>RANK(E30,$E$3:$E$48)</f>
        <v>11</v>
      </c>
      <c r="G30" s="18">
        <f>RANK(E30,$E$16:$E$33)</f>
        <v>4</v>
      </c>
      <c r="H30" s="18">
        <f>'[1]IRS '!$L$46</f>
        <v>2381092</v>
      </c>
      <c r="I30" s="45">
        <f>SUMPRODUCT(E30:E33,H30:H33)/SUM(H30:H33)</f>
        <v>81.264279621038057</v>
      </c>
      <c r="J30" s="47">
        <f>RANK(I30,$I$3:$I$48)</f>
        <v>15</v>
      </c>
      <c r="K30" s="49">
        <f>RANK(I30,$I$16:$I$33)</f>
        <v>6</v>
      </c>
      <c r="L30" s="67"/>
      <c r="M30" s="54"/>
    </row>
    <row r="31" spans="1:15" ht="15" x14ac:dyDescent="0.25">
      <c r="A31" s="64"/>
      <c r="B31" s="57"/>
      <c r="C31" s="59"/>
      <c r="D31" s="13" t="s">
        <v>7</v>
      </c>
      <c r="E31"/>
      <c r="F31" s="18"/>
      <c r="G31" s="18"/>
      <c r="H31" s="18"/>
      <c r="I31" s="60"/>
      <c r="J31" s="61"/>
      <c r="K31" s="62"/>
      <c r="L31" s="67"/>
      <c r="M31" s="54"/>
    </row>
    <row r="32" spans="1:15" ht="15" x14ac:dyDescent="0.2">
      <c r="A32" s="64"/>
      <c r="B32" s="57"/>
      <c r="C32" s="59"/>
      <c r="D32" s="13" t="s">
        <v>27</v>
      </c>
      <c r="E32" s="17">
        <f>[1]IQT!$P$36</f>
        <v>76.78</v>
      </c>
      <c r="F32" s="18">
        <f t="shared" si="1"/>
        <v>26</v>
      </c>
      <c r="G32" s="18">
        <f t="shared" si="5"/>
        <v>10</v>
      </c>
      <c r="H32" s="18">
        <f>'[1]IRS '!$L$48</f>
        <v>2461505</v>
      </c>
      <c r="I32" s="60"/>
      <c r="J32" s="61"/>
      <c r="K32" s="62"/>
      <c r="L32" s="67"/>
      <c r="M32" s="54"/>
      <c r="O32" s="4"/>
    </row>
    <row r="33" spans="1:15" ht="15" x14ac:dyDescent="0.25">
      <c r="A33" s="65"/>
      <c r="B33" s="58"/>
      <c r="C33" s="44"/>
      <c r="D33" s="13" t="s">
        <v>40</v>
      </c>
      <c r="E33"/>
      <c r="F33" s="18"/>
      <c r="G33" s="18"/>
      <c r="H33" s="18"/>
      <c r="I33" s="46"/>
      <c r="J33" s="48"/>
      <c r="K33" s="50"/>
      <c r="L33" s="68"/>
      <c r="M33" s="54"/>
    </row>
    <row r="34" spans="1:15" ht="15" x14ac:dyDescent="0.2">
      <c r="A34" s="38" t="s">
        <v>78</v>
      </c>
      <c r="B34" s="41" t="s">
        <v>64</v>
      </c>
      <c r="C34" s="43" t="s">
        <v>44</v>
      </c>
      <c r="D34" s="13" t="s">
        <v>28</v>
      </c>
      <c r="E34" s="17">
        <f>[1]IQT!$P$38</f>
        <v>77.8</v>
      </c>
      <c r="F34" s="18">
        <f t="shared" si="1"/>
        <v>22</v>
      </c>
      <c r="G34" s="18">
        <f>RANK(E34,$E$34:$E$48)</f>
        <v>8</v>
      </c>
      <c r="H34" s="18">
        <f>'[1]IRS '!$L$63</f>
        <v>7291708</v>
      </c>
      <c r="I34" s="45">
        <f>SUMPRODUCT(E34:E35,H34:H35)/SUM(H34:H35)</f>
        <v>79.056666315973004</v>
      </c>
      <c r="J34" s="47">
        <f t="shared" si="8"/>
        <v>18</v>
      </c>
      <c r="K34" s="49">
        <f>RANK(I34,$I$34:$I$48)</f>
        <v>6</v>
      </c>
      <c r="L34" s="66">
        <f>SUMPRODUCT(E34:E48,H34:H48)/SUM(H34:H48)</f>
        <v>75.541258678847427</v>
      </c>
      <c r="M34" s="54"/>
      <c r="O34" s="4"/>
    </row>
    <row r="35" spans="1:15" ht="15" x14ac:dyDescent="0.2">
      <c r="A35" s="39"/>
      <c r="B35" s="42"/>
      <c r="C35" s="44"/>
      <c r="D35" s="13" t="s">
        <v>23</v>
      </c>
      <c r="E35" s="17">
        <f>[1]IQT!$P$39</f>
        <v>85.05</v>
      </c>
      <c r="F35" s="18">
        <f t="shared" si="1"/>
        <v>13</v>
      </c>
      <c r="G35" s="18">
        <f t="shared" ref="G35:G48" si="10">RANK(E35,$E$34:$E$48)</f>
        <v>5</v>
      </c>
      <c r="H35" s="18">
        <f>'[1]IRS '!$L$64</f>
        <v>1528906</v>
      </c>
      <c r="I35" s="46"/>
      <c r="J35" s="48" t="e">
        <f t="shared" si="8"/>
        <v>#N/A</v>
      </c>
      <c r="K35" s="50"/>
      <c r="L35" s="67"/>
      <c r="M35" s="54"/>
      <c r="O35" s="4"/>
    </row>
    <row r="36" spans="1:15" ht="15" x14ac:dyDescent="0.2">
      <c r="A36" s="39"/>
      <c r="B36" s="41" t="s">
        <v>65</v>
      </c>
      <c r="C36" s="43" t="s">
        <v>44</v>
      </c>
      <c r="D36" s="13" t="s">
        <v>28</v>
      </c>
      <c r="E36" s="17">
        <f>[1]IQT!$P$40</f>
        <v>63.3</v>
      </c>
      <c r="F36" s="18">
        <f t="shared" si="1"/>
        <v>37</v>
      </c>
      <c r="G36" s="18">
        <f t="shared" si="10"/>
        <v>14</v>
      </c>
      <c r="H36" s="18">
        <f>'[1]IRS '!$L$65</f>
        <v>4413224</v>
      </c>
      <c r="I36" s="45">
        <f>SUMPRODUCT(E36:E37,H36:H37)/SUM(H36:H37)</f>
        <v>66.126624517719208</v>
      </c>
      <c r="J36" s="47">
        <f t="shared" si="8"/>
        <v>30</v>
      </c>
      <c r="K36" s="49">
        <f>RANK(I36,$I$34:$I$48)</f>
        <v>11</v>
      </c>
      <c r="L36" s="67"/>
      <c r="M36" s="54"/>
      <c r="O36" s="4"/>
    </row>
    <row r="37" spans="1:15" ht="15" x14ac:dyDescent="0.2">
      <c r="A37" s="39"/>
      <c r="B37" s="42"/>
      <c r="C37" s="44"/>
      <c r="D37" s="13" t="s">
        <v>23</v>
      </c>
      <c r="E37" s="17">
        <f>[1]IQT!$P$41</f>
        <v>74.36</v>
      </c>
      <c r="F37" s="18">
        <f t="shared" si="1"/>
        <v>29</v>
      </c>
      <c r="G37" s="18">
        <f t="shared" si="10"/>
        <v>9</v>
      </c>
      <c r="H37" s="18">
        <f>'[1]IRS '!$L$66</f>
        <v>1515117</v>
      </c>
      <c r="I37" s="46"/>
      <c r="J37" s="48" t="e">
        <f t="shared" si="8"/>
        <v>#N/A</v>
      </c>
      <c r="K37" s="50"/>
      <c r="L37" s="67"/>
      <c r="M37" s="54"/>
      <c r="O37" s="4"/>
    </row>
    <row r="38" spans="1:15" ht="15" x14ac:dyDescent="0.2">
      <c r="A38" s="39"/>
      <c r="B38" s="22" t="s">
        <v>66</v>
      </c>
      <c r="C38" s="13" t="s">
        <v>12</v>
      </c>
      <c r="D38" s="13" t="s">
        <v>12</v>
      </c>
      <c r="E38" s="17">
        <f>[1]IQT!$P$42</f>
        <v>60.45</v>
      </c>
      <c r="F38" s="18">
        <f t="shared" si="1"/>
        <v>38</v>
      </c>
      <c r="G38" s="18">
        <f t="shared" si="10"/>
        <v>15</v>
      </c>
      <c r="H38" s="18">
        <f>'[1]IRS '!$L$67</f>
        <v>5648400</v>
      </c>
      <c r="I38" s="17">
        <f t="shared" ref="I38:I48" si="11">+E38</f>
        <v>60.45</v>
      </c>
      <c r="J38" s="21">
        <f t="shared" si="8"/>
        <v>32</v>
      </c>
      <c r="K38" s="20">
        <f>RANK(I38,$I$34:$I$48)</f>
        <v>13</v>
      </c>
      <c r="L38" s="67"/>
      <c r="M38" s="54"/>
      <c r="O38" s="4"/>
    </row>
    <row r="39" spans="1:15" ht="15" x14ac:dyDescent="0.2">
      <c r="A39" s="39"/>
      <c r="B39" s="22" t="s">
        <v>67</v>
      </c>
      <c r="C39" s="13" t="s">
        <v>29</v>
      </c>
      <c r="D39" s="13" t="s">
        <v>29</v>
      </c>
      <c r="E39" s="17">
        <f>[1]IQT!$P$43</f>
        <v>88.39</v>
      </c>
      <c r="F39" s="18">
        <f t="shared" si="1"/>
        <v>6</v>
      </c>
      <c r="G39" s="18">
        <f t="shared" si="10"/>
        <v>3</v>
      </c>
      <c r="H39" s="18">
        <f>'[1]IRS '!$L$68</f>
        <v>1552620</v>
      </c>
      <c r="I39" s="17">
        <f t="shared" si="11"/>
        <v>88.39</v>
      </c>
      <c r="J39" s="21">
        <f t="shared" si="8"/>
        <v>5</v>
      </c>
      <c r="K39" s="20">
        <f t="shared" ref="K39:K48" si="12">RANK(I39,$I$34:$I$48)</f>
        <v>3</v>
      </c>
      <c r="L39" s="67"/>
      <c r="M39" s="54"/>
      <c r="O39" s="4"/>
    </row>
    <row r="40" spans="1:15" ht="15" x14ac:dyDescent="0.2">
      <c r="A40" s="39"/>
      <c r="B40" s="22" t="s">
        <v>68</v>
      </c>
      <c r="C40" s="13" t="s">
        <v>19</v>
      </c>
      <c r="D40" s="13" t="s">
        <v>19</v>
      </c>
      <c r="E40" s="17">
        <f>[1]IQT!$P$44</f>
        <v>72.319999999999993</v>
      </c>
      <c r="F40" s="18">
        <f t="shared" si="1"/>
        <v>32</v>
      </c>
      <c r="G40" s="18">
        <f t="shared" si="10"/>
        <v>10</v>
      </c>
      <c r="H40" s="18">
        <f>'[1]IRS '!$L$69</f>
        <v>4930164</v>
      </c>
      <c r="I40" s="17">
        <f t="shared" si="11"/>
        <v>72.319999999999993</v>
      </c>
      <c r="J40" s="21">
        <f t="shared" si="8"/>
        <v>26</v>
      </c>
      <c r="K40" s="20">
        <f t="shared" si="12"/>
        <v>8</v>
      </c>
      <c r="L40" s="67"/>
      <c r="M40" s="54"/>
      <c r="O40" s="4"/>
    </row>
    <row r="41" spans="1:15" ht="15" x14ac:dyDescent="0.2">
      <c r="A41" s="39"/>
      <c r="B41" s="22" t="s">
        <v>69</v>
      </c>
      <c r="C41" s="13" t="s">
        <v>24</v>
      </c>
      <c r="D41" s="13" t="s">
        <v>24</v>
      </c>
      <c r="E41" s="17">
        <f>[1]IQT!$P$45</f>
        <v>81.95</v>
      </c>
      <c r="F41" s="18">
        <f t="shared" si="1"/>
        <v>17</v>
      </c>
      <c r="G41" s="18">
        <f t="shared" si="10"/>
        <v>6</v>
      </c>
      <c r="H41" s="18">
        <f>'[1]IRS '!$L$70</f>
        <v>8403754</v>
      </c>
      <c r="I41" s="17">
        <f t="shared" si="11"/>
        <v>81.95</v>
      </c>
      <c r="J41" s="21">
        <f t="shared" si="8"/>
        <v>13</v>
      </c>
      <c r="K41" s="20">
        <f t="shared" si="12"/>
        <v>5</v>
      </c>
      <c r="L41" s="67"/>
      <c r="M41" s="54"/>
      <c r="O41" s="4"/>
    </row>
    <row r="42" spans="1:15" ht="15" x14ac:dyDescent="0.2">
      <c r="A42" s="39"/>
      <c r="B42" s="22" t="s">
        <v>70</v>
      </c>
      <c r="C42" s="13" t="s">
        <v>12</v>
      </c>
      <c r="D42" s="13" t="s">
        <v>12</v>
      </c>
      <c r="E42" s="17">
        <f>[1]IQT!$P$46</f>
        <v>69.12</v>
      </c>
      <c r="F42" s="18">
        <f t="shared" si="1"/>
        <v>34</v>
      </c>
      <c r="G42" s="18">
        <f t="shared" si="10"/>
        <v>11</v>
      </c>
      <c r="H42" s="18">
        <f>'[1]IRS '!$L$71</f>
        <v>1114376</v>
      </c>
      <c r="I42" s="17">
        <f t="shared" si="11"/>
        <v>69.12</v>
      </c>
      <c r="J42" s="21">
        <f t="shared" si="8"/>
        <v>28</v>
      </c>
      <c r="K42" s="20">
        <f t="shared" si="12"/>
        <v>9</v>
      </c>
      <c r="L42" s="67"/>
      <c r="M42" s="54"/>
      <c r="O42" s="4"/>
    </row>
    <row r="43" spans="1:15" ht="15" x14ac:dyDescent="0.2">
      <c r="A43" s="39"/>
      <c r="B43" s="22" t="s">
        <v>71</v>
      </c>
      <c r="C43" s="13" t="s">
        <v>25</v>
      </c>
      <c r="D43" s="13" t="s">
        <v>25</v>
      </c>
      <c r="E43" s="17">
        <f>[1]IQT!$P$47</f>
        <v>85.79</v>
      </c>
      <c r="F43" s="18">
        <f t="shared" si="1"/>
        <v>12</v>
      </c>
      <c r="G43" s="18">
        <f t="shared" si="10"/>
        <v>4</v>
      </c>
      <c r="H43" s="18">
        <f>'[1]IRS '!$L$72</f>
        <v>6596837</v>
      </c>
      <c r="I43" s="17">
        <f t="shared" si="11"/>
        <v>85.79</v>
      </c>
      <c r="J43" s="21">
        <f t="shared" si="8"/>
        <v>8</v>
      </c>
      <c r="K43" s="20">
        <f t="shared" si="12"/>
        <v>4</v>
      </c>
      <c r="L43" s="67"/>
      <c r="M43" s="54"/>
      <c r="O43" s="4"/>
    </row>
    <row r="44" spans="1:15" ht="15" x14ac:dyDescent="0.2">
      <c r="A44" s="39"/>
      <c r="B44" s="22" t="s">
        <v>72</v>
      </c>
      <c r="C44" s="13" t="s">
        <v>21</v>
      </c>
      <c r="D44" s="13" t="s">
        <v>21</v>
      </c>
      <c r="E44" s="17">
        <f>[1]IQT!$P$48</f>
        <v>65.38</v>
      </c>
      <c r="F44" s="18">
        <f t="shared" si="1"/>
        <v>36</v>
      </c>
      <c r="G44" s="18">
        <f t="shared" si="10"/>
        <v>13</v>
      </c>
      <c r="H44" s="18">
        <f>'[1]IRS '!$L$73</f>
        <v>5015098</v>
      </c>
      <c r="I44" s="17">
        <f t="shared" si="11"/>
        <v>65.38</v>
      </c>
      <c r="J44" s="21">
        <f t="shared" si="8"/>
        <v>31</v>
      </c>
      <c r="K44" s="20">
        <f t="shared" si="12"/>
        <v>12</v>
      </c>
      <c r="L44" s="67"/>
      <c r="M44" s="54"/>
      <c r="O44" s="4"/>
    </row>
    <row r="45" spans="1:15" ht="15" x14ac:dyDescent="0.2">
      <c r="A45" s="39"/>
      <c r="B45" s="22" t="s">
        <v>73</v>
      </c>
      <c r="C45" s="13" t="s">
        <v>20</v>
      </c>
      <c r="D45" s="13" t="s">
        <v>20</v>
      </c>
      <c r="E45" s="17">
        <f>[1]IQT!$P$49</f>
        <v>69.05</v>
      </c>
      <c r="F45" s="18">
        <f t="shared" si="1"/>
        <v>35</v>
      </c>
      <c r="G45" s="18">
        <f t="shared" si="10"/>
        <v>12</v>
      </c>
      <c r="H45" s="18">
        <f>'[1]IRS '!$L$74</f>
        <v>7768377</v>
      </c>
      <c r="I45" s="17">
        <f t="shared" si="11"/>
        <v>69.05</v>
      </c>
      <c r="J45" s="21">
        <f t="shared" si="8"/>
        <v>29</v>
      </c>
      <c r="K45" s="20">
        <f t="shared" si="12"/>
        <v>10</v>
      </c>
      <c r="L45" s="67"/>
      <c r="M45" s="54"/>
      <c r="O45" s="4"/>
    </row>
    <row r="46" spans="1:15" ht="15" x14ac:dyDescent="0.2">
      <c r="A46" s="39"/>
      <c r="B46" s="22" t="s">
        <v>74</v>
      </c>
      <c r="C46" s="13" t="s">
        <v>20</v>
      </c>
      <c r="D46" s="13" t="s">
        <v>20</v>
      </c>
      <c r="E46" s="17">
        <f>[1]IQT!$P$50</f>
        <v>78.22</v>
      </c>
      <c r="F46" s="18">
        <f t="shared" si="1"/>
        <v>21</v>
      </c>
      <c r="G46" s="18">
        <f t="shared" si="10"/>
        <v>7</v>
      </c>
      <c r="H46" s="18">
        <f>'[1]IRS '!$L$75</f>
        <v>5867377</v>
      </c>
      <c r="I46" s="17">
        <f t="shared" si="11"/>
        <v>78.22</v>
      </c>
      <c r="J46" s="21">
        <f t="shared" si="8"/>
        <v>19</v>
      </c>
      <c r="K46" s="20">
        <f t="shared" si="12"/>
        <v>7</v>
      </c>
      <c r="L46" s="67"/>
      <c r="M46" s="54"/>
      <c r="O46" s="4"/>
    </row>
    <row r="47" spans="1:15" ht="15" x14ac:dyDescent="0.2">
      <c r="A47" s="39"/>
      <c r="B47" s="22" t="s">
        <v>75</v>
      </c>
      <c r="C47" s="13" t="s">
        <v>22</v>
      </c>
      <c r="D47" s="13" t="s">
        <v>22</v>
      </c>
      <c r="E47" s="17">
        <f>[1]IQT!$P$51</f>
        <v>89.4</v>
      </c>
      <c r="F47" s="18">
        <f t="shared" si="1"/>
        <v>3</v>
      </c>
      <c r="G47" s="18">
        <f t="shared" si="10"/>
        <v>2</v>
      </c>
      <c r="H47" s="18">
        <f>'[1]IRS '!$L$76</f>
        <v>2951677</v>
      </c>
      <c r="I47" s="17">
        <f t="shared" si="11"/>
        <v>89.4</v>
      </c>
      <c r="J47" s="21">
        <f t="shared" si="8"/>
        <v>2</v>
      </c>
      <c r="K47" s="20">
        <f t="shared" si="12"/>
        <v>2</v>
      </c>
      <c r="L47" s="67"/>
      <c r="M47" s="54"/>
      <c r="O47" s="4"/>
    </row>
    <row r="48" spans="1:15" ht="15" x14ac:dyDescent="0.2">
      <c r="A48" s="40"/>
      <c r="B48" s="22" t="s">
        <v>76</v>
      </c>
      <c r="C48" s="13" t="s">
        <v>13</v>
      </c>
      <c r="D48" s="13" t="s">
        <v>13</v>
      </c>
      <c r="E48" s="17">
        <f>[1]IQT!$P$52</f>
        <v>94.37</v>
      </c>
      <c r="F48" s="18">
        <f t="shared" si="1"/>
        <v>1</v>
      </c>
      <c r="G48" s="18">
        <f t="shared" si="10"/>
        <v>1</v>
      </c>
      <c r="H48" s="18">
        <f>'[1]IRS '!$L$77</f>
        <v>1934817</v>
      </c>
      <c r="I48" s="17">
        <f t="shared" si="11"/>
        <v>94.37</v>
      </c>
      <c r="J48" s="21">
        <f t="shared" si="8"/>
        <v>1</v>
      </c>
      <c r="K48" s="20">
        <f t="shared" si="12"/>
        <v>1</v>
      </c>
      <c r="L48" s="67"/>
      <c r="M48" s="55"/>
    </row>
    <row r="49" spans="1:14" ht="15" x14ac:dyDescent="0.25">
      <c r="A49" s="5" t="s">
        <v>2</v>
      </c>
      <c r="B49" s="5"/>
      <c r="C49" s="5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 s="1" t="s">
        <v>14</v>
      </c>
      <c r="C50" s="6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 s="8"/>
      <c r="B51" s="1" t="s">
        <v>15</v>
      </c>
      <c r="D51"/>
      <c r="E51"/>
      <c r="F51"/>
      <c r="G51"/>
      <c r="H51"/>
      <c r="I51"/>
      <c r="J51"/>
      <c r="K51"/>
      <c r="L51"/>
      <c r="M51"/>
      <c r="N51"/>
    </row>
    <row r="52" spans="1:14" ht="2.25" customHeight="1" x14ac:dyDescent="0.25"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 s="9"/>
      <c r="B53" s="1" t="s">
        <v>16</v>
      </c>
      <c r="D53"/>
      <c r="E53"/>
      <c r="F53"/>
      <c r="G53"/>
      <c r="H53"/>
      <c r="I53"/>
      <c r="J53"/>
      <c r="K53"/>
      <c r="L53"/>
      <c r="M53"/>
      <c r="N53"/>
    </row>
    <row r="54" spans="1:14" ht="2.25" customHeight="1" x14ac:dyDescent="0.2">
      <c r="G54" s="7"/>
    </row>
    <row r="55" spans="1:14" ht="12.75" x14ac:dyDescent="0.2">
      <c r="A55" s="10"/>
      <c r="B55" s="1" t="s">
        <v>17</v>
      </c>
      <c r="G55" s="7"/>
    </row>
    <row r="56" spans="1:14" ht="2.25" customHeight="1" x14ac:dyDescent="0.2">
      <c r="G56" s="7"/>
      <c r="K56" s="2"/>
    </row>
    <row r="57" spans="1:14" ht="12.75" x14ac:dyDescent="0.2">
      <c r="A57" s="11"/>
      <c r="B57" s="1" t="s">
        <v>18</v>
      </c>
      <c r="G57" s="7"/>
      <c r="K57" s="2"/>
    </row>
    <row r="58" spans="1:14" ht="12.75" x14ac:dyDescent="0.2">
      <c r="D58" s="2"/>
      <c r="K58" s="2"/>
    </row>
    <row r="59" spans="1:14" ht="12.75" x14ac:dyDescent="0.2">
      <c r="D59" s="2"/>
    </row>
    <row r="60" spans="1:14" ht="12.75" x14ac:dyDescent="0.2">
      <c r="A60" s="12"/>
    </row>
  </sheetData>
  <mergeCells count="48">
    <mergeCell ref="L34:L48"/>
    <mergeCell ref="B36:B37"/>
    <mergeCell ref="C36:C37"/>
    <mergeCell ref="I36:I37"/>
    <mergeCell ref="J36:J37"/>
    <mergeCell ref="K36:K37"/>
    <mergeCell ref="K34:K35"/>
    <mergeCell ref="A34:A48"/>
    <mergeCell ref="B34:B35"/>
    <mergeCell ref="C34:C35"/>
    <mergeCell ref="I34:I35"/>
    <mergeCell ref="J34:J35"/>
    <mergeCell ref="B30:B33"/>
    <mergeCell ref="C30:C33"/>
    <mergeCell ref="I30:I33"/>
    <mergeCell ref="J30:J33"/>
    <mergeCell ref="K30:K33"/>
    <mergeCell ref="B27:B28"/>
    <mergeCell ref="C27:C28"/>
    <mergeCell ref="I27:I28"/>
    <mergeCell ref="J27:J28"/>
    <mergeCell ref="K27:K28"/>
    <mergeCell ref="B20:B21"/>
    <mergeCell ref="C20:C21"/>
    <mergeCell ref="I20:I21"/>
    <mergeCell ref="J20:J21"/>
    <mergeCell ref="K20:K21"/>
    <mergeCell ref="C16:C19"/>
    <mergeCell ref="I16:I19"/>
    <mergeCell ref="J16:J19"/>
    <mergeCell ref="K16:K19"/>
    <mergeCell ref="L16:L33"/>
    <mergeCell ref="A1:M1"/>
    <mergeCell ref="A3:A15"/>
    <mergeCell ref="B3:B4"/>
    <mergeCell ref="C3:C4"/>
    <mergeCell ref="I3:I4"/>
    <mergeCell ref="J3:J4"/>
    <mergeCell ref="K3:K4"/>
    <mergeCell ref="L3:L15"/>
    <mergeCell ref="M3:M48"/>
    <mergeCell ref="B11:B14"/>
    <mergeCell ref="C11:C14"/>
    <mergeCell ref="I11:I14"/>
    <mergeCell ref="J11:J14"/>
    <mergeCell ref="K11:K14"/>
    <mergeCell ref="A16:A33"/>
    <mergeCell ref="B16:B19"/>
  </mergeCells>
  <conditionalFormatting sqref="I3:I27">
    <cfRule type="cellIs" dxfId="651" priority="56" operator="between">
      <formula>75.99</formula>
      <formula>93</formula>
    </cfRule>
    <cfRule type="cellIs" dxfId="650" priority="57" operator="between">
      <formula>59.99</formula>
      <formula>76</formula>
    </cfRule>
    <cfRule type="cellIs" dxfId="649" priority="58" operator="lessThan">
      <formula>60</formula>
    </cfRule>
    <cfRule type="cellIs" dxfId="648" priority="59" operator="greaterThan">
      <formula>92.99</formula>
    </cfRule>
  </conditionalFormatting>
  <conditionalFormatting sqref="I29:I30">
    <cfRule type="cellIs" dxfId="647" priority="52" operator="between">
      <formula>75.99</formula>
      <formula>93</formula>
    </cfRule>
    <cfRule type="cellIs" dxfId="646" priority="53" operator="between">
      <formula>59.99</formula>
      <formula>76</formula>
    </cfRule>
    <cfRule type="cellIs" dxfId="645" priority="54" operator="lessThan">
      <formula>60</formula>
    </cfRule>
    <cfRule type="cellIs" dxfId="644" priority="55" operator="greaterThan">
      <formula>92.99</formula>
    </cfRule>
  </conditionalFormatting>
  <conditionalFormatting sqref="L16">
    <cfRule type="cellIs" dxfId="643" priority="4" operator="between">
      <formula>75.99</formula>
      <formula>93</formula>
    </cfRule>
    <cfRule type="cellIs" dxfId="642" priority="5" operator="between">
      <formula>59.99</formula>
      <formula>76</formula>
    </cfRule>
    <cfRule type="cellIs" dxfId="641" priority="6" operator="lessThan">
      <formula>60</formula>
    </cfRule>
    <cfRule type="cellIs" dxfId="640" priority="7" operator="greaterThan">
      <formula>92.99</formula>
    </cfRule>
    <cfRule type="cellIs" dxfId="639" priority="8" operator="between">
      <formula>75.99</formula>
      <formula>93</formula>
    </cfRule>
    <cfRule type="cellIs" dxfId="638" priority="9" operator="between">
      <formula>59.99</formula>
      <formula>76</formula>
    </cfRule>
    <cfRule type="cellIs" dxfId="637" priority="10" operator="lessThan">
      <formula>60</formula>
    </cfRule>
    <cfRule type="cellIs" dxfId="636" priority="11" operator="greaterThan">
      <formula>92.99</formula>
    </cfRule>
    <cfRule type="cellIs" dxfId="635" priority="12" operator="greaterThan">
      <formula>76.99</formula>
    </cfRule>
    <cfRule type="cellIs" dxfId="634" priority="13" operator="between">
      <formula>69.99</formula>
      <formula>77</formula>
    </cfRule>
    <cfRule type="cellIs" dxfId="633" priority="14" operator="between">
      <formula>61.99</formula>
      <formula>70</formula>
    </cfRule>
    <cfRule type="cellIs" dxfId="632" priority="15" operator="lessThan">
      <formula>62</formula>
    </cfRule>
    <cfRule type="cellIs" dxfId="631" priority="17" operator="between">
      <formula>59.99</formula>
      <formula>76</formula>
    </cfRule>
    <cfRule type="cellIs" dxfId="630" priority="18" operator="between">
      <formula>75.99</formula>
      <formula>93</formula>
    </cfRule>
    <cfRule type="cellIs" dxfId="629" priority="19" operator="greaterThan">
      <formula>92.99</formula>
    </cfRule>
    <cfRule type="cellIs" dxfId="628" priority="20" operator="lessThan">
      <formula>59.99</formula>
    </cfRule>
    <cfRule type="cellIs" dxfId="627" priority="21" operator="between">
      <formula>59.99</formula>
      <formula>76</formula>
    </cfRule>
    <cfRule type="cellIs" dxfId="626" priority="22" operator="between">
      <formula>75.99</formula>
      <formula>93</formula>
    </cfRule>
    <cfRule type="cellIs" dxfId="625" priority="23" operator="greaterThan">
      <formula>92.99</formula>
    </cfRule>
    <cfRule type="cellIs" dxfId="624" priority="24" operator="between">
      <formula>75.99</formula>
      <formula>93</formula>
    </cfRule>
    <cfRule type="cellIs" dxfId="623" priority="25" operator="between">
      <formula>59.99</formula>
      <formula>76</formula>
    </cfRule>
    <cfRule type="cellIs" dxfId="622" priority="26" operator="lessThan">
      <formula>60</formula>
    </cfRule>
    <cfRule type="cellIs" dxfId="621" priority="27" operator="greaterThan">
      <formula>92.99</formula>
    </cfRule>
    <cfRule type="cellIs" dxfId="620" priority="28" operator="between">
      <formula>59.99</formula>
      <formula>76</formula>
    </cfRule>
    <cfRule type="cellIs" dxfId="619" priority="29" operator="between">
      <formula>75.99</formula>
      <formula>93</formula>
    </cfRule>
    <cfRule type="cellIs" dxfId="618" priority="30" operator="lessThan">
      <formula>60</formula>
    </cfRule>
    <cfRule type="cellIs" dxfId="617" priority="31" operator="greaterThan">
      <formula>92.99</formula>
    </cfRule>
    <cfRule type="cellIs" dxfId="616" priority="32" operator="greaterThan">
      <formula>76.99</formula>
    </cfRule>
    <cfRule type="cellIs" dxfId="615" priority="33" operator="between">
      <formula>69.99</formula>
      <formula>77</formula>
    </cfRule>
    <cfRule type="cellIs" dxfId="614" priority="34" operator="between">
      <formula>61.99</formula>
      <formula>70</formula>
    </cfRule>
    <cfRule type="cellIs" dxfId="613" priority="35" operator="lessThan">
      <formula>62</formula>
    </cfRule>
    <cfRule type="cellIs" dxfId="612" priority="36" operator="between">
      <formula>75.99</formula>
      <formula>93</formula>
    </cfRule>
    <cfRule type="cellIs" dxfId="611" priority="37" operator="between">
      <formula>59.99</formula>
      <formula>76</formula>
    </cfRule>
    <cfRule type="cellIs" dxfId="610" priority="38" operator="lessThan">
      <formula>60</formula>
    </cfRule>
    <cfRule type="cellIs" dxfId="609" priority="39" operator="greaterThan">
      <formula>92.99</formula>
    </cfRule>
    <cfRule type="cellIs" dxfId="608" priority="40" operator="greaterThan">
      <formula>76.99</formula>
    </cfRule>
    <cfRule type="cellIs" dxfId="607" priority="41" operator="between">
      <formula>69.99</formula>
      <formula>77</formula>
    </cfRule>
    <cfRule type="cellIs" dxfId="606" priority="43" operator="lessThan">
      <formula>62</formula>
    </cfRule>
    <cfRule type="cellIs" dxfId="605" priority="44" operator="lessThan">
      <formula>61.99</formula>
    </cfRule>
    <cfRule type="cellIs" dxfId="604" priority="45" operator="between">
      <formula>62</formula>
      <formula>69.99</formula>
    </cfRule>
    <cfRule type="cellIs" dxfId="603" priority="46" operator="between">
      <formula>70</formula>
      <formula>76.99</formula>
    </cfRule>
    <cfRule type="cellIs" dxfId="602" priority="47" operator="greaterThan">
      <formula>77</formula>
    </cfRule>
    <cfRule type="cellIs" dxfId="601" priority="48" operator="between">
      <formula>75.99</formula>
      <formula>93</formula>
    </cfRule>
    <cfRule type="cellIs" dxfId="600" priority="49" operator="between">
      <formula>59.99</formula>
      <formula>76</formula>
    </cfRule>
    <cfRule type="cellIs" dxfId="599" priority="51" operator="greaterThan">
      <formula>92.99</formula>
    </cfRule>
    <cfRule type="cellIs" dxfId="598" priority="42" operator="between">
      <formula>61.99</formula>
      <formula>70</formula>
    </cfRule>
    <cfRule type="cellIs" dxfId="597" priority="1" operator="between">
      <formula>75.99</formula>
      <formula>93</formula>
    </cfRule>
    <cfRule type="cellIs" dxfId="596" priority="2" operator="lessThan">
      <formula>60</formula>
    </cfRule>
    <cfRule type="cellIs" dxfId="595" priority="3" operator="greaterThan">
      <formula>92.99</formula>
    </cfRule>
  </conditionalFormatting>
  <conditionalFormatting sqref="L34 L3:M3 E3:E11 E13 E15 E17 E20:E27 E29:E30 E32 E34:E48 I34:I48">
    <cfRule type="cellIs" dxfId="594" priority="71" operator="between">
      <formula>75.99</formula>
      <formula>93</formula>
    </cfRule>
  </conditionalFormatting>
  <conditionalFormatting sqref="L34 L3:M3">
    <cfRule type="cellIs" dxfId="593" priority="108" operator="between">
      <formula>62</formula>
      <formula>69.99</formula>
    </cfRule>
    <cfRule type="cellIs" dxfId="592" priority="110" operator="greaterThan">
      <formula>77</formula>
    </cfRule>
    <cfRule type="cellIs" dxfId="591" priority="107" operator="lessThan">
      <formula>61.99</formula>
    </cfRule>
  </conditionalFormatting>
  <conditionalFormatting sqref="L34">
    <cfRule type="cellIs" dxfId="590" priority="64" operator="between">
      <formula>75.99</formula>
      <formula>93</formula>
    </cfRule>
    <cfRule type="cellIs" dxfId="589" priority="65" operator="lessThan">
      <formula>60</formula>
    </cfRule>
    <cfRule type="cellIs" dxfId="588" priority="66" operator="greaterThan">
      <formula>92.99</formula>
    </cfRule>
    <cfRule type="cellIs" dxfId="587" priority="67" operator="between">
      <formula>75.99</formula>
      <formula>93</formula>
    </cfRule>
    <cfRule type="cellIs" dxfId="586" priority="68" operator="between">
      <formula>59.99</formula>
      <formula>76</formula>
    </cfRule>
    <cfRule type="cellIs" dxfId="585" priority="69" operator="lessThan">
      <formula>60</formula>
    </cfRule>
    <cfRule type="cellIs" dxfId="584" priority="70" operator="greaterThan">
      <formula>92.99</formula>
    </cfRule>
    <cfRule type="cellIs" dxfId="583" priority="100" operator="between">
      <formula>59.99</formula>
      <formula>76</formula>
    </cfRule>
    <cfRule type="cellIs" dxfId="582" priority="101" operator="lessThan">
      <formula>60</formula>
    </cfRule>
    <cfRule type="cellIs" dxfId="581" priority="103" operator="greaterThan">
      <formula>76.99</formula>
    </cfRule>
    <cfRule type="cellIs" dxfId="580" priority="104" operator="between">
      <formula>69.99</formula>
      <formula>77</formula>
    </cfRule>
    <cfRule type="cellIs" dxfId="579" priority="105" operator="between">
      <formula>61.99</formula>
      <formula>70</formula>
    </cfRule>
    <cfRule type="cellIs" dxfId="578" priority="106" operator="lessThan">
      <formula>62</formula>
    </cfRule>
    <cfRule type="cellIs" dxfId="577" priority="102" operator="greaterThan">
      <formula>92.99</formula>
    </cfRule>
    <cfRule type="cellIs" dxfId="576" priority="83" operator="lessThan">
      <formula>59.99</formula>
    </cfRule>
    <cfRule type="cellIs" dxfId="575" priority="84" operator="between">
      <formula>59.99</formula>
      <formula>76</formula>
    </cfRule>
    <cfRule type="cellIs" dxfId="574" priority="85" operator="between">
      <formula>75.99</formula>
      <formula>93</formula>
    </cfRule>
    <cfRule type="cellIs" dxfId="573" priority="86" operator="greaterThan">
      <formula>92.99</formula>
    </cfRule>
    <cfRule type="cellIs" dxfId="572" priority="87" operator="between">
      <formula>75.99</formula>
      <formula>93</formula>
    </cfRule>
    <cfRule type="cellIs" dxfId="571" priority="88" operator="between">
      <formula>59.99</formula>
      <formula>76</formula>
    </cfRule>
    <cfRule type="cellIs" dxfId="570" priority="89" operator="lessThan">
      <formula>60</formula>
    </cfRule>
    <cfRule type="cellIs" dxfId="569" priority="90" operator="greaterThan">
      <formula>92.99</formula>
    </cfRule>
    <cfRule type="cellIs" dxfId="568" priority="91" operator="between">
      <formula>59.99</formula>
      <formula>76</formula>
    </cfRule>
    <cfRule type="cellIs" dxfId="567" priority="92" operator="between">
      <formula>75.99</formula>
      <formula>93</formula>
    </cfRule>
    <cfRule type="cellIs" dxfId="566" priority="93" operator="lessThan">
      <formula>60</formula>
    </cfRule>
    <cfRule type="cellIs" dxfId="565" priority="94" operator="greaterThan">
      <formula>92.99</formula>
    </cfRule>
    <cfRule type="cellIs" dxfId="564" priority="95" operator="greaterThan">
      <formula>76.99</formula>
    </cfRule>
    <cfRule type="cellIs" dxfId="563" priority="96" operator="between">
      <formula>69.99</formula>
      <formula>77</formula>
    </cfRule>
    <cfRule type="cellIs" dxfId="562" priority="97" operator="between">
      <formula>61.99</formula>
      <formula>70</formula>
    </cfRule>
    <cfRule type="cellIs" dxfId="561" priority="98" operator="lessThan">
      <formula>62</formula>
    </cfRule>
    <cfRule type="cellIs" dxfId="560" priority="99" operator="between">
      <formula>75.99</formula>
      <formula>93</formula>
    </cfRule>
  </conditionalFormatting>
  <conditionalFormatting sqref="L3:M3 E3:E11 E13 E15 E17 E20:E27 E29:E30 E32 L34 E34:E48 I34:I48">
    <cfRule type="cellIs" dxfId="559" priority="72" operator="between">
      <formula>59.99</formula>
      <formula>76</formula>
    </cfRule>
    <cfRule type="cellIs" dxfId="558" priority="73" operator="lessThan">
      <formula>60</formula>
    </cfRule>
    <cfRule type="cellIs" dxfId="557" priority="74" operator="greaterThan">
      <formula>92.99</formula>
    </cfRule>
  </conditionalFormatting>
  <conditionalFormatting sqref="L3:M3 L34">
    <cfRule type="cellIs" dxfId="556" priority="75" operator="greaterThan">
      <formula>76.99</formula>
    </cfRule>
    <cfRule type="cellIs" dxfId="555" priority="76" operator="between">
      <formula>69.99</formula>
      <formula>77</formula>
    </cfRule>
    <cfRule type="cellIs" dxfId="554" priority="77" operator="between">
      <formula>61.99</formula>
      <formula>70</formula>
    </cfRule>
    <cfRule type="cellIs" dxfId="553" priority="78" operator="lessThan">
      <formula>62</formula>
    </cfRule>
    <cfRule type="cellIs" dxfId="552" priority="81" operator="between">
      <formula>75.99</formula>
      <formula>93</formula>
    </cfRule>
    <cfRule type="cellIs" dxfId="551" priority="82" operator="greaterThan">
      <formula>92.99</formula>
    </cfRule>
    <cfRule type="cellIs" dxfId="550" priority="109" operator="between">
      <formula>70</formula>
      <formula>76.99</formula>
    </cfRule>
    <cfRule type="cellIs" dxfId="549" priority="80" operator="between">
      <formula>59.99</formula>
      <formula>76</formula>
    </cfRule>
    <cfRule type="cellIs" dxfId="548" priority="111" operator="between">
      <formula>75.99</formula>
      <formula>93</formula>
    </cfRule>
    <cfRule type="cellIs" dxfId="547" priority="112" operator="between">
      <formula>59.99</formula>
      <formula>76</formula>
    </cfRule>
    <cfRule type="cellIs" dxfId="546" priority="114" operator="greaterThan">
      <formula>92.99</formula>
    </cfRule>
  </conditionalFormatting>
  <conditionalFormatting sqref="L3:M3">
    <cfRule type="cellIs" dxfId="545" priority="113" operator="lessThan">
      <formula>59.99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EC1B-5BEE-4A3D-9486-7F9F7F2F2855}">
  <dimension ref="A1:O60"/>
  <sheetViews>
    <sheetView topLeftCell="A16" zoomScale="80" zoomScaleNormal="80" workbookViewId="0">
      <selection activeCell="G3" sqref="G3"/>
    </sheetView>
  </sheetViews>
  <sheetFormatPr defaultColWidth="18.85546875" defaultRowHeight="19.5" customHeight="1" x14ac:dyDescent="0.2"/>
  <cols>
    <col min="1" max="1" width="14.140625" style="1" customWidth="1"/>
    <col min="2" max="2" width="8.7109375" style="1" customWidth="1"/>
    <col min="3" max="3" width="15.7109375" style="1" customWidth="1"/>
    <col min="4" max="4" width="23.140625" style="1" customWidth="1"/>
    <col min="5" max="5" width="20.42578125" style="1" customWidth="1"/>
    <col min="6" max="6" width="16.85546875" style="1" customWidth="1"/>
    <col min="7" max="7" width="12.7109375" style="1" customWidth="1"/>
    <col min="8" max="8" width="20.140625" style="1" customWidth="1"/>
    <col min="9" max="9" width="21" style="1" customWidth="1"/>
    <col min="10" max="11" width="12.7109375" style="1" customWidth="1"/>
    <col min="12" max="13" width="20.42578125" style="1" customWidth="1"/>
    <col min="14" max="16384" width="18.85546875" style="1"/>
  </cols>
  <sheetData>
    <row r="1" spans="1:15" ht="12.75" x14ac:dyDescent="0.2">
      <c r="A1" s="35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5" ht="75" x14ac:dyDescent="0.2">
      <c r="A2" s="14" t="s">
        <v>85</v>
      </c>
      <c r="B2" s="14" t="s">
        <v>83</v>
      </c>
      <c r="C2" s="14" t="s">
        <v>26</v>
      </c>
      <c r="D2" s="14" t="s">
        <v>1</v>
      </c>
      <c r="E2" s="14" t="s">
        <v>84</v>
      </c>
      <c r="F2" s="14" t="s">
        <v>37</v>
      </c>
      <c r="G2" s="14" t="s">
        <v>81</v>
      </c>
      <c r="H2" s="15" t="s">
        <v>35</v>
      </c>
      <c r="I2" s="14" t="s">
        <v>36</v>
      </c>
      <c r="J2" s="14" t="s">
        <v>38</v>
      </c>
      <c r="K2" s="14" t="s">
        <v>80</v>
      </c>
      <c r="L2" s="14" t="s">
        <v>82</v>
      </c>
      <c r="M2" s="16" t="s">
        <v>0</v>
      </c>
    </row>
    <row r="3" spans="1:15" ht="15" x14ac:dyDescent="0.2">
      <c r="A3" s="38" t="s">
        <v>77</v>
      </c>
      <c r="B3" s="41" t="s">
        <v>45</v>
      </c>
      <c r="C3" s="43" t="s">
        <v>39</v>
      </c>
      <c r="D3" s="13" t="s">
        <v>3</v>
      </c>
      <c r="E3" s="17">
        <f>[2]IQT!$P$7</f>
        <v>84.66</v>
      </c>
      <c r="F3" s="18">
        <f>RANK(E3,$E$3:$E$48)</f>
        <v>9</v>
      </c>
      <c r="G3" s="18">
        <f>RANK(E3,$E$3:$E$15)</f>
        <v>4</v>
      </c>
      <c r="H3" s="18">
        <f>'[2]IRS '!$L$6</f>
        <v>6699509</v>
      </c>
      <c r="I3" s="45">
        <f>SUMPRODUCT(E3:E4,H3:H4)/SUM(H3:H4)</f>
        <v>85.002033718684686</v>
      </c>
      <c r="J3" s="47">
        <f>RANK(I3,$I$3:$I$48)</f>
        <v>4</v>
      </c>
      <c r="K3" s="49">
        <f>RANK(I3,$I$3:$I$15)</f>
        <v>2</v>
      </c>
      <c r="L3" s="51">
        <f>SUMPRODUCT(E3:E15,H3:H15)/SUM(H3:H15)</f>
        <v>79.181886648172224</v>
      </c>
      <c r="M3" s="53">
        <f>SUMPRODUCT(E3:E48,H3:H48)/SUM(H3:H48)</f>
        <v>76.707643107628087</v>
      </c>
    </row>
    <row r="4" spans="1:15" ht="15" x14ac:dyDescent="0.2">
      <c r="A4" s="39"/>
      <c r="B4" s="42"/>
      <c r="C4" s="44"/>
      <c r="D4" s="13" t="s">
        <v>4</v>
      </c>
      <c r="E4" s="17">
        <f>[2]IQT!$P$8</f>
        <v>87.17</v>
      </c>
      <c r="F4" s="18">
        <f>RANK(E4,$E$3:$E$48)</f>
        <v>5</v>
      </c>
      <c r="G4" s="18">
        <f t="shared" ref="G4:G15" si="0">RANK(E4,$E$3:$E$15)</f>
        <v>2</v>
      </c>
      <c r="H4" s="18">
        <f>'[2]IRS '!$L$7</f>
        <v>1056962</v>
      </c>
      <c r="I4" s="46"/>
      <c r="J4" s="48"/>
      <c r="K4" s="50"/>
      <c r="L4" s="52"/>
      <c r="M4" s="54"/>
    </row>
    <row r="5" spans="1:15" ht="15" x14ac:dyDescent="0.2">
      <c r="A5" s="39"/>
      <c r="B5" s="22" t="s">
        <v>46</v>
      </c>
      <c r="C5" s="13" t="s">
        <v>5</v>
      </c>
      <c r="D5" s="13" t="s">
        <v>6</v>
      </c>
      <c r="E5" s="17">
        <f>[2]IQT!$P$9</f>
        <v>75.069999999999993</v>
      </c>
      <c r="F5" s="18">
        <f t="shared" ref="F5:F48" si="1">RANK(E5,$E$3:$E$48)</f>
        <v>26</v>
      </c>
      <c r="G5" s="18">
        <f t="shared" si="0"/>
        <v>9</v>
      </c>
      <c r="H5" s="18">
        <f>'[2]IRS '!$L$8</f>
        <v>6192324</v>
      </c>
      <c r="I5" s="17">
        <f>+E5</f>
        <v>75.069999999999993</v>
      </c>
      <c r="J5" s="21">
        <f t="shared" ref="J5:J11" si="2">RANK(I5,$I$3:$I$48)</f>
        <v>22</v>
      </c>
      <c r="K5" s="19">
        <f>RANK(I5,$I$3:$I$15)</f>
        <v>7</v>
      </c>
      <c r="L5" s="52"/>
      <c r="M5" s="54"/>
    </row>
    <row r="6" spans="1:15" ht="15" x14ac:dyDescent="0.2">
      <c r="A6" s="39"/>
      <c r="B6" s="22" t="s">
        <v>47</v>
      </c>
      <c r="C6" s="25" t="s">
        <v>33</v>
      </c>
      <c r="D6" s="25" t="s">
        <v>33</v>
      </c>
      <c r="E6" s="17">
        <f>[2]IQT!$P$10</f>
        <v>72.23</v>
      </c>
      <c r="F6" s="18">
        <f t="shared" si="1"/>
        <v>30</v>
      </c>
      <c r="G6" s="18">
        <f t="shared" si="0"/>
        <v>11</v>
      </c>
      <c r="H6" s="18">
        <f>'[2]IRS '!$L$9</f>
        <v>7738656</v>
      </c>
      <c r="I6" s="17">
        <f t="shared" ref="I6:I9" si="3">+E6</f>
        <v>72.23</v>
      </c>
      <c r="J6" s="21">
        <f t="shared" si="2"/>
        <v>25</v>
      </c>
      <c r="K6" s="19">
        <f t="shared" ref="K6:K10" si="4">RANK(I6,$I$3:$I$15)</f>
        <v>9</v>
      </c>
      <c r="L6" s="52"/>
      <c r="M6" s="54"/>
    </row>
    <row r="7" spans="1:15" ht="15" x14ac:dyDescent="0.2">
      <c r="A7" s="39"/>
      <c r="B7" s="22" t="s">
        <v>48</v>
      </c>
      <c r="C7" s="13" t="s">
        <v>31</v>
      </c>
      <c r="D7" s="13" t="s">
        <v>31</v>
      </c>
      <c r="E7" s="17">
        <f>[2]IQT!$P$11</f>
        <v>81.2</v>
      </c>
      <c r="F7" s="18">
        <f t="shared" si="1"/>
        <v>17</v>
      </c>
      <c r="G7" s="18">
        <f t="shared" si="0"/>
        <v>5</v>
      </c>
      <c r="H7" s="18">
        <f>'[2]IRS '!$L$10</f>
        <v>4352484</v>
      </c>
      <c r="I7" s="17">
        <f t="shared" si="3"/>
        <v>81.2</v>
      </c>
      <c r="J7" s="21">
        <f t="shared" si="2"/>
        <v>14</v>
      </c>
      <c r="K7" s="19">
        <f t="shared" si="4"/>
        <v>4</v>
      </c>
      <c r="L7" s="52"/>
      <c r="M7" s="54"/>
    </row>
    <row r="8" spans="1:15" ht="15" x14ac:dyDescent="0.2">
      <c r="A8" s="39"/>
      <c r="B8" s="22" t="s">
        <v>49</v>
      </c>
      <c r="C8" s="13" t="s">
        <v>10</v>
      </c>
      <c r="D8" s="13" t="s">
        <v>10</v>
      </c>
      <c r="E8" s="17">
        <f>[2]IQT!$P$12</f>
        <v>78.2</v>
      </c>
      <c r="F8" s="18">
        <f t="shared" si="1"/>
        <v>18</v>
      </c>
      <c r="G8" s="18">
        <f t="shared" si="0"/>
        <v>6</v>
      </c>
      <c r="H8" s="18">
        <f>'[2]IRS '!$L$11</f>
        <v>5719378</v>
      </c>
      <c r="I8" s="17">
        <f t="shared" si="3"/>
        <v>78.2</v>
      </c>
      <c r="J8" s="21">
        <f t="shared" si="2"/>
        <v>15</v>
      </c>
      <c r="K8" s="19">
        <f t="shared" si="4"/>
        <v>5</v>
      </c>
      <c r="L8" s="52"/>
      <c r="M8" s="54"/>
    </row>
    <row r="9" spans="1:15" ht="15" x14ac:dyDescent="0.2">
      <c r="A9" s="39"/>
      <c r="B9" s="22" t="s">
        <v>50</v>
      </c>
      <c r="C9" s="13" t="s">
        <v>32</v>
      </c>
      <c r="D9" s="13" t="s">
        <v>32</v>
      </c>
      <c r="E9" s="17">
        <f>[2]IQT!$P$13</f>
        <v>74.180000000000007</v>
      </c>
      <c r="F9" s="18">
        <f t="shared" si="1"/>
        <v>27</v>
      </c>
      <c r="G9" s="18">
        <f t="shared" si="0"/>
        <v>10</v>
      </c>
      <c r="H9" s="18">
        <f>'[2]IRS '!$L$12</f>
        <v>5565480</v>
      </c>
      <c r="I9" s="17">
        <f t="shared" si="3"/>
        <v>74.180000000000007</v>
      </c>
      <c r="J9" s="21">
        <f t="shared" si="2"/>
        <v>23</v>
      </c>
      <c r="K9" s="19">
        <f t="shared" si="4"/>
        <v>8</v>
      </c>
      <c r="L9" s="52"/>
      <c r="M9" s="54"/>
      <c r="N9" s="3"/>
    </row>
    <row r="10" spans="1:15" ht="15" x14ac:dyDescent="0.2">
      <c r="A10" s="39"/>
      <c r="B10" s="22" t="s">
        <v>51</v>
      </c>
      <c r="C10" s="13" t="s">
        <v>33</v>
      </c>
      <c r="D10" s="13" t="s">
        <v>33</v>
      </c>
      <c r="E10" s="17">
        <f>[2]IQT!$P$14</f>
        <v>75.23</v>
      </c>
      <c r="F10" s="18">
        <f t="shared" si="1"/>
        <v>25</v>
      </c>
      <c r="G10" s="18">
        <f t="shared" si="0"/>
        <v>8</v>
      </c>
      <c r="H10" s="18">
        <f>'[2]IRS '!$L$13</f>
        <v>6122825</v>
      </c>
      <c r="I10" s="17">
        <f>+E10</f>
        <v>75.23</v>
      </c>
      <c r="J10" s="21">
        <f t="shared" si="2"/>
        <v>21</v>
      </c>
      <c r="K10" s="19">
        <f t="shared" si="4"/>
        <v>6</v>
      </c>
      <c r="L10" s="52"/>
      <c r="M10" s="54"/>
    </row>
    <row r="11" spans="1:15" ht="15" x14ac:dyDescent="0.2">
      <c r="A11" s="39"/>
      <c r="B11" s="56" t="s">
        <v>52</v>
      </c>
      <c r="C11" s="43" t="s">
        <v>41</v>
      </c>
      <c r="D11" s="13" t="s">
        <v>34</v>
      </c>
      <c r="E11" s="17">
        <f>[2]IQT!$P$15</f>
        <v>87.16</v>
      </c>
      <c r="F11" s="18">
        <f>RANK(E11,$E$3:$E$48)</f>
        <v>6</v>
      </c>
      <c r="G11" s="18">
        <f>RANK(E11,$E$3:$E$15)</f>
        <v>3</v>
      </c>
      <c r="H11" s="18">
        <f>'[2]IRS '!$L$14</f>
        <v>5794287</v>
      </c>
      <c r="I11" s="45">
        <f>SUMPRODUCT(E11:E14,H11:H14)/SUM(H11:H14)</f>
        <v>83.434406731761612</v>
      </c>
      <c r="J11" s="47">
        <f t="shared" si="2"/>
        <v>10</v>
      </c>
      <c r="K11" s="49">
        <f>RANK(I11,$I$3:$I$15)</f>
        <v>3</v>
      </c>
      <c r="L11" s="52"/>
      <c r="M11" s="54"/>
    </row>
    <row r="12" spans="1:15" ht="15" x14ac:dyDescent="0.25">
      <c r="A12" s="39"/>
      <c r="B12" s="57"/>
      <c r="C12" s="59"/>
      <c r="D12" s="13" t="s">
        <v>7</v>
      </c>
      <c r="E12"/>
      <c r="F12" s="18"/>
      <c r="G12" s="18"/>
      <c r="H12" s="18"/>
      <c r="I12" s="60"/>
      <c r="J12" s="61"/>
      <c r="K12" s="62"/>
      <c r="L12" s="52"/>
      <c r="M12" s="54"/>
    </row>
    <row r="13" spans="1:15" ht="15" x14ac:dyDescent="0.2">
      <c r="A13" s="39"/>
      <c r="B13" s="57"/>
      <c r="C13" s="59"/>
      <c r="D13" s="13" t="s">
        <v>27</v>
      </c>
      <c r="E13" s="17">
        <f>[2]IQT!$P$17</f>
        <v>75.989999999999995</v>
      </c>
      <c r="F13" s="18">
        <f t="shared" si="1"/>
        <v>24</v>
      </c>
      <c r="G13" s="18">
        <f t="shared" si="0"/>
        <v>7</v>
      </c>
      <c r="H13" s="18">
        <f>'[2]IRS '!$L$16</f>
        <v>2899782</v>
      </c>
      <c r="I13" s="60"/>
      <c r="J13" s="61"/>
      <c r="K13" s="62"/>
      <c r="L13" s="52"/>
      <c r="M13" s="54"/>
      <c r="O13" s="4"/>
    </row>
    <row r="14" spans="1:15" ht="15" x14ac:dyDescent="0.25">
      <c r="A14" s="39"/>
      <c r="B14" s="58"/>
      <c r="C14" s="44"/>
      <c r="D14" s="13" t="s">
        <v>40</v>
      </c>
      <c r="E14"/>
      <c r="F14" s="18"/>
      <c r="G14" s="18"/>
      <c r="H14" s="18"/>
      <c r="I14" s="46"/>
      <c r="J14" s="48"/>
      <c r="K14" s="50"/>
      <c r="L14" s="52"/>
      <c r="M14" s="54"/>
    </row>
    <row r="15" spans="1:15" ht="15" x14ac:dyDescent="0.2">
      <c r="A15" s="40"/>
      <c r="B15" s="22" t="s">
        <v>53</v>
      </c>
      <c r="C15" s="13" t="s">
        <v>11</v>
      </c>
      <c r="D15" s="13" t="s">
        <v>11</v>
      </c>
      <c r="E15" s="17">
        <f>[2]IQT!$P$19</f>
        <v>96.09</v>
      </c>
      <c r="F15" s="18">
        <f t="shared" si="1"/>
        <v>1</v>
      </c>
      <c r="G15" s="18">
        <f t="shared" si="0"/>
        <v>1</v>
      </c>
      <c r="H15" s="18">
        <f>'[2]IRS '!$L$18</f>
        <v>2721266</v>
      </c>
      <c r="I15" s="17">
        <f>+E15</f>
        <v>96.09</v>
      </c>
      <c r="J15" s="21">
        <f>RANK(I15,$I$3:$I$48)</f>
        <v>1</v>
      </c>
      <c r="K15" s="24">
        <f>RANK(I15,$I$3:$I$15)</f>
        <v>1</v>
      </c>
      <c r="L15" s="52"/>
      <c r="M15" s="54"/>
    </row>
    <row r="16" spans="1:15" ht="15" x14ac:dyDescent="0.25">
      <c r="A16" s="63" t="s">
        <v>79</v>
      </c>
      <c r="B16" s="56" t="s">
        <v>54</v>
      </c>
      <c r="C16" s="43" t="s">
        <v>41</v>
      </c>
      <c r="D16" s="13" t="s">
        <v>34</v>
      </c>
      <c r="E16"/>
      <c r="F16" s="18"/>
      <c r="G16" s="18"/>
      <c r="H16" s="18"/>
      <c r="I16" s="45">
        <f>SUMPRODUCT(E16:E19,H16:H19)/SUM(H16:H19)</f>
        <v>76.44</v>
      </c>
      <c r="J16" s="47">
        <f>RANK(I16:I19,$I$3:$I$48)</f>
        <v>19</v>
      </c>
      <c r="K16" s="49">
        <f>RANK(I16,$I$16:$I$33)</f>
        <v>7</v>
      </c>
      <c r="L16" s="66">
        <f>SUMPRODUCT(E16:E33,H16:H33)/SUM(H16:H33)</f>
        <v>78.15204567362899</v>
      </c>
      <c r="M16" s="54"/>
    </row>
    <row r="17" spans="1:15" ht="15" x14ac:dyDescent="0.2">
      <c r="A17" s="64"/>
      <c r="B17" s="57"/>
      <c r="C17" s="59"/>
      <c r="D17" s="13" t="s">
        <v>7</v>
      </c>
      <c r="E17" s="17">
        <f>[2]IQT!$P$21</f>
        <v>76.44</v>
      </c>
      <c r="F17" s="18">
        <f>RANK(E17,$E$3:$E$48)</f>
        <v>22</v>
      </c>
      <c r="G17" s="18">
        <f>RANK(E17,$E$16:$E$33)</f>
        <v>8</v>
      </c>
      <c r="H17" s="18">
        <f>'[2]IRS '!$L$33</f>
        <v>1967448</v>
      </c>
      <c r="I17" s="60"/>
      <c r="J17" s="61"/>
      <c r="K17" s="62"/>
      <c r="L17" s="67"/>
      <c r="M17" s="54"/>
    </row>
    <row r="18" spans="1:15" ht="15" x14ac:dyDescent="0.25">
      <c r="A18" s="64"/>
      <c r="B18" s="57"/>
      <c r="C18" s="59"/>
      <c r="D18" s="13" t="s">
        <v>27</v>
      </c>
      <c r="E18"/>
      <c r="F18" s="18"/>
      <c r="G18" s="18"/>
      <c r="H18" s="18"/>
      <c r="I18" s="60"/>
      <c r="J18" s="61"/>
      <c r="K18" s="62"/>
      <c r="L18" s="67"/>
      <c r="M18" s="54"/>
      <c r="O18" s="4"/>
    </row>
    <row r="19" spans="1:15" ht="15" x14ac:dyDescent="0.25">
      <c r="A19" s="64"/>
      <c r="B19" s="58"/>
      <c r="C19" s="44"/>
      <c r="D19" s="13" t="s">
        <v>40</v>
      </c>
      <c r="E19"/>
      <c r="F19" s="18"/>
      <c r="G19" s="18"/>
      <c r="H19" s="18"/>
      <c r="I19" s="46"/>
      <c r="J19" s="48"/>
      <c r="K19" s="50"/>
      <c r="L19" s="67"/>
      <c r="M19" s="54"/>
    </row>
    <row r="20" spans="1:15" ht="15" x14ac:dyDescent="0.2">
      <c r="A20" s="64"/>
      <c r="B20" s="41" t="s">
        <v>55</v>
      </c>
      <c r="C20" s="43" t="s">
        <v>39</v>
      </c>
      <c r="D20" s="13" t="s">
        <v>3</v>
      </c>
      <c r="E20" s="17">
        <f>[2]IQT!$P$24</f>
        <v>86.24</v>
      </c>
      <c r="F20" s="18">
        <f t="shared" si="1"/>
        <v>7</v>
      </c>
      <c r="G20" s="18">
        <f>RANK(E20,$E$16:$E$33)</f>
        <v>3</v>
      </c>
      <c r="H20" s="18">
        <f>'[2]IRS '!$L$36</f>
        <v>2253423</v>
      </c>
      <c r="I20" s="45">
        <f>SUMPRODUCT(E20:E21,H20:H21)/SUM(H20:H21)</f>
        <v>86.797713831082987</v>
      </c>
      <c r="J20" s="47">
        <f>RANK(I20,$I$3:$I$48)</f>
        <v>3</v>
      </c>
      <c r="K20" s="49">
        <f>RANK(I20,$I$16:$I$33)</f>
        <v>1</v>
      </c>
      <c r="L20" s="67"/>
      <c r="M20" s="54"/>
    </row>
    <row r="21" spans="1:15" ht="15" x14ac:dyDescent="0.2">
      <c r="A21" s="64"/>
      <c r="B21" s="42"/>
      <c r="C21" s="44"/>
      <c r="D21" s="13" t="s">
        <v>4</v>
      </c>
      <c r="E21" s="17">
        <f>[2]IQT!$P$25</f>
        <v>91.18</v>
      </c>
      <c r="F21" s="18">
        <f t="shared" si="1"/>
        <v>4</v>
      </c>
      <c r="G21" s="18">
        <f>RANK(E21,$E$16:$E$33)</f>
        <v>2</v>
      </c>
      <c r="H21" s="18">
        <f>'[2]IRS '!$L$37</f>
        <v>286783</v>
      </c>
      <c r="I21" s="46"/>
      <c r="J21" s="48"/>
      <c r="K21" s="50"/>
      <c r="L21" s="67"/>
      <c r="M21" s="54"/>
    </row>
    <row r="22" spans="1:15" ht="15" x14ac:dyDescent="0.2">
      <c r="A22" s="64"/>
      <c r="B22" s="22" t="s">
        <v>56</v>
      </c>
      <c r="C22" s="13" t="s">
        <v>5</v>
      </c>
      <c r="D22" s="13" t="s">
        <v>6</v>
      </c>
      <c r="E22" s="17">
        <f>[2]IQT!$P$26</f>
        <v>70.45</v>
      </c>
      <c r="F22" s="18">
        <f t="shared" si="1"/>
        <v>33</v>
      </c>
      <c r="G22" s="18">
        <f t="shared" ref="G22:G32" si="5">RANK(E22,$E$16:$E$33)</f>
        <v>12</v>
      </c>
      <c r="H22" s="18">
        <f>'[2]IRS '!$L$38</f>
        <v>7534364</v>
      </c>
      <c r="I22" s="17">
        <f>+E22</f>
        <v>70.45</v>
      </c>
      <c r="J22" s="21">
        <f>RANK(I22,$I$3:$I$48)</f>
        <v>28</v>
      </c>
      <c r="K22" s="19">
        <f t="shared" ref="K22:K27" si="6">RANK(I22,$I$16:$I$33)</f>
        <v>10</v>
      </c>
      <c r="L22" s="67"/>
      <c r="M22" s="54"/>
    </row>
    <row r="23" spans="1:15" ht="15" x14ac:dyDescent="0.2">
      <c r="A23" s="64"/>
      <c r="B23" s="22" t="s">
        <v>57</v>
      </c>
      <c r="C23" s="25" t="s">
        <v>33</v>
      </c>
      <c r="D23" s="25" t="s">
        <v>33</v>
      </c>
      <c r="E23" s="17">
        <f>[2]IQT!$P$27</f>
        <v>70.94</v>
      </c>
      <c r="F23" s="18">
        <f t="shared" si="1"/>
        <v>32</v>
      </c>
      <c r="G23" s="18">
        <f>RANK(E23,$E$16:$E$33)</f>
        <v>11</v>
      </c>
      <c r="H23" s="18">
        <f>'[2]IRS '!$L$39</f>
        <v>5860188</v>
      </c>
      <c r="I23" s="17">
        <f t="shared" ref="I23:I27" si="7">+E23</f>
        <v>70.94</v>
      </c>
      <c r="J23" s="21">
        <f>RANK(I23,$I$3:$I$48)</f>
        <v>26</v>
      </c>
      <c r="K23" s="19">
        <f t="shared" si="6"/>
        <v>9</v>
      </c>
      <c r="L23" s="67"/>
      <c r="M23" s="54"/>
    </row>
    <row r="24" spans="1:15" ht="15" x14ac:dyDescent="0.2">
      <c r="A24" s="64"/>
      <c r="B24" s="22" t="s">
        <v>58</v>
      </c>
      <c r="C24" s="13" t="s">
        <v>8</v>
      </c>
      <c r="D24" s="13" t="s">
        <v>9</v>
      </c>
      <c r="E24" s="17">
        <f>[2]IQT!$P$28</f>
        <v>84.07</v>
      </c>
      <c r="F24" s="18">
        <f t="shared" si="1"/>
        <v>11</v>
      </c>
      <c r="G24" s="18">
        <f t="shared" si="5"/>
        <v>4</v>
      </c>
      <c r="H24" s="18">
        <f>'[2]IRS '!$L$40</f>
        <v>6397215</v>
      </c>
      <c r="I24" s="17">
        <f t="shared" si="7"/>
        <v>84.07</v>
      </c>
      <c r="J24" s="21">
        <f t="shared" ref="J24:J48" si="8">RANK(I24,$I$3:$I$48)</f>
        <v>6</v>
      </c>
      <c r="K24" s="19">
        <f t="shared" si="6"/>
        <v>2</v>
      </c>
      <c r="L24" s="67"/>
      <c r="M24" s="54"/>
    </row>
    <row r="25" spans="1:15" ht="15" x14ac:dyDescent="0.2">
      <c r="A25" s="64"/>
      <c r="B25" s="22" t="s">
        <v>59</v>
      </c>
      <c r="C25" s="13" t="s">
        <v>31</v>
      </c>
      <c r="D25" s="13" t="s">
        <v>31</v>
      </c>
      <c r="E25" s="17">
        <f>[2]IQT!$P$29</f>
        <v>76.73</v>
      </c>
      <c r="F25" s="18">
        <f t="shared" si="1"/>
        <v>21</v>
      </c>
      <c r="G25" s="18">
        <f t="shared" si="5"/>
        <v>7</v>
      </c>
      <c r="H25" s="18">
        <f>'[2]IRS '!$L$41</f>
        <v>3500355</v>
      </c>
      <c r="I25" s="17">
        <f t="shared" si="7"/>
        <v>76.73</v>
      </c>
      <c r="J25" s="21">
        <f t="shared" si="8"/>
        <v>18</v>
      </c>
      <c r="K25" s="19">
        <f t="shared" si="6"/>
        <v>6</v>
      </c>
      <c r="L25" s="67"/>
      <c r="M25" s="54"/>
    </row>
    <row r="26" spans="1:15" ht="15" x14ac:dyDescent="0.2">
      <c r="A26" s="64"/>
      <c r="B26" s="22" t="s">
        <v>60</v>
      </c>
      <c r="C26" s="13" t="s">
        <v>10</v>
      </c>
      <c r="D26" s="13" t="s">
        <v>10</v>
      </c>
      <c r="E26" s="17">
        <f>[2]IQT!$P$30</f>
        <v>76.28</v>
      </c>
      <c r="F26" s="18">
        <f t="shared" si="1"/>
        <v>23</v>
      </c>
      <c r="G26" s="18">
        <f t="shared" si="5"/>
        <v>9</v>
      </c>
      <c r="H26" s="18">
        <f>'[2]IRS '!$L$42</f>
        <v>2068791</v>
      </c>
      <c r="I26" s="17">
        <f t="shared" si="7"/>
        <v>76.28</v>
      </c>
      <c r="J26" s="21">
        <f t="shared" si="8"/>
        <v>20</v>
      </c>
      <c r="K26" s="19">
        <f t="shared" si="6"/>
        <v>8</v>
      </c>
      <c r="L26" s="67"/>
      <c r="M26" s="54"/>
    </row>
    <row r="27" spans="1:15" ht="15" x14ac:dyDescent="0.2">
      <c r="A27" s="64"/>
      <c r="B27" s="41" t="s">
        <v>61</v>
      </c>
      <c r="C27" s="43" t="s">
        <v>43</v>
      </c>
      <c r="D27" s="13" t="s">
        <v>30</v>
      </c>
      <c r="E27" s="17">
        <f>[2]IQT!$P$31</f>
        <v>81.81</v>
      </c>
      <c r="F27" s="18">
        <f t="shared" si="1"/>
        <v>15</v>
      </c>
      <c r="G27" s="18">
        <f t="shared" si="5"/>
        <v>6</v>
      </c>
      <c r="H27" s="18">
        <f>'[2]IRS '!$L$43</f>
        <v>2891036</v>
      </c>
      <c r="I27" s="45">
        <f t="shared" si="7"/>
        <v>81.81</v>
      </c>
      <c r="J27" s="47">
        <f t="shared" si="8"/>
        <v>13</v>
      </c>
      <c r="K27" s="69">
        <f t="shared" si="6"/>
        <v>5</v>
      </c>
      <c r="L27" s="67"/>
      <c r="M27" s="54"/>
    </row>
    <row r="28" spans="1:15" ht="15" x14ac:dyDescent="0.25">
      <c r="A28" s="64"/>
      <c r="B28" s="42"/>
      <c r="C28" s="44"/>
      <c r="D28" s="13" t="s">
        <v>42</v>
      </c>
      <c r="E28"/>
      <c r="F28" s="18"/>
      <c r="G28" s="18"/>
      <c r="H28" s="18"/>
      <c r="I28" s="46"/>
      <c r="J28" s="48" t="e">
        <f t="shared" si="8"/>
        <v>#N/A</v>
      </c>
      <c r="K28" s="70"/>
      <c r="L28" s="67"/>
      <c r="M28" s="54"/>
    </row>
    <row r="29" spans="1:15" ht="15" x14ac:dyDescent="0.2">
      <c r="A29" s="64"/>
      <c r="B29" s="23" t="s">
        <v>62</v>
      </c>
      <c r="C29" s="13" t="s">
        <v>4</v>
      </c>
      <c r="D29" s="13" t="s">
        <v>4</v>
      </c>
      <c r="E29" s="17">
        <f>[2]IQT!$P$33</f>
        <v>82.7</v>
      </c>
      <c r="F29" s="18">
        <f t="shared" si="1"/>
        <v>13</v>
      </c>
      <c r="G29" s="18">
        <f>RANK(E29,$E$16:$E$33)</f>
        <v>5</v>
      </c>
      <c r="H29" s="18">
        <f>'[2]IRS '!$L$45</f>
        <v>2864854</v>
      </c>
      <c r="I29" s="17">
        <f t="shared" ref="I29" si="9">+E29</f>
        <v>82.7</v>
      </c>
      <c r="J29" s="21">
        <f t="shared" si="8"/>
        <v>11</v>
      </c>
      <c r="K29" s="19">
        <f>RANK(I29,$I$16:$I$33)</f>
        <v>4</v>
      </c>
      <c r="L29" s="67"/>
      <c r="M29" s="54"/>
    </row>
    <row r="30" spans="1:15" ht="15" x14ac:dyDescent="0.2">
      <c r="A30" s="64"/>
      <c r="B30" s="56" t="s">
        <v>63</v>
      </c>
      <c r="C30" s="43" t="s">
        <v>41</v>
      </c>
      <c r="D30" s="13" t="s">
        <v>34</v>
      </c>
      <c r="E30" s="17">
        <f>[2]IQT!$P$34</f>
        <v>95.89</v>
      </c>
      <c r="F30" s="18">
        <f>RANK(E30,$E$3:$E$48)</f>
        <v>2</v>
      </c>
      <c r="G30" s="18">
        <f>RANK(E30,$E$16:$E$33)</f>
        <v>1</v>
      </c>
      <c r="H30" s="18">
        <f>'[2]IRS '!$L$46</f>
        <v>2518131</v>
      </c>
      <c r="I30" s="45">
        <f>SUMPRODUCT(E30:E33,H30:H33)/SUM(H30:H33)</f>
        <v>83.80165712347916</v>
      </c>
      <c r="J30" s="47">
        <f>RANK(I30,$I$3:$I$48)</f>
        <v>9</v>
      </c>
      <c r="K30" s="49">
        <f>RANK(I30,$I$16:$I$33)</f>
        <v>3</v>
      </c>
      <c r="L30" s="67"/>
      <c r="M30" s="54"/>
    </row>
    <row r="31" spans="1:15" ht="15" x14ac:dyDescent="0.25">
      <c r="A31" s="64"/>
      <c r="B31" s="57"/>
      <c r="C31" s="59"/>
      <c r="D31" s="13" t="s">
        <v>7</v>
      </c>
      <c r="E31"/>
      <c r="F31" s="18"/>
      <c r="G31" s="18"/>
      <c r="H31" s="18"/>
      <c r="I31" s="60"/>
      <c r="J31" s="61"/>
      <c r="K31" s="62"/>
      <c r="L31" s="67"/>
      <c r="M31" s="54"/>
    </row>
    <row r="32" spans="1:15" ht="15" x14ac:dyDescent="0.2">
      <c r="A32" s="64"/>
      <c r="B32" s="57"/>
      <c r="C32" s="59"/>
      <c r="D32" s="13" t="s">
        <v>27</v>
      </c>
      <c r="E32" s="17">
        <f>[2]IQT!$P$36</f>
        <v>72.23</v>
      </c>
      <c r="F32" s="18">
        <f t="shared" si="1"/>
        <v>30</v>
      </c>
      <c r="G32" s="18">
        <f t="shared" si="5"/>
        <v>10</v>
      </c>
      <c r="H32" s="18">
        <f>'[2]IRS '!$L$48</f>
        <v>2630568</v>
      </c>
      <c r="I32" s="60"/>
      <c r="J32" s="61"/>
      <c r="K32" s="62"/>
      <c r="L32" s="67"/>
      <c r="M32" s="54"/>
      <c r="O32" s="4"/>
    </row>
    <row r="33" spans="1:15" ht="15" x14ac:dyDescent="0.25">
      <c r="A33" s="65"/>
      <c r="B33" s="58"/>
      <c r="C33" s="44"/>
      <c r="D33" s="13" t="s">
        <v>40</v>
      </c>
      <c r="E33"/>
      <c r="F33" s="18"/>
      <c r="G33" s="18"/>
      <c r="H33" s="18"/>
      <c r="I33" s="46"/>
      <c r="J33" s="48"/>
      <c r="K33" s="50"/>
      <c r="L33" s="68"/>
      <c r="M33" s="54"/>
    </row>
    <row r="34" spans="1:15" ht="15" x14ac:dyDescent="0.2">
      <c r="A34" s="38" t="s">
        <v>78</v>
      </c>
      <c r="B34" s="41" t="s">
        <v>64</v>
      </c>
      <c r="C34" s="43" t="s">
        <v>44</v>
      </c>
      <c r="D34" s="13" t="s">
        <v>28</v>
      </c>
      <c r="E34" s="17">
        <f>[2]IQT!$P$38</f>
        <v>84.54</v>
      </c>
      <c r="F34" s="18">
        <f t="shared" si="1"/>
        <v>10</v>
      </c>
      <c r="G34" s="18">
        <f>RANK(E34,$E$34:$E$48)</f>
        <v>3</v>
      </c>
      <c r="H34" s="18">
        <f>'[2]IRS '!$L$63</f>
        <v>7780382</v>
      </c>
      <c r="I34" s="45">
        <f>SUMPRODUCT(E34:E35,H34:H35)/SUM(H34:H35)</f>
        <v>83.998561041437014</v>
      </c>
      <c r="J34" s="47">
        <f t="shared" si="8"/>
        <v>8</v>
      </c>
      <c r="K34" s="49">
        <f>RANK(I34,$I$34:$I$48)</f>
        <v>4</v>
      </c>
      <c r="L34" s="66">
        <f>SUMPRODUCT(E34:E48,H34:H48)/SUM(H34:H48)</f>
        <v>73.933784001380133</v>
      </c>
      <c r="M34" s="54"/>
      <c r="O34" s="4"/>
    </row>
    <row r="35" spans="1:15" ht="15" x14ac:dyDescent="0.2">
      <c r="A35" s="39"/>
      <c r="B35" s="42"/>
      <c r="C35" s="44"/>
      <c r="D35" s="13" t="s">
        <v>23</v>
      </c>
      <c r="E35" s="17">
        <f>[2]IQT!$P$39</f>
        <v>81.430000000000007</v>
      </c>
      <c r="F35" s="18">
        <f t="shared" si="1"/>
        <v>16</v>
      </c>
      <c r="G35" s="18">
        <f t="shared" ref="G35:G48" si="10">RANK(E35,$E$34:$E$48)</f>
        <v>6</v>
      </c>
      <c r="H35" s="18">
        <f>'[2]IRS '!$L$64</f>
        <v>1640063</v>
      </c>
      <c r="I35" s="46"/>
      <c r="J35" s="48" t="e">
        <f t="shared" si="8"/>
        <v>#N/A</v>
      </c>
      <c r="K35" s="50"/>
      <c r="L35" s="67"/>
      <c r="M35" s="54"/>
      <c r="O35" s="4"/>
    </row>
    <row r="36" spans="1:15" ht="15" x14ac:dyDescent="0.2">
      <c r="A36" s="39"/>
      <c r="B36" s="41" t="s">
        <v>65</v>
      </c>
      <c r="C36" s="43" t="s">
        <v>44</v>
      </c>
      <c r="D36" s="13" t="s">
        <v>28</v>
      </c>
      <c r="E36" s="17">
        <f>[2]IQT!$P$40</f>
        <v>70.17</v>
      </c>
      <c r="F36" s="18">
        <f t="shared" si="1"/>
        <v>34</v>
      </c>
      <c r="G36" s="18">
        <f t="shared" si="10"/>
        <v>11</v>
      </c>
      <c r="H36" s="18">
        <f>'[2]IRS '!$L$65</f>
        <v>4599930</v>
      </c>
      <c r="I36" s="45">
        <f>SUMPRODUCT(E36:E37,H36:H37)/SUM(H36:H37)</f>
        <v>70.817879177534564</v>
      </c>
      <c r="J36" s="47">
        <f t="shared" si="8"/>
        <v>27</v>
      </c>
      <c r="K36" s="49">
        <f>RANK(I36,$I$34:$I$48)</f>
        <v>9</v>
      </c>
      <c r="L36" s="67"/>
      <c r="M36" s="54"/>
      <c r="O36" s="4"/>
    </row>
    <row r="37" spans="1:15" ht="15" x14ac:dyDescent="0.2">
      <c r="A37" s="39"/>
      <c r="B37" s="42"/>
      <c r="C37" s="44"/>
      <c r="D37" s="13" t="s">
        <v>23</v>
      </c>
      <c r="E37" s="17">
        <f>[2]IQT!$P$41</f>
        <v>72.64</v>
      </c>
      <c r="F37" s="18">
        <f t="shared" si="1"/>
        <v>29</v>
      </c>
      <c r="G37" s="18">
        <f t="shared" si="10"/>
        <v>10</v>
      </c>
      <c r="H37" s="18">
        <f>'[2]IRS '!$L$66</f>
        <v>1635566</v>
      </c>
      <c r="I37" s="46"/>
      <c r="J37" s="48" t="e">
        <f t="shared" si="8"/>
        <v>#N/A</v>
      </c>
      <c r="K37" s="50"/>
      <c r="L37" s="67"/>
      <c r="M37" s="54"/>
      <c r="O37" s="4"/>
    </row>
    <row r="38" spans="1:15" ht="15" x14ac:dyDescent="0.2">
      <c r="A38" s="39"/>
      <c r="B38" s="22" t="s">
        <v>66</v>
      </c>
      <c r="C38" s="13" t="s">
        <v>12</v>
      </c>
      <c r="D38" s="13" t="s">
        <v>12</v>
      </c>
      <c r="E38" s="17">
        <f>[2]IQT!$P$42</f>
        <v>56.04</v>
      </c>
      <c r="F38" s="18">
        <f t="shared" si="1"/>
        <v>38</v>
      </c>
      <c r="G38" s="18">
        <f t="shared" si="10"/>
        <v>15</v>
      </c>
      <c r="H38" s="18">
        <f>'[2]IRS '!$L$67</f>
        <v>5870016</v>
      </c>
      <c r="I38" s="17">
        <f t="shared" ref="I38:I48" si="11">+E38</f>
        <v>56.04</v>
      </c>
      <c r="J38" s="21">
        <f t="shared" si="8"/>
        <v>32</v>
      </c>
      <c r="K38" s="20">
        <f>RANK(I38,$I$34:$I$48)</f>
        <v>13</v>
      </c>
      <c r="L38" s="67"/>
      <c r="M38" s="54"/>
      <c r="O38" s="4"/>
    </row>
    <row r="39" spans="1:15" ht="15" x14ac:dyDescent="0.2">
      <c r="A39" s="39"/>
      <c r="B39" s="22" t="s">
        <v>67</v>
      </c>
      <c r="C39" s="13" t="s">
        <v>29</v>
      </c>
      <c r="D39" s="13" t="s">
        <v>29</v>
      </c>
      <c r="E39" s="17">
        <f>[2]IQT!$P$43</f>
        <v>82.65</v>
      </c>
      <c r="F39" s="18">
        <f t="shared" si="1"/>
        <v>14</v>
      </c>
      <c r="G39" s="18">
        <f t="shared" si="10"/>
        <v>5</v>
      </c>
      <c r="H39" s="18">
        <f>'[2]IRS '!$L$68</f>
        <v>1655817</v>
      </c>
      <c r="I39" s="17">
        <f t="shared" si="11"/>
        <v>82.65</v>
      </c>
      <c r="J39" s="21">
        <f t="shared" si="8"/>
        <v>12</v>
      </c>
      <c r="K39" s="20">
        <f t="shared" ref="K39:K48" si="12">RANK(I39,$I$34:$I$48)</f>
        <v>5</v>
      </c>
      <c r="L39" s="67"/>
      <c r="M39" s="54"/>
      <c r="O39" s="4"/>
    </row>
    <row r="40" spans="1:15" ht="15" x14ac:dyDescent="0.2">
      <c r="A40" s="39"/>
      <c r="B40" s="22" t="s">
        <v>68</v>
      </c>
      <c r="C40" s="13" t="s">
        <v>19</v>
      </c>
      <c r="D40" s="13" t="s">
        <v>19</v>
      </c>
      <c r="E40" s="17">
        <f>[2]IQT!$P$44</f>
        <v>77.430000000000007</v>
      </c>
      <c r="F40" s="18">
        <f t="shared" si="1"/>
        <v>20</v>
      </c>
      <c r="G40" s="18">
        <f t="shared" si="10"/>
        <v>8</v>
      </c>
      <c r="H40" s="18">
        <f>'[2]IRS '!$L$69</f>
        <v>5439344</v>
      </c>
      <c r="I40" s="17">
        <f t="shared" si="11"/>
        <v>77.430000000000007</v>
      </c>
      <c r="J40" s="21">
        <f t="shared" si="8"/>
        <v>17</v>
      </c>
      <c r="K40" s="20">
        <f t="shared" si="12"/>
        <v>7</v>
      </c>
      <c r="L40" s="67"/>
      <c r="M40" s="54"/>
      <c r="O40" s="4"/>
    </row>
    <row r="41" spans="1:15" ht="15" x14ac:dyDescent="0.2">
      <c r="A41" s="39"/>
      <c r="B41" s="22" t="s">
        <v>69</v>
      </c>
      <c r="C41" s="13" t="s">
        <v>24</v>
      </c>
      <c r="D41" s="13" t="s">
        <v>24</v>
      </c>
      <c r="E41" s="17">
        <f>[2]IQT!$P$45</f>
        <v>84.01</v>
      </c>
      <c r="F41" s="18">
        <f t="shared" si="1"/>
        <v>12</v>
      </c>
      <c r="G41" s="18">
        <f t="shared" si="10"/>
        <v>4</v>
      </c>
      <c r="H41" s="18">
        <f>'[2]IRS '!$L$70</f>
        <v>8997681</v>
      </c>
      <c r="I41" s="17">
        <f t="shared" si="11"/>
        <v>84.01</v>
      </c>
      <c r="J41" s="21">
        <f t="shared" si="8"/>
        <v>7</v>
      </c>
      <c r="K41" s="20">
        <f t="shared" si="12"/>
        <v>3</v>
      </c>
      <c r="L41" s="67"/>
      <c r="M41" s="54"/>
      <c r="O41" s="4"/>
    </row>
    <row r="42" spans="1:15" ht="15" x14ac:dyDescent="0.2">
      <c r="A42" s="39"/>
      <c r="B42" s="22" t="s">
        <v>70</v>
      </c>
      <c r="C42" s="13" t="s">
        <v>12</v>
      </c>
      <c r="D42" s="13" t="s">
        <v>12</v>
      </c>
      <c r="E42" s="17">
        <f>[2]IQT!$P$46</f>
        <v>68.430000000000007</v>
      </c>
      <c r="F42" s="18">
        <f t="shared" si="1"/>
        <v>35</v>
      </c>
      <c r="G42" s="18">
        <f t="shared" si="10"/>
        <v>12</v>
      </c>
      <c r="H42" s="18">
        <f>'[2]IRS '!$L$71</f>
        <v>1174428</v>
      </c>
      <c r="I42" s="17">
        <f t="shared" si="11"/>
        <v>68.430000000000007</v>
      </c>
      <c r="J42" s="21">
        <f t="shared" si="8"/>
        <v>29</v>
      </c>
      <c r="K42" s="20">
        <f t="shared" si="12"/>
        <v>10</v>
      </c>
      <c r="L42" s="67"/>
      <c r="M42" s="54"/>
      <c r="O42" s="4"/>
    </row>
    <row r="43" spans="1:15" ht="15" x14ac:dyDescent="0.2">
      <c r="A43" s="39"/>
      <c r="B43" s="22" t="s">
        <v>71</v>
      </c>
      <c r="C43" s="13" t="s">
        <v>25</v>
      </c>
      <c r="D43" s="13" t="s">
        <v>25</v>
      </c>
      <c r="E43" s="17">
        <f>[2]IQT!$P$47</f>
        <v>84.92</v>
      </c>
      <c r="F43" s="18">
        <f t="shared" si="1"/>
        <v>8</v>
      </c>
      <c r="G43" s="18">
        <f t="shared" si="10"/>
        <v>2</v>
      </c>
      <c r="H43" s="18">
        <f>'[2]IRS '!$L$72</f>
        <v>6858885</v>
      </c>
      <c r="I43" s="17">
        <f t="shared" si="11"/>
        <v>84.92</v>
      </c>
      <c r="J43" s="21">
        <f t="shared" si="8"/>
        <v>5</v>
      </c>
      <c r="K43" s="20">
        <f t="shared" si="12"/>
        <v>2</v>
      </c>
      <c r="L43" s="67"/>
      <c r="M43" s="54"/>
      <c r="O43" s="4"/>
    </row>
    <row r="44" spans="1:15" ht="15" x14ac:dyDescent="0.2">
      <c r="A44" s="39"/>
      <c r="B44" s="22" t="s">
        <v>72</v>
      </c>
      <c r="C44" s="13" t="s">
        <v>21</v>
      </c>
      <c r="D44" s="13" t="s">
        <v>21</v>
      </c>
      <c r="E44" s="17">
        <f>[2]IQT!$P$48</f>
        <v>57.76</v>
      </c>
      <c r="F44" s="18">
        <f t="shared" si="1"/>
        <v>37</v>
      </c>
      <c r="G44" s="18">
        <f t="shared" si="10"/>
        <v>14</v>
      </c>
      <c r="H44" s="18">
        <f>'[2]IRS '!$L$73</f>
        <v>5248948</v>
      </c>
      <c r="I44" s="17">
        <f t="shared" si="11"/>
        <v>57.76</v>
      </c>
      <c r="J44" s="21">
        <f t="shared" si="8"/>
        <v>31</v>
      </c>
      <c r="K44" s="20">
        <f t="shared" si="12"/>
        <v>12</v>
      </c>
      <c r="L44" s="67"/>
      <c r="M44" s="54"/>
      <c r="O44" s="4"/>
    </row>
    <row r="45" spans="1:15" ht="15" x14ac:dyDescent="0.2">
      <c r="A45" s="39"/>
      <c r="B45" s="22" t="s">
        <v>73</v>
      </c>
      <c r="C45" s="13" t="s">
        <v>20</v>
      </c>
      <c r="D45" s="13" t="s">
        <v>20</v>
      </c>
      <c r="E45" s="17">
        <f>[2]IQT!$P$49</f>
        <v>58.22</v>
      </c>
      <c r="F45" s="18">
        <f t="shared" si="1"/>
        <v>36</v>
      </c>
      <c r="G45" s="18">
        <f t="shared" si="10"/>
        <v>13</v>
      </c>
      <c r="H45" s="18">
        <f>'[2]IRS '!$L$74</f>
        <v>8008486</v>
      </c>
      <c r="I45" s="17">
        <f t="shared" si="11"/>
        <v>58.22</v>
      </c>
      <c r="J45" s="21">
        <f t="shared" si="8"/>
        <v>30</v>
      </c>
      <c r="K45" s="20">
        <f t="shared" si="12"/>
        <v>11</v>
      </c>
      <c r="L45" s="67"/>
      <c r="M45" s="54"/>
      <c r="O45" s="4"/>
    </row>
    <row r="46" spans="1:15" ht="15" x14ac:dyDescent="0.2">
      <c r="A46" s="39"/>
      <c r="B46" s="22" t="s">
        <v>74</v>
      </c>
      <c r="C46" s="13" t="s">
        <v>20</v>
      </c>
      <c r="D46" s="13" t="s">
        <v>20</v>
      </c>
      <c r="E46" s="17">
        <f>[2]IQT!$P$50</f>
        <v>73.099999999999994</v>
      </c>
      <c r="F46" s="18">
        <f t="shared" si="1"/>
        <v>28</v>
      </c>
      <c r="G46" s="18">
        <f t="shared" si="10"/>
        <v>9</v>
      </c>
      <c r="H46" s="18">
        <f>'[2]IRS '!$L$75</f>
        <v>6065331</v>
      </c>
      <c r="I46" s="17">
        <f t="shared" si="11"/>
        <v>73.099999999999994</v>
      </c>
      <c r="J46" s="21">
        <f t="shared" si="8"/>
        <v>24</v>
      </c>
      <c r="K46" s="20">
        <f t="shared" si="12"/>
        <v>8</v>
      </c>
      <c r="L46" s="67"/>
      <c r="M46" s="54"/>
      <c r="O46" s="4"/>
    </row>
    <row r="47" spans="1:15" ht="15" x14ac:dyDescent="0.2">
      <c r="A47" s="39"/>
      <c r="B47" s="22" t="s">
        <v>75</v>
      </c>
      <c r="C47" s="13" t="s">
        <v>22</v>
      </c>
      <c r="D47" s="13" t="s">
        <v>22</v>
      </c>
      <c r="E47" s="17">
        <f>[2]IQT!$P$51</f>
        <v>77.8</v>
      </c>
      <c r="F47" s="18">
        <f t="shared" si="1"/>
        <v>19</v>
      </c>
      <c r="G47" s="18">
        <f t="shared" si="10"/>
        <v>7</v>
      </c>
      <c r="H47" s="18">
        <f>'[2]IRS '!$L$76</f>
        <v>3216287</v>
      </c>
      <c r="I47" s="17">
        <f t="shared" si="11"/>
        <v>77.8</v>
      </c>
      <c r="J47" s="21">
        <f t="shared" si="8"/>
        <v>16</v>
      </c>
      <c r="K47" s="20">
        <f t="shared" si="12"/>
        <v>6</v>
      </c>
      <c r="L47" s="67"/>
      <c r="M47" s="54"/>
      <c r="O47" s="4"/>
    </row>
    <row r="48" spans="1:15" ht="15" x14ac:dyDescent="0.2">
      <c r="A48" s="40"/>
      <c r="B48" s="22" t="s">
        <v>76</v>
      </c>
      <c r="C48" s="13" t="s">
        <v>13</v>
      </c>
      <c r="D48" s="13" t="s">
        <v>13</v>
      </c>
      <c r="E48" s="17">
        <f>[2]IQT!$P$52</f>
        <v>94.17</v>
      </c>
      <c r="F48" s="18">
        <f t="shared" si="1"/>
        <v>3</v>
      </c>
      <c r="G48" s="18">
        <f t="shared" si="10"/>
        <v>1</v>
      </c>
      <c r="H48" s="18">
        <f>'[2]IRS '!$L$77</f>
        <v>1977201</v>
      </c>
      <c r="I48" s="17">
        <f t="shared" si="11"/>
        <v>94.17</v>
      </c>
      <c r="J48" s="21">
        <f t="shared" si="8"/>
        <v>2</v>
      </c>
      <c r="K48" s="20">
        <f t="shared" si="12"/>
        <v>1</v>
      </c>
      <c r="L48" s="67"/>
      <c r="M48" s="55"/>
    </row>
    <row r="49" spans="1:14" ht="15" x14ac:dyDescent="0.25">
      <c r="A49" s="5" t="s">
        <v>2</v>
      </c>
      <c r="B49" s="5"/>
      <c r="C49" s="5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 s="1" t="s">
        <v>14</v>
      </c>
      <c r="C50" s="6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 s="8"/>
      <c r="B51" s="1" t="s">
        <v>15</v>
      </c>
      <c r="D51"/>
      <c r="E51"/>
      <c r="F51"/>
      <c r="G51"/>
      <c r="H51"/>
      <c r="I51"/>
      <c r="J51"/>
      <c r="K51"/>
      <c r="L51"/>
      <c r="M51"/>
      <c r="N51"/>
    </row>
    <row r="52" spans="1:14" ht="2.25" customHeight="1" x14ac:dyDescent="0.25"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 s="9"/>
      <c r="B53" s="1" t="s">
        <v>16</v>
      </c>
      <c r="D53"/>
      <c r="E53"/>
      <c r="F53"/>
      <c r="G53"/>
      <c r="H53"/>
      <c r="I53"/>
      <c r="J53"/>
      <c r="K53"/>
      <c r="L53"/>
      <c r="M53"/>
      <c r="N53"/>
    </row>
    <row r="54" spans="1:14" ht="2.25" customHeight="1" x14ac:dyDescent="0.2">
      <c r="G54" s="7"/>
    </row>
    <row r="55" spans="1:14" ht="12.75" x14ac:dyDescent="0.2">
      <c r="A55" s="10"/>
      <c r="B55" s="1" t="s">
        <v>17</v>
      </c>
      <c r="G55" s="7"/>
    </row>
    <row r="56" spans="1:14" ht="2.25" customHeight="1" x14ac:dyDescent="0.2">
      <c r="G56" s="7"/>
      <c r="K56" s="2"/>
    </row>
    <row r="57" spans="1:14" ht="12.75" x14ac:dyDescent="0.2">
      <c r="A57" s="11"/>
      <c r="B57" s="1" t="s">
        <v>18</v>
      </c>
      <c r="G57" s="7"/>
      <c r="K57" s="2"/>
    </row>
    <row r="58" spans="1:14" ht="12.75" x14ac:dyDescent="0.2">
      <c r="D58" s="2"/>
      <c r="K58" s="2"/>
    </row>
    <row r="59" spans="1:14" ht="12.75" x14ac:dyDescent="0.2">
      <c r="D59" s="2"/>
    </row>
    <row r="60" spans="1:14" ht="12.75" x14ac:dyDescent="0.2">
      <c r="A60" s="12"/>
    </row>
  </sheetData>
  <mergeCells count="48">
    <mergeCell ref="L34:L48"/>
    <mergeCell ref="B36:B37"/>
    <mergeCell ref="C36:C37"/>
    <mergeCell ref="I36:I37"/>
    <mergeCell ref="J36:J37"/>
    <mergeCell ref="K36:K37"/>
    <mergeCell ref="K34:K35"/>
    <mergeCell ref="A34:A48"/>
    <mergeCell ref="B34:B35"/>
    <mergeCell ref="C34:C35"/>
    <mergeCell ref="I34:I35"/>
    <mergeCell ref="J34:J35"/>
    <mergeCell ref="B30:B33"/>
    <mergeCell ref="C30:C33"/>
    <mergeCell ref="I30:I33"/>
    <mergeCell ref="J30:J33"/>
    <mergeCell ref="K30:K33"/>
    <mergeCell ref="B27:B28"/>
    <mergeCell ref="C27:C28"/>
    <mergeCell ref="I27:I28"/>
    <mergeCell ref="J27:J28"/>
    <mergeCell ref="K27:K28"/>
    <mergeCell ref="B20:B21"/>
    <mergeCell ref="C20:C21"/>
    <mergeCell ref="I20:I21"/>
    <mergeCell ref="J20:J21"/>
    <mergeCell ref="K20:K21"/>
    <mergeCell ref="C16:C19"/>
    <mergeCell ref="I16:I19"/>
    <mergeCell ref="J16:J19"/>
    <mergeCell ref="K16:K19"/>
    <mergeCell ref="L16:L33"/>
    <mergeCell ref="A1:M1"/>
    <mergeCell ref="A3:A15"/>
    <mergeCell ref="B3:B4"/>
    <mergeCell ref="C3:C4"/>
    <mergeCell ref="I3:I4"/>
    <mergeCell ref="J3:J4"/>
    <mergeCell ref="K3:K4"/>
    <mergeCell ref="L3:L15"/>
    <mergeCell ref="M3:M48"/>
    <mergeCell ref="B11:B14"/>
    <mergeCell ref="C11:C14"/>
    <mergeCell ref="I11:I14"/>
    <mergeCell ref="J11:J14"/>
    <mergeCell ref="K11:K14"/>
    <mergeCell ref="A16:A33"/>
    <mergeCell ref="B16:B19"/>
  </mergeCells>
  <conditionalFormatting sqref="I3:I27">
    <cfRule type="cellIs" dxfId="544" priority="54" operator="between">
      <formula>75.99</formula>
      <formula>93</formula>
    </cfRule>
    <cfRule type="cellIs" dxfId="543" priority="55" operator="between">
      <formula>59.99</formula>
      <formula>76</formula>
    </cfRule>
    <cfRule type="cellIs" dxfId="542" priority="56" operator="lessThan">
      <formula>60</formula>
    </cfRule>
    <cfRule type="cellIs" dxfId="541" priority="57" operator="greaterThan">
      <formula>92.99</formula>
    </cfRule>
  </conditionalFormatting>
  <conditionalFormatting sqref="I29:I30">
    <cfRule type="cellIs" dxfId="540" priority="50" operator="between">
      <formula>75.99</formula>
      <formula>93</formula>
    </cfRule>
    <cfRule type="cellIs" dxfId="539" priority="51" operator="between">
      <formula>59.99</formula>
      <formula>76</formula>
    </cfRule>
    <cfRule type="cellIs" dxfId="538" priority="52" operator="lessThan">
      <formula>60</formula>
    </cfRule>
    <cfRule type="cellIs" dxfId="537" priority="53" operator="greaterThan">
      <formula>92.99</formula>
    </cfRule>
  </conditionalFormatting>
  <conditionalFormatting sqref="L16">
    <cfRule type="cellIs" dxfId="536" priority="4" operator="between">
      <formula>75.99</formula>
      <formula>93</formula>
    </cfRule>
    <cfRule type="cellIs" dxfId="535" priority="5" operator="between">
      <formula>59.99</formula>
      <formula>76</formula>
    </cfRule>
    <cfRule type="cellIs" dxfId="534" priority="6" operator="lessThan">
      <formula>60</formula>
    </cfRule>
    <cfRule type="cellIs" dxfId="533" priority="7" operator="greaterThan">
      <formula>92.99</formula>
    </cfRule>
    <cfRule type="cellIs" dxfId="532" priority="8" operator="between">
      <formula>75.99</formula>
      <formula>93</formula>
    </cfRule>
    <cfRule type="cellIs" dxfId="531" priority="9" operator="between">
      <formula>59.99</formula>
      <formula>76</formula>
    </cfRule>
    <cfRule type="cellIs" dxfId="530" priority="10" operator="lessThan">
      <formula>60</formula>
    </cfRule>
    <cfRule type="cellIs" dxfId="529" priority="11" operator="greaterThan">
      <formula>92.99</formula>
    </cfRule>
    <cfRule type="cellIs" dxfId="528" priority="12" operator="greaterThan">
      <formula>76.99</formula>
    </cfRule>
    <cfRule type="cellIs" dxfId="527" priority="13" operator="between">
      <formula>69.99</formula>
      <formula>77</formula>
    </cfRule>
    <cfRule type="cellIs" dxfId="526" priority="14" operator="between">
      <formula>61.99</formula>
      <formula>70</formula>
    </cfRule>
    <cfRule type="cellIs" dxfId="525" priority="15" operator="lessThan">
      <formula>62</formula>
    </cfRule>
    <cfRule type="cellIs" dxfId="524" priority="16" operator="between">
      <formula>59.99</formula>
      <formula>76</formula>
    </cfRule>
    <cfRule type="cellIs" dxfId="523" priority="17" operator="between">
      <formula>75.99</formula>
      <formula>93</formula>
    </cfRule>
    <cfRule type="cellIs" dxfId="522" priority="18" operator="greaterThan">
      <formula>92.99</formula>
    </cfRule>
    <cfRule type="cellIs" dxfId="521" priority="19" operator="lessThan">
      <formula>59.99</formula>
    </cfRule>
    <cfRule type="cellIs" dxfId="520" priority="20" operator="between">
      <formula>59.99</formula>
      <formula>76</formula>
    </cfRule>
    <cfRule type="cellIs" dxfId="519" priority="21" operator="between">
      <formula>75.99</formula>
      <formula>93</formula>
    </cfRule>
    <cfRule type="cellIs" dxfId="518" priority="22" operator="greaterThan">
      <formula>92.99</formula>
    </cfRule>
    <cfRule type="cellIs" dxfId="517" priority="23" operator="between">
      <formula>75.99</formula>
      <formula>93</formula>
    </cfRule>
    <cfRule type="cellIs" dxfId="516" priority="24" operator="between">
      <formula>59.99</formula>
      <formula>76</formula>
    </cfRule>
    <cfRule type="cellIs" dxfId="515" priority="25" operator="lessThan">
      <formula>60</formula>
    </cfRule>
    <cfRule type="cellIs" dxfId="514" priority="26" operator="greaterThan">
      <formula>92.99</formula>
    </cfRule>
    <cfRule type="cellIs" dxfId="513" priority="27" operator="between">
      <formula>59.99</formula>
      <formula>76</formula>
    </cfRule>
    <cfRule type="cellIs" dxfId="512" priority="28" operator="between">
      <formula>75.99</formula>
      <formula>93</formula>
    </cfRule>
    <cfRule type="cellIs" dxfId="511" priority="29" operator="lessThan">
      <formula>60</formula>
    </cfRule>
    <cfRule type="cellIs" dxfId="510" priority="30" operator="greaterThan">
      <formula>92.99</formula>
    </cfRule>
    <cfRule type="cellIs" dxfId="509" priority="31" operator="greaterThan">
      <formula>76.99</formula>
    </cfRule>
    <cfRule type="cellIs" dxfId="508" priority="32" operator="between">
      <formula>69.99</formula>
      <formula>77</formula>
    </cfRule>
    <cfRule type="cellIs" dxfId="507" priority="33" operator="between">
      <formula>61.99</formula>
      <formula>70</formula>
    </cfRule>
    <cfRule type="cellIs" dxfId="506" priority="34" operator="lessThan">
      <formula>62</formula>
    </cfRule>
    <cfRule type="cellIs" dxfId="505" priority="35" operator="between">
      <formula>75.99</formula>
      <formula>93</formula>
    </cfRule>
    <cfRule type="cellIs" dxfId="504" priority="36" operator="between">
      <formula>59.99</formula>
      <formula>76</formula>
    </cfRule>
    <cfRule type="cellIs" dxfId="503" priority="37" operator="lessThan">
      <formula>60</formula>
    </cfRule>
    <cfRule type="cellIs" dxfId="502" priority="38" operator="greaterThan">
      <formula>92.99</formula>
    </cfRule>
    <cfRule type="cellIs" dxfId="501" priority="39" operator="greaterThan">
      <formula>76.99</formula>
    </cfRule>
    <cfRule type="cellIs" dxfId="500" priority="40" operator="between">
      <formula>69.99</formula>
      <formula>77</formula>
    </cfRule>
    <cfRule type="cellIs" dxfId="499" priority="42" operator="lessThan">
      <formula>62</formula>
    </cfRule>
    <cfRule type="cellIs" dxfId="498" priority="43" operator="lessThan">
      <formula>61.99</formula>
    </cfRule>
    <cfRule type="cellIs" dxfId="497" priority="44" operator="between">
      <formula>62</formula>
      <formula>69.99</formula>
    </cfRule>
    <cfRule type="cellIs" dxfId="496" priority="45" operator="between">
      <formula>70</formula>
      <formula>76.99</formula>
    </cfRule>
    <cfRule type="cellIs" dxfId="495" priority="46" operator="greaterThan">
      <formula>77</formula>
    </cfRule>
    <cfRule type="cellIs" dxfId="494" priority="47" operator="between">
      <formula>75.99</formula>
      <formula>93</formula>
    </cfRule>
    <cfRule type="cellIs" dxfId="493" priority="48" operator="between">
      <formula>59.99</formula>
      <formula>76</formula>
    </cfRule>
    <cfRule type="cellIs" dxfId="492" priority="49" operator="greaterThan">
      <formula>92.99</formula>
    </cfRule>
    <cfRule type="cellIs" dxfId="491" priority="41" operator="between">
      <formula>61.99</formula>
      <formula>70</formula>
    </cfRule>
    <cfRule type="cellIs" dxfId="490" priority="1" operator="between">
      <formula>75.99</formula>
      <formula>93</formula>
    </cfRule>
    <cfRule type="cellIs" dxfId="489" priority="2" operator="lessThan">
      <formula>60</formula>
    </cfRule>
    <cfRule type="cellIs" dxfId="488" priority="3" operator="greaterThan">
      <formula>92.99</formula>
    </cfRule>
  </conditionalFormatting>
  <conditionalFormatting sqref="L34 L3:M3 E3:E11 E13 E15 E17 E20:E27 E29:E30 E32 E34:E48 I34:I48">
    <cfRule type="cellIs" dxfId="487" priority="65" operator="between">
      <formula>75.99</formula>
      <formula>93</formula>
    </cfRule>
  </conditionalFormatting>
  <conditionalFormatting sqref="L34 L3:M3">
    <cfRule type="cellIs" dxfId="486" priority="101" operator="between">
      <formula>62</formula>
      <formula>69.99</formula>
    </cfRule>
    <cfRule type="cellIs" dxfId="485" priority="103" operator="greaterThan">
      <formula>77</formula>
    </cfRule>
    <cfRule type="cellIs" dxfId="484" priority="100" operator="lessThan">
      <formula>61.99</formula>
    </cfRule>
  </conditionalFormatting>
  <conditionalFormatting sqref="L34">
    <cfRule type="cellIs" dxfId="483" priority="58" operator="between">
      <formula>75.99</formula>
      <formula>93</formula>
    </cfRule>
    <cfRule type="cellIs" dxfId="482" priority="59" operator="lessThan">
      <formula>60</formula>
    </cfRule>
    <cfRule type="cellIs" dxfId="481" priority="60" operator="greaterThan">
      <formula>92.99</formula>
    </cfRule>
    <cfRule type="cellIs" dxfId="480" priority="61" operator="between">
      <formula>75.99</formula>
      <formula>93</formula>
    </cfRule>
    <cfRule type="cellIs" dxfId="479" priority="62" operator="between">
      <formula>59.99</formula>
      <formula>76</formula>
    </cfRule>
    <cfRule type="cellIs" dxfId="478" priority="63" operator="lessThan">
      <formula>60</formula>
    </cfRule>
    <cfRule type="cellIs" dxfId="477" priority="64" operator="greaterThan">
      <formula>92.99</formula>
    </cfRule>
    <cfRule type="cellIs" dxfId="476" priority="93" operator="between">
      <formula>59.99</formula>
      <formula>76</formula>
    </cfRule>
    <cfRule type="cellIs" dxfId="475" priority="94" operator="lessThan">
      <formula>60</formula>
    </cfRule>
    <cfRule type="cellIs" dxfId="474" priority="96" operator="greaterThan">
      <formula>76.99</formula>
    </cfRule>
    <cfRule type="cellIs" dxfId="473" priority="97" operator="between">
      <formula>69.99</formula>
      <formula>77</formula>
    </cfRule>
    <cfRule type="cellIs" dxfId="472" priority="98" operator="between">
      <formula>61.99</formula>
      <formula>70</formula>
    </cfRule>
    <cfRule type="cellIs" dxfId="471" priority="99" operator="lessThan">
      <formula>62</formula>
    </cfRule>
    <cfRule type="cellIs" dxfId="470" priority="95" operator="greaterThan">
      <formula>92.99</formula>
    </cfRule>
    <cfRule type="cellIs" dxfId="469" priority="76" operator="lessThan">
      <formula>59.99</formula>
    </cfRule>
    <cfRule type="cellIs" dxfId="468" priority="77" operator="between">
      <formula>59.99</formula>
      <formula>76</formula>
    </cfRule>
    <cfRule type="cellIs" dxfId="467" priority="78" operator="between">
      <formula>75.99</formula>
      <formula>93</formula>
    </cfRule>
    <cfRule type="cellIs" dxfId="466" priority="79" operator="greaterThan">
      <formula>92.99</formula>
    </cfRule>
    <cfRule type="cellIs" dxfId="465" priority="80" operator="between">
      <formula>75.99</formula>
      <formula>93</formula>
    </cfRule>
    <cfRule type="cellIs" dxfId="464" priority="81" operator="between">
      <formula>59.99</formula>
      <formula>76</formula>
    </cfRule>
    <cfRule type="cellIs" dxfId="463" priority="82" operator="lessThan">
      <formula>60</formula>
    </cfRule>
    <cfRule type="cellIs" dxfId="462" priority="83" operator="greaterThan">
      <formula>92.99</formula>
    </cfRule>
    <cfRule type="cellIs" dxfId="461" priority="84" operator="between">
      <formula>59.99</formula>
      <formula>76</formula>
    </cfRule>
    <cfRule type="cellIs" dxfId="460" priority="85" operator="between">
      <formula>75.99</formula>
      <formula>93</formula>
    </cfRule>
    <cfRule type="cellIs" dxfId="459" priority="86" operator="lessThan">
      <formula>60</formula>
    </cfRule>
    <cfRule type="cellIs" dxfId="458" priority="87" operator="greaterThan">
      <formula>92.99</formula>
    </cfRule>
    <cfRule type="cellIs" dxfId="457" priority="88" operator="greaterThan">
      <formula>76.99</formula>
    </cfRule>
    <cfRule type="cellIs" dxfId="456" priority="89" operator="between">
      <formula>69.99</formula>
      <formula>77</formula>
    </cfRule>
    <cfRule type="cellIs" dxfId="455" priority="90" operator="between">
      <formula>61.99</formula>
      <formula>70</formula>
    </cfRule>
    <cfRule type="cellIs" dxfId="454" priority="91" operator="lessThan">
      <formula>62</formula>
    </cfRule>
    <cfRule type="cellIs" dxfId="453" priority="92" operator="between">
      <formula>75.99</formula>
      <formula>93</formula>
    </cfRule>
  </conditionalFormatting>
  <conditionalFormatting sqref="L3:M3 E3:E11 E13 E15 E17 E20:E27 E29:E30 E32 L34 E34:E48 I34:I48">
    <cfRule type="cellIs" dxfId="452" priority="66" operator="between">
      <formula>59.99</formula>
      <formula>76</formula>
    </cfRule>
    <cfRule type="cellIs" dxfId="451" priority="67" operator="lessThan">
      <formula>60</formula>
    </cfRule>
    <cfRule type="cellIs" dxfId="450" priority="68" operator="greaterThan">
      <formula>92.99</formula>
    </cfRule>
  </conditionalFormatting>
  <conditionalFormatting sqref="L3:M3 L34">
    <cfRule type="cellIs" dxfId="449" priority="69" operator="greaterThan">
      <formula>76.99</formula>
    </cfRule>
    <cfRule type="cellIs" dxfId="448" priority="70" operator="between">
      <formula>69.99</formula>
      <formula>77</formula>
    </cfRule>
    <cfRule type="cellIs" dxfId="447" priority="71" operator="between">
      <formula>61.99</formula>
      <formula>70</formula>
    </cfRule>
    <cfRule type="cellIs" dxfId="446" priority="72" operator="lessThan">
      <formula>62</formula>
    </cfRule>
    <cfRule type="cellIs" dxfId="445" priority="74" operator="between">
      <formula>75.99</formula>
      <formula>93</formula>
    </cfRule>
    <cfRule type="cellIs" dxfId="444" priority="75" operator="greaterThan">
      <formula>92.99</formula>
    </cfRule>
    <cfRule type="cellIs" dxfId="443" priority="102" operator="between">
      <formula>70</formula>
      <formula>76.99</formula>
    </cfRule>
    <cfRule type="cellIs" dxfId="442" priority="73" operator="between">
      <formula>59.99</formula>
      <formula>76</formula>
    </cfRule>
    <cfRule type="cellIs" dxfId="441" priority="104" operator="between">
      <formula>75.99</formula>
      <formula>93</formula>
    </cfRule>
    <cfRule type="cellIs" dxfId="440" priority="105" operator="between">
      <formula>59.99</formula>
      <formula>76</formula>
    </cfRule>
    <cfRule type="cellIs" dxfId="439" priority="107" operator="greaterThan">
      <formula>92.99</formula>
    </cfRule>
  </conditionalFormatting>
  <conditionalFormatting sqref="L3:M3">
    <cfRule type="cellIs" dxfId="438" priority="106" operator="lessThan">
      <formula>59.99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AEC8-E830-4E5B-91E9-7C3156AF4A12}">
  <dimension ref="A1:O60"/>
  <sheetViews>
    <sheetView zoomScale="80" zoomScaleNormal="80" workbookViewId="0">
      <selection activeCell="A2" sqref="A2"/>
    </sheetView>
  </sheetViews>
  <sheetFormatPr defaultColWidth="18.85546875" defaultRowHeight="19.5" customHeight="1" x14ac:dyDescent="0.2"/>
  <cols>
    <col min="1" max="1" width="14.140625" style="1" customWidth="1"/>
    <col min="2" max="2" width="8.7109375" style="1" customWidth="1"/>
    <col min="3" max="3" width="15.7109375" style="1" customWidth="1"/>
    <col min="4" max="4" width="23.140625" style="1" customWidth="1"/>
    <col min="5" max="5" width="20.42578125" style="1" customWidth="1"/>
    <col min="6" max="6" width="16.85546875" style="1" customWidth="1"/>
    <col min="7" max="7" width="12.7109375" style="1" customWidth="1"/>
    <col min="8" max="8" width="20.140625" style="1" customWidth="1"/>
    <col min="9" max="9" width="21" style="1" customWidth="1"/>
    <col min="10" max="11" width="12.7109375" style="1" customWidth="1"/>
    <col min="12" max="13" width="20.42578125" style="1" customWidth="1"/>
    <col min="14" max="16384" width="18.85546875" style="1"/>
  </cols>
  <sheetData>
    <row r="1" spans="1:15" ht="12.75" x14ac:dyDescent="0.2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5" ht="75" x14ac:dyDescent="0.2">
      <c r="A2" s="14" t="s">
        <v>85</v>
      </c>
      <c r="B2" s="14" t="s">
        <v>83</v>
      </c>
      <c r="C2" s="14" t="s">
        <v>26</v>
      </c>
      <c r="D2" s="14" t="s">
        <v>1</v>
      </c>
      <c r="E2" s="14" t="s">
        <v>84</v>
      </c>
      <c r="F2" s="14" t="s">
        <v>37</v>
      </c>
      <c r="G2" s="14" t="s">
        <v>81</v>
      </c>
      <c r="H2" s="15" t="s">
        <v>35</v>
      </c>
      <c r="I2" s="14" t="s">
        <v>36</v>
      </c>
      <c r="J2" s="14" t="s">
        <v>38</v>
      </c>
      <c r="K2" s="14" t="s">
        <v>80</v>
      </c>
      <c r="L2" s="14" t="s">
        <v>82</v>
      </c>
      <c r="M2" s="16" t="s">
        <v>0</v>
      </c>
    </row>
    <row r="3" spans="1:15" ht="15" x14ac:dyDescent="0.2">
      <c r="A3" s="38" t="s">
        <v>77</v>
      </c>
      <c r="B3" s="41" t="s">
        <v>45</v>
      </c>
      <c r="C3" s="43" t="s">
        <v>39</v>
      </c>
      <c r="D3" s="13" t="s">
        <v>3</v>
      </c>
      <c r="E3" s="17">
        <f>[3]IQT!$P$7</f>
        <v>84.46</v>
      </c>
      <c r="F3" s="18">
        <f>RANK(E3,$E$3:$E$48)</f>
        <v>10</v>
      </c>
      <c r="G3" s="18">
        <f>RANK(E3,$E$3:$E$15)</f>
        <v>3</v>
      </c>
      <c r="H3" s="18">
        <f>'[3]IRS '!$L$6</f>
        <v>7337023</v>
      </c>
      <c r="I3" s="45">
        <f>SUMPRODUCT(E3:E4,H3:H4)/SUM(H3:H4)</f>
        <v>83.579071094110319</v>
      </c>
      <c r="J3" s="47">
        <f>RANK(I3,$I$3:$I$48)</f>
        <v>8</v>
      </c>
      <c r="K3" s="49">
        <f>RANK(I3,$I$3:$I$15)</f>
        <v>2</v>
      </c>
      <c r="L3" s="51">
        <f>SUMPRODUCT(E3:E15,H3:H15)/SUM(H3:H15)</f>
        <v>78.471481309823403</v>
      </c>
      <c r="M3" s="53">
        <f>SUMPRODUCT(E3:E48,H3:H48)/SUM(H3:H48)</f>
        <v>77.52186950646869</v>
      </c>
    </row>
    <row r="4" spans="1:15" ht="15" x14ac:dyDescent="0.2">
      <c r="A4" s="39"/>
      <c r="B4" s="42"/>
      <c r="C4" s="44"/>
      <c r="D4" s="13" t="s">
        <v>4</v>
      </c>
      <c r="E4" s="17">
        <f>[3]IQT!$P$8</f>
        <v>78.05</v>
      </c>
      <c r="F4" s="18">
        <f>RANK(E4,$E$3:$E$48)</f>
        <v>17</v>
      </c>
      <c r="G4" s="18">
        <f t="shared" ref="G4:G15" si="0">RANK(E4,$E$3:$E$15)</f>
        <v>5</v>
      </c>
      <c r="H4" s="18">
        <f>'[3]IRS '!$L$7</f>
        <v>1168984</v>
      </c>
      <c r="I4" s="46"/>
      <c r="J4" s="48"/>
      <c r="K4" s="50"/>
      <c r="L4" s="52"/>
      <c r="M4" s="54"/>
    </row>
    <row r="5" spans="1:15" ht="15" x14ac:dyDescent="0.2">
      <c r="A5" s="39"/>
      <c r="B5" s="22" t="s">
        <v>46</v>
      </c>
      <c r="C5" s="13" t="s">
        <v>5</v>
      </c>
      <c r="D5" s="13" t="s">
        <v>6</v>
      </c>
      <c r="E5" s="17">
        <f>[3]IQT!$P$9</f>
        <v>75.349999999999994</v>
      </c>
      <c r="F5" s="18">
        <f t="shared" ref="F5:F48" si="1">RANK(E5,$E$3:$E$48)</f>
        <v>25</v>
      </c>
      <c r="G5" s="18">
        <f t="shared" si="0"/>
        <v>9</v>
      </c>
      <c r="H5" s="18">
        <f>'[3]IRS '!$L$8</f>
        <v>6856223</v>
      </c>
      <c r="I5" s="17">
        <f>+E5</f>
        <v>75.349999999999994</v>
      </c>
      <c r="J5" s="21">
        <f t="shared" ref="J5:J11" si="2">RANK(I5,$I$3:$I$48)</f>
        <v>21</v>
      </c>
      <c r="K5" s="19">
        <f>RANK(I5,$I$3:$I$15)</f>
        <v>7</v>
      </c>
      <c r="L5" s="52"/>
      <c r="M5" s="54"/>
    </row>
    <row r="6" spans="1:15" ht="15" x14ac:dyDescent="0.2">
      <c r="A6" s="39"/>
      <c r="B6" s="22" t="s">
        <v>47</v>
      </c>
      <c r="C6" s="25" t="s">
        <v>33</v>
      </c>
      <c r="D6" s="25" t="s">
        <v>33</v>
      </c>
      <c r="E6" s="17">
        <f>[3]IQT!$P$10</f>
        <v>72.430000000000007</v>
      </c>
      <c r="F6" s="18">
        <f t="shared" si="1"/>
        <v>31</v>
      </c>
      <c r="G6" s="18">
        <f t="shared" si="0"/>
        <v>11</v>
      </c>
      <c r="H6" s="18">
        <f>'[3]IRS '!$L$9</f>
        <v>8301048</v>
      </c>
      <c r="I6" s="17">
        <f t="shared" ref="I6:I9" si="3">+E6</f>
        <v>72.430000000000007</v>
      </c>
      <c r="J6" s="21">
        <f t="shared" si="2"/>
        <v>25</v>
      </c>
      <c r="K6" s="19">
        <f t="shared" ref="K6:K10" si="4">RANK(I6,$I$3:$I$15)</f>
        <v>9</v>
      </c>
      <c r="L6" s="52"/>
      <c r="M6" s="54"/>
    </row>
    <row r="7" spans="1:15" ht="15" x14ac:dyDescent="0.2">
      <c r="A7" s="39"/>
      <c r="B7" s="22" t="s">
        <v>48</v>
      </c>
      <c r="C7" s="13" t="s">
        <v>31</v>
      </c>
      <c r="D7" s="13" t="s">
        <v>31</v>
      </c>
      <c r="E7" s="17">
        <f>[3]IQT!$P$11</f>
        <v>76.040000000000006</v>
      </c>
      <c r="F7" s="18">
        <f t="shared" si="1"/>
        <v>22</v>
      </c>
      <c r="G7" s="18">
        <f t="shared" si="0"/>
        <v>7</v>
      </c>
      <c r="H7" s="18">
        <f>'[3]IRS '!$L$10</f>
        <v>4666769</v>
      </c>
      <c r="I7" s="17">
        <f t="shared" si="3"/>
        <v>76.040000000000006</v>
      </c>
      <c r="J7" s="21">
        <f t="shared" si="2"/>
        <v>19</v>
      </c>
      <c r="K7" s="19">
        <f t="shared" si="4"/>
        <v>5</v>
      </c>
      <c r="L7" s="52"/>
      <c r="M7" s="54"/>
    </row>
    <row r="8" spans="1:15" ht="15" x14ac:dyDescent="0.2">
      <c r="A8" s="39"/>
      <c r="B8" s="22" t="s">
        <v>49</v>
      </c>
      <c r="C8" s="13" t="s">
        <v>10</v>
      </c>
      <c r="D8" s="13" t="s">
        <v>10</v>
      </c>
      <c r="E8" s="17">
        <f>[3]IQT!$P$12</f>
        <v>78.59</v>
      </c>
      <c r="F8" s="18">
        <f t="shared" si="1"/>
        <v>16</v>
      </c>
      <c r="G8" s="18">
        <f t="shared" si="0"/>
        <v>4</v>
      </c>
      <c r="H8" s="18">
        <f>'[3]IRS '!$L$11</f>
        <v>6308572</v>
      </c>
      <c r="I8" s="17">
        <f t="shared" si="3"/>
        <v>78.59</v>
      </c>
      <c r="J8" s="21">
        <f t="shared" si="2"/>
        <v>15</v>
      </c>
      <c r="K8" s="19">
        <f t="shared" si="4"/>
        <v>4</v>
      </c>
      <c r="L8" s="52"/>
      <c r="M8" s="54"/>
    </row>
    <row r="9" spans="1:15" ht="15" x14ac:dyDescent="0.2">
      <c r="A9" s="39"/>
      <c r="B9" s="22" t="s">
        <v>50</v>
      </c>
      <c r="C9" s="13" t="s">
        <v>32</v>
      </c>
      <c r="D9" s="13" t="s">
        <v>32</v>
      </c>
      <c r="E9" s="17">
        <f>[3]IQT!$P$13</f>
        <v>75.66</v>
      </c>
      <c r="F9" s="18">
        <f t="shared" si="1"/>
        <v>23</v>
      </c>
      <c r="G9" s="18">
        <f t="shared" si="0"/>
        <v>8</v>
      </c>
      <c r="H9" s="18">
        <f>'[3]IRS '!$L$12</f>
        <v>6115854</v>
      </c>
      <c r="I9" s="17">
        <f t="shared" si="3"/>
        <v>75.66</v>
      </c>
      <c r="J9" s="21">
        <f t="shared" si="2"/>
        <v>20</v>
      </c>
      <c r="K9" s="19">
        <f t="shared" si="4"/>
        <v>6</v>
      </c>
      <c r="L9" s="52"/>
      <c r="M9" s="54"/>
      <c r="N9" s="3"/>
    </row>
    <row r="10" spans="1:15" ht="15" x14ac:dyDescent="0.2">
      <c r="A10" s="39"/>
      <c r="B10" s="22" t="s">
        <v>51</v>
      </c>
      <c r="C10" s="13" t="s">
        <v>33</v>
      </c>
      <c r="D10" s="13" t="s">
        <v>33</v>
      </c>
      <c r="E10" s="17">
        <f>[3]IQT!$P$14</f>
        <v>74.23</v>
      </c>
      <c r="F10" s="18">
        <f t="shared" si="1"/>
        <v>30</v>
      </c>
      <c r="G10" s="18">
        <f t="shared" si="0"/>
        <v>10</v>
      </c>
      <c r="H10" s="18">
        <f>'[3]IRS '!$L$13</f>
        <v>6743296</v>
      </c>
      <c r="I10" s="17">
        <f>+E10</f>
        <v>74.23</v>
      </c>
      <c r="J10" s="21">
        <f t="shared" si="2"/>
        <v>24</v>
      </c>
      <c r="K10" s="19">
        <f t="shared" si="4"/>
        <v>8</v>
      </c>
      <c r="L10" s="52"/>
      <c r="M10" s="54"/>
    </row>
    <row r="11" spans="1:15" ht="15" x14ac:dyDescent="0.2">
      <c r="A11" s="39"/>
      <c r="B11" s="56" t="s">
        <v>52</v>
      </c>
      <c r="C11" s="43" t="s">
        <v>41</v>
      </c>
      <c r="D11" s="13" t="s">
        <v>34</v>
      </c>
      <c r="E11" s="17">
        <f>[3]IQT!$P$15</f>
        <v>85.53</v>
      </c>
      <c r="F11" s="18">
        <f>RANK(E11,$E$3:$E$48)</f>
        <v>7</v>
      </c>
      <c r="G11" s="18">
        <f>RANK(E11,$E$3:$E$15)</f>
        <v>2</v>
      </c>
      <c r="H11" s="18">
        <f>'[3]IRS '!$L$14</f>
        <v>6248066</v>
      </c>
      <c r="I11" s="45">
        <f>SUMPRODUCT(E11:E14,H11:H14)/SUM(H11:H14)</f>
        <v>82.47665075608235</v>
      </c>
      <c r="J11" s="47">
        <f t="shared" si="2"/>
        <v>11</v>
      </c>
      <c r="K11" s="49">
        <f>RANK(I11,$I$3:$I$15)</f>
        <v>3</v>
      </c>
      <c r="L11" s="52"/>
      <c r="M11" s="54"/>
    </row>
    <row r="12" spans="1:15" ht="15" x14ac:dyDescent="0.25">
      <c r="A12" s="39"/>
      <c r="B12" s="57"/>
      <c r="C12" s="59"/>
      <c r="D12" s="13" t="s">
        <v>7</v>
      </c>
      <c r="E12"/>
      <c r="F12" s="18"/>
      <c r="G12" s="18"/>
      <c r="H12" s="18"/>
      <c r="I12" s="60"/>
      <c r="J12" s="61"/>
      <c r="K12" s="62"/>
      <c r="L12" s="52"/>
      <c r="M12" s="54"/>
    </row>
    <row r="13" spans="1:15" ht="15" x14ac:dyDescent="0.2">
      <c r="A13" s="39"/>
      <c r="B13" s="57"/>
      <c r="C13" s="59"/>
      <c r="D13" s="13" t="s">
        <v>27</v>
      </c>
      <c r="E13" s="17">
        <f>[3]IQT!$P$17</f>
        <v>76.53</v>
      </c>
      <c r="F13" s="18">
        <f t="shared" si="1"/>
        <v>21</v>
      </c>
      <c r="G13" s="18">
        <f t="shared" si="0"/>
        <v>6</v>
      </c>
      <c r="H13" s="18">
        <f>'[3]IRS '!$L$16</f>
        <v>3208113</v>
      </c>
      <c r="I13" s="60"/>
      <c r="J13" s="61"/>
      <c r="K13" s="62"/>
      <c r="L13" s="52"/>
      <c r="M13" s="54"/>
      <c r="O13" s="4"/>
    </row>
    <row r="14" spans="1:15" ht="15" x14ac:dyDescent="0.25">
      <c r="A14" s="39"/>
      <c r="B14" s="58"/>
      <c r="C14" s="44"/>
      <c r="D14" s="13" t="s">
        <v>40</v>
      </c>
      <c r="E14"/>
      <c r="F14" s="18"/>
      <c r="G14" s="18"/>
      <c r="H14" s="18"/>
      <c r="I14" s="46"/>
      <c r="J14" s="48"/>
      <c r="K14" s="50"/>
      <c r="L14" s="52"/>
      <c r="M14" s="54"/>
    </row>
    <row r="15" spans="1:15" ht="15" x14ac:dyDescent="0.2">
      <c r="A15" s="40"/>
      <c r="B15" s="22" t="s">
        <v>53</v>
      </c>
      <c r="C15" s="13" t="s">
        <v>11</v>
      </c>
      <c r="D15" s="13" t="s">
        <v>11</v>
      </c>
      <c r="E15" s="17">
        <f>[3]IQT!$P$19</f>
        <v>94.78</v>
      </c>
      <c r="F15" s="18">
        <f t="shared" si="1"/>
        <v>1</v>
      </c>
      <c r="G15" s="18">
        <f t="shared" si="0"/>
        <v>1</v>
      </c>
      <c r="H15" s="18">
        <f>'[3]IRS '!$L$18</f>
        <v>2859184</v>
      </c>
      <c r="I15" s="17">
        <f>+E15</f>
        <v>94.78</v>
      </c>
      <c r="J15" s="21">
        <f>RANK(I15,$I$3:$I$48)</f>
        <v>1</v>
      </c>
      <c r="K15" s="24">
        <f>RANK(I15,$I$3:$I$15)</f>
        <v>1</v>
      </c>
      <c r="L15" s="52"/>
      <c r="M15" s="54"/>
    </row>
    <row r="16" spans="1:15" ht="15" x14ac:dyDescent="0.25">
      <c r="A16" s="63" t="s">
        <v>79</v>
      </c>
      <c r="B16" s="56" t="s">
        <v>54</v>
      </c>
      <c r="C16" s="43" t="s">
        <v>41</v>
      </c>
      <c r="D16" s="13" t="s">
        <v>34</v>
      </c>
      <c r="E16"/>
      <c r="F16" s="18"/>
      <c r="G16" s="18"/>
      <c r="H16" s="18"/>
      <c r="I16" s="45">
        <f>SUMPRODUCT(E16:E19,H16:H19)/SUM(H16:H19)</f>
        <v>77.11</v>
      </c>
      <c r="J16" s="47">
        <f>RANK(I16:I19,$I$3:$I$48)</f>
        <v>18</v>
      </c>
      <c r="K16" s="49">
        <f>RANK(I16,$I$16:$I$33)</f>
        <v>9</v>
      </c>
      <c r="L16" s="66">
        <f>SUMPRODUCT(E16:E33,H16:H33)/SUM(H16:H33)</f>
        <v>80.502687057792954</v>
      </c>
      <c r="M16" s="54"/>
    </row>
    <row r="17" spans="1:15" ht="15" x14ac:dyDescent="0.2">
      <c r="A17" s="64"/>
      <c r="B17" s="57"/>
      <c r="C17" s="59"/>
      <c r="D17" s="13" t="s">
        <v>7</v>
      </c>
      <c r="E17" s="17">
        <f>[3]IQT!$P$21</f>
        <v>77.11</v>
      </c>
      <c r="F17" s="18">
        <f>RANK(E17,$E$3:$E$48)</f>
        <v>20</v>
      </c>
      <c r="G17" s="18">
        <f>RANK(E17,$E$16:$E$33)</f>
        <v>9</v>
      </c>
      <c r="H17" s="18">
        <f>'[3]IRS '!$L$33</f>
        <v>2125375</v>
      </c>
      <c r="I17" s="60"/>
      <c r="J17" s="61"/>
      <c r="K17" s="62"/>
      <c r="L17" s="67"/>
      <c r="M17" s="54"/>
    </row>
    <row r="18" spans="1:15" ht="15" x14ac:dyDescent="0.25">
      <c r="A18" s="64"/>
      <c r="B18" s="57"/>
      <c r="C18" s="59"/>
      <c r="D18" s="13" t="s">
        <v>27</v>
      </c>
      <c r="E18"/>
      <c r="F18" s="18"/>
      <c r="G18" s="18"/>
      <c r="H18" s="18"/>
      <c r="I18" s="60"/>
      <c r="J18" s="61"/>
      <c r="K18" s="62"/>
      <c r="L18" s="67"/>
      <c r="M18" s="54"/>
      <c r="O18" s="4"/>
    </row>
    <row r="19" spans="1:15" ht="15" x14ac:dyDescent="0.25">
      <c r="A19" s="64"/>
      <c r="B19" s="58"/>
      <c r="C19" s="44"/>
      <c r="D19" s="13" t="s">
        <v>40</v>
      </c>
      <c r="E19"/>
      <c r="F19" s="18"/>
      <c r="G19" s="18"/>
      <c r="H19" s="18"/>
      <c r="I19" s="46"/>
      <c r="J19" s="48"/>
      <c r="K19" s="50"/>
      <c r="L19" s="67"/>
      <c r="M19" s="54"/>
    </row>
    <row r="20" spans="1:15" ht="15" x14ac:dyDescent="0.2">
      <c r="A20" s="64"/>
      <c r="B20" s="41" t="s">
        <v>55</v>
      </c>
      <c r="C20" s="43" t="s">
        <v>39</v>
      </c>
      <c r="D20" s="13" t="s">
        <v>3</v>
      </c>
      <c r="E20" s="17">
        <f>[3]IQT!$P$24</f>
        <v>85.84</v>
      </c>
      <c r="F20" s="18">
        <f t="shared" si="1"/>
        <v>5</v>
      </c>
      <c r="G20" s="18">
        <f>RANK(E20,$E$16:$E$33)</f>
        <v>3</v>
      </c>
      <c r="H20" s="18">
        <f>'[3]IRS '!$L$36</f>
        <v>2471265</v>
      </c>
      <c r="I20" s="45">
        <f>SUMPRODUCT(E20:E21,H20:H21)/SUM(H20:H21)</f>
        <v>84.690913263954471</v>
      </c>
      <c r="J20" s="47">
        <f>RANK(I20,$I$3:$I$48)</f>
        <v>7</v>
      </c>
      <c r="K20" s="49">
        <f>RANK(I20,$I$16:$I$33)</f>
        <v>4</v>
      </c>
      <c r="L20" s="67"/>
      <c r="M20" s="54"/>
    </row>
    <row r="21" spans="1:15" ht="15" x14ac:dyDescent="0.2">
      <c r="A21" s="64"/>
      <c r="B21" s="42"/>
      <c r="C21" s="44"/>
      <c r="D21" s="13" t="s">
        <v>4</v>
      </c>
      <c r="E21" s="17">
        <f>[3]IQT!$P$25</f>
        <v>75.55</v>
      </c>
      <c r="F21" s="18">
        <f t="shared" si="1"/>
        <v>24</v>
      </c>
      <c r="G21" s="18">
        <f>RANK(E21,$E$16:$E$33)</f>
        <v>10</v>
      </c>
      <c r="H21" s="18">
        <f>'[3]IRS '!$L$37</f>
        <v>310658</v>
      </c>
      <c r="I21" s="46"/>
      <c r="J21" s="48"/>
      <c r="K21" s="50"/>
      <c r="L21" s="67"/>
      <c r="M21" s="54"/>
    </row>
    <row r="22" spans="1:15" ht="15" x14ac:dyDescent="0.2">
      <c r="A22" s="64"/>
      <c r="B22" s="22" t="s">
        <v>56</v>
      </c>
      <c r="C22" s="13" t="s">
        <v>5</v>
      </c>
      <c r="D22" s="13" t="s">
        <v>6</v>
      </c>
      <c r="E22" s="17">
        <f>[3]IQT!$P$26</f>
        <v>77.599999999999994</v>
      </c>
      <c r="F22" s="18">
        <f t="shared" si="1"/>
        <v>18</v>
      </c>
      <c r="G22" s="18">
        <f t="shared" ref="G22:G32" si="5">RANK(E22,$E$16:$E$33)</f>
        <v>8</v>
      </c>
      <c r="H22" s="18">
        <f>'[3]IRS '!$L$38</f>
        <v>8382419</v>
      </c>
      <c r="I22" s="17">
        <f>+E22</f>
        <v>77.599999999999994</v>
      </c>
      <c r="J22" s="21">
        <f>RANK(I22,$I$3:$I$48)</f>
        <v>16</v>
      </c>
      <c r="K22" s="19">
        <f t="shared" ref="K22:K27" si="6">RANK(I22,$I$16:$I$33)</f>
        <v>8</v>
      </c>
      <c r="L22" s="67"/>
      <c r="M22" s="54"/>
    </row>
    <row r="23" spans="1:15" ht="15" x14ac:dyDescent="0.2">
      <c r="A23" s="64"/>
      <c r="B23" s="22" t="s">
        <v>57</v>
      </c>
      <c r="C23" s="25" t="s">
        <v>33</v>
      </c>
      <c r="D23" s="25" t="s">
        <v>33</v>
      </c>
      <c r="E23" s="17">
        <f>[3]IQT!$P$27</f>
        <v>72.11</v>
      </c>
      <c r="F23" s="18">
        <f t="shared" si="1"/>
        <v>32</v>
      </c>
      <c r="G23" s="18">
        <f>RANK(E23,$E$16:$E$33)</f>
        <v>12</v>
      </c>
      <c r="H23" s="18">
        <f>'[3]IRS '!$L$39</f>
        <v>6414849</v>
      </c>
      <c r="I23" s="17">
        <f t="shared" ref="I23:I27" si="7">+E23</f>
        <v>72.11</v>
      </c>
      <c r="J23" s="21">
        <f>RANK(I23,$I$3:$I$48)</f>
        <v>26</v>
      </c>
      <c r="K23" s="19">
        <f t="shared" si="6"/>
        <v>10</v>
      </c>
      <c r="L23" s="67"/>
      <c r="M23" s="54"/>
    </row>
    <row r="24" spans="1:15" ht="15" x14ac:dyDescent="0.2">
      <c r="A24" s="64"/>
      <c r="B24" s="22" t="s">
        <v>58</v>
      </c>
      <c r="C24" s="13" t="s">
        <v>8</v>
      </c>
      <c r="D24" s="13" t="s">
        <v>9</v>
      </c>
      <c r="E24" s="17">
        <f>[3]IQT!$P$28</f>
        <v>85.05</v>
      </c>
      <c r="F24" s="18">
        <f t="shared" si="1"/>
        <v>9</v>
      </c>
      <c r="G24" s="18">
        <f t="shared" si="5"/>
        <v>5</v>
      </c>
      <c r="H24" s="18">
        <f>'[3]IRS '!$L$40</f>
        <v>7078581</v>
      </c>
      <c r="I24" s="17">
        <f t="shared" si="7"/>
        <v>85.05</v>
      </c>
      <c r="J24" s="21">
        <f t="shared" ref="J24:J48" si="8">RANK(I24,$I$3:$I$48)</f>
        <v>6</v>
      </c>
      <c r="K24" s="19">
        <f t="shared" si="6"/>
        <v>3</v>
      </c>
      <c r="L24" s="67"/>
      <c r="M24" s="54"/>
    </row>
    <row r="25" spans="1:15" ht="15" x14ac:dyDescent="0.2">
      <c r="A25" s="64"/>
      <c r="B25" s="22" t="s">
        <v>59</v>
      </c>
      <c r="C25" s="13" t="s">
        <v>31</v>
      </c>
      <c r="D25" s="13" t="s">
        <v>31</v>
      </c>
      <c r="E25" s="17">
        <f>[3]IQT!$P$29</f>
        <v>80.900000000000006</v>
      </c>
      <c r="F25" s="18">
        <f t="shared" si="1"/>
        <v>15</v>
      </c>
      <c r="G25" s="18">
        <f t="shared" si="5"/>
        <v>7</v>
      </c>
      <c r="H25" s="18">
        <f>'[3]IRS '!$L$41</f>
        <v>3857900</v>
      </c>
      <c r="I25" s="17">
        <f t="shared" si="7"/>
        <v>80.900000000000006</v>
      </c>
      <c r="J25" s="21">
        <f t="shared" si="8"/>
        <v>13</v>
      </c>
      <c r="K25" s="19">
        <f t="shared" si="6"/>
        <v>6</v>
      </c>
      <c r="L25" s="67"/>
      <c r="M25" s="54"/>
    </row>
    <row r="26" spans="1:15" ht="15" x14ac:dyDescent="0.2">
      <c r="A26" s="64"/>
      <c r="B26" s="22" t="s">
        <v>60</v>
      </c>
      <c r="C26" s="13" t="s">
        <v>10</v>
      </c>
      <c r="D26" s="13" t="s">
        <v>10</v>
      </c>
      <c r="E26" s="17">
        <f>[3]IQT!$P$30</f>
        <v>85.87</v>
      </c>
      <c r="F26" s="18">
        <f t="shared" si="1"/>
        <v>4</v>
      </c>
      <c r="G26" s="18">
        <f t="shared" si="5"/>
        <v>2</v>
      </c>
      <c r="H26" s="18">
        <f>'[3]IRS '!$L$42</f>
        <v>2384731</v>
      </c>
      <c r="I26" s="17">
        <f t="shared" si="7"/>
        <v>85.87</v>
      </c>
      <c r="J26" s="21">
        <f t="shared" si="8"/>
        <v>4</v>
      </c>
      <c r="K26" s="19">
        <f t="shared" si="6"/>
        <v>2</v>
      </c>
      <c r="L26" s="67"/>
      <c r="M26" s="54"/>
    </row>
    <row r="27" spans="1:15" ht="15" x14ac:dyDescent="0.2">
      <c r="A27" s="64"/>
      <c r="B27" s="41" t="s">
        <v>61</v>
      </c>
      <c r="C27" s="43" t="s">
        <v>43</v>
      </c>
      <c r="D27" s="13" t="s">
        <v>30</v>
      </c>
      <c r="E27" s="17">
        <f>[3]IQT!$P$31</f>
        <v>88.08</v>
      </c>
      <c r="F27" s="18">
        <f t="shared" si="1"/>
        <v>2</v>
      </c>
      <c r="G27" s="18">
        <f t="shared" si="5"/>
        <v>1</v>
      </c>
      <c r="H27" s="18">
        <f>'[3]IRS '!$L$43</f>
        <v>3112284</v>
      </c>
      <c r="I27" s="45">
        <f t="shared" si="7"/>
        <v>88.08</v>
      </c>
      <c r="J27" s="47">
        <f t="shared" si="8"/>
        <v>2</v>
      </c>
      <c r="K27" s="69">
        <f t="shared" si="6"/>
        <v>1</v>
      </c>
      <c r="L27" s="67"/>
      <c r="M27" s="54"/>
    </row>
    <row r="28" spans="1:15" ht="15" x14ac:dyDescent="0.25">
      <c r="A28" s="64"/>
      <c r="B28" s="42"/>
      <c r="C28" s="44"/>
      <c r="D28" s="13" t="s">
        <v>42</v>
      </c>
      <c r="E28"/>
      <c r="F28" s="18"/>
      <c r="G28" s="18"/>
      <c r="H28" s="18"/>
      <c r="I28" s="46"/>
      <c r="J28" s="48" t="e">
        <f t="shared" si="8"/>
        <v>#N/A</v>
      </c>
      <c r="K28" s="70"/>
      <c r="L28" s="67"/>
      <c r="M28" s="54"/>
    </row>
    <row r="29" spans="1:15" ht="15" x14ac:dyDescent="0.2">
      <c r="A29" s="64"/>
      <c r="B29" s="23" t="s">
        <v>62</v>
      </c>
      <c r="C29" s="13" t="s">
        <v>4</v>
      </c>
      <c r="D29" s="13" t="s">
        <v>4</v>
      </c>
      <c r="E29" s="17">
        <f>[3]IQT!$P$33</f>
        <v>82.89</v>
      </c>
      <c r="F29" s="18">
        <f t="shared" si="1"/>
        <v>13</v>
      </c>
      <c r="G29" s="18">
        <f>RANK(E29,$E$16:$E$33)</f>
        <v>6</v>
      </c>
      <c r="H29" s="18">
        <f>'[3]IRS '!$L$45</f>
        <v>3427384</v>
      </c>
      <c r="I29" s="17">
        <f t="shared" ref="I29" si="9">+E29</f>
        <v>82.89</v>
      </c>
      <c r="J29" s="21">
        <f t="shared" si="8"/>
        <v>10</v>
      </c>
      <c r="K29" s="19">
        <f>RANK(I29,$I$16:$I$33)</f>
        <v>5</v>
      </c>
      <c r="L29" s="67"/>
      <c r="M29" s="54"/>
    </row>
    <row r="30" spans="1:15" ht="15" x14ac:dyDescent="0.2">
      <c r="A30" s="64"/>
      <c r="B30" s="56" t="s">
        <v>63</v>
      </c>
      <c r="C30" s="43" t="s">
        <v>41</v>
      </c>
      <c r="D30" s="13" t="s">
        <v>34</v>
      </c>
      <c r="E30" s="17">
        <f>[3]IQT!$P$34</f>
        <v>85.31</v>
      </c>
      <c r="F30" s="18">
        <f>RANK(E30,$E$3:$E$48)</f>
        <v>8</v>
      </c>
      <c r="G30" s="18">
        <f>RANK(E30,$E$16:$E$33)</f>
        <v>4</v>
      </c>
      <c r="H30" s="18">
        <f>'[3]IRS '!$L$46</f>
        <v>2787183</v>
      </c>
      <c r="I30" s="45">
        <f>SUMPRODUCT(E30:E33,H30:H33)/SUM(H30:H33)</f>
        <v>79.696731295104883</v>
      </c>
      <c r="J30" s="47">
        <f>RANK(I30,$I$3:$I$48)</f>
        <v>14</v>
      </c>
      <c r="K30" s="49">
        <f>RANK(I30,$I$16:$I$33)</f>
        <v>7</v>
      </c>
      <c r="L30" s="67"/>
      <c r="M30" s="54"/>
    </row>
    <row r="31" spans="1:15" ht="15" x14ac:dyDescent="0.25">
      <c r="A31" s="64"/>
      <c r="B31" s="57"/>
      <c r="C31" s="59"/>
      <c r="D31" s="13" t="s">
        <v>7</v>
      </c>
      <c r="E31"/>
      <c r="F31" s="18"/>
      <c r="G31" s="18"/>
      <c r="H31" s="18"/>
      <c r="I31" s="60"/>
      <c r="J31" s="61"/>
      <c r="K31" s="62"/>
      <c r="L31" s="67"/>
      <c r="M31" s="54"/>
    </row>
    <row r="32" spans="1:15" ht="15" x14ac:dyDescent="0.2">
      <c r="A32" s="64"/>
      <c r="B32" s="57"/>
      <c r="C32" s="59"/>
      <c r="D32" s="13" t="s">
        <v>27</v>
      </c>
      <c r="E32" s="17">
        <f>[3]IQT!$P$36</f>
        <v>74.239999999999995</v>
      </c>
      <c r="F32" s="18">
        <f t="shared" si="1"/>
        <v>29</v>
      </c>
      <c r="G32" s="18">
        <f t="shared" si="5"/>
        <v>11</v>
      </c>
      <c r="H32" s="18">
        <f>'[3]IRS '!$L$48</f>
        <v>2867139</v>
      </c>
      <c r="I32" s="60"/>
      <c r="J32" s="61"/>
      <c r="K32" s="62"/>
      <c r="L32" s="67"/>
      <c r="M32" s="54"/>
      <c r="O32" s="4"/>
    </row>
    <row r="33" spans="1:15" ht="15" x14ac:dyDescent="0.25">
      <c r="A33" s="65"/>
      <c r="B33" s="58"/>
      <c r="C33" s="44"/>
      <c r="D33" s="13" t="s">
        <v>40</v>
      </c>
      <c r="E33"/>
      <c r="F33" s="18"/>
      <c r="G33" s="18"/>
      <c r="H33" s="18"/>
      <c r="I33" s="46"/>
      <c r="J33" s="48"/>
      <c r="K33" s="50"/>
      <c r="L33" s="68"/>
      <c r="M33" s="54"/>
    </row>
    <row r="34" spans="1:15" ht="15" x14ac:dyDescent="0.2">
      <c r="A34" s="38" t="s">
        <v>78</v>
      </c>
      <c r="B34" s="41" t="s">
        <v>64</v>
      </c>
      <c r="C34" s="43" t="s">
        <v>44</v>
      </c>
      <c r="D34" s="13" t="s">
        <v>28</v>
      </c>
      <c r="E34" s="17">
        <f>[3]IQT!$P$38</f>
        <v>81.05</v>
      </c>
      <c r="F34" s="18">
        <f t="shared" si="1"/>
        <v>14</v>
      </c>
      <c r="G34" s="18">
        <f>RANK(E34,$E$34:$E$48)</f>
        <v>5</v>
      </c>
      <c r="H34" s="18">
        <f>'[3]IRS '!$L$63</f>
        <v>8538830</v>
      </c>
      <c r="I34" s="45">
        <f>SUMPRODUCT(E34:E35,H34:H35)/SUM(H34:H35)</f>
        <v>81.462901109662127</v>
      </c>
      <c r="J34" s="47">
        <f t="shared" si="8"/>
        <v>12</v>
      </c>
      <c r="K34" s="49">
        <f>RANK(I34,$I$34:$I$48)</f>
        <v>4</v>
      </c>
      <c r="L34" s="66">
        <f>SUMPRODUCT(E34:E48,H34:H48)/SUM(H34:H48)</f>
        <v>74.983075485138485</v>
      </c>
      <c r="M34" s="54"/>
      <c r="O34" s="4"/>
    </row>
    <row r="35" spans="1:15" ht="15" x14ac:dyDescent="0.2">
      <c r="A35" s="39"/>
      <c r="B35" s="42"/>
      <c r="C35" s="44"/>
      <c r="D35" s="13" t="s">
        <v>23</v>
      </c>
      <c r="E35" s="17">
        <f>[3]IQT!$P$39</f>
        <v>83.4</v>
      </c>
      <c r="F35" s="18">
        <f t="shared" si="1"/>
        <v>11</v>
      </c>
      <c r="G35" s="18">
        <f t="shared" ref="G35:G48" si="10">RANK(E35,$E$34:$E$48)</f>
        <v>3</v>
      </c>
      <c r="H35" s="18">
        <f>'[3]IRS '!$L$64</f>
        <v>1820089</v>
      </c>
      <c r="I35" s="46"/>
      <c r="J35" s="48" t="e">
        <f t="shared" si="8"/>
        <v>#N/A</v>
      </c>
      <c r="K35" s="50"/>
      <c r="L35" s="67"/>
      <c r="M35" s="54"/>
      <c r="O35" s="4"/>
    </row>
    <row r="36" spans="1:15" ht="15" x14ac:dyDescent="0.2">
      <c r="A36" s="39"/>
      <c r="B36" s="41" t="s">
        <v>65</v>
      </c>
      <c r="C36" s="43" t="s">
        <v>44</v>
      </c>
      <c r="D36" s="13" t="s">
        <v>28</v>
      </c>
      <c r="E36" s="17">
        <f>[3]IQT!$P$40</f>
        <v>66.3</v>
      </c>
      <c r="F36" s="18">
        <f t="shared" si="1"/>
        <v>36</v>
      </c>
      <c r="G36" s="18">
        <f t="shared" si="10"/>
        <v>13</v>
      </c>
      <c r="H36" s="18">
        <f>'[3]IRS '!$L$65</f>
        <v>4982238</v>
      </c>
      <c r="I36" s="45">
        <f>SUMPRODUCT(E36:E37,H36:H37)/SUM(H36:H37)</f>
        <v>68.500251652308947</v>
      </c>
      <c r="J36" s="47">
        <f t="shared" si="8"/>
        <v>29</v>
      </c>
      <c r="K36" s="49">
        <f>RANK(I36,$I$34:$I$48)</f>
        <v>10</v>
      </c>
      <c r="L36" s="67"/>
      <c r="M36" s="54"/>
      <c r="O36" s="4"/>
    </row>
    <row r="37" spans="1:15" ht="15" x14ac:dyDescent="0.2">
      <c r="A37" s="39"/>
      <c r="B37" s="42"/>
      <c r="C37" s="44"/>
      <c r="D37" s="13" t="s">
        <v>23</v>
      </c>
      <c r="E37" s="17">
        <f>[3]IQT!$P$41</f>
        <v>74.86</v>
      </c>
      <c r="F37" s="18">
        <f t="shared" si="1"/>
        <v>26</v>
      </c>
      <c r="G37" s="18">
        <f t="shared" si="10"/>
        <v>7</v>
      </c>
      <c r="H37" s="18">
        <f>'[3]IRS '!$L$66</f>
        <v>1723681</v>
      </c>
      <c r="I37" s="46"/>
      <c r="J37" s="48" t="e">
        <f t="shared" si="8"/>
        <v>#N/A</v>
      </c>
      <c r="K37" s="50"/>
      <c r="L37" s="67"/>
      <c r="M37" s="54"/>
      <c r="O37" s="4"/>
    </row>
    <row r="38" spans="1:15" ht="15" x14ac:dyDescent="0.2">
      <c r="A38" s="39"/>
      <c r="B38" s="22" t="s">
        <v>66</v>
      </c>
      <c r="C38" s="13" t="s">
        <v>12</v>
      </c>
      <c r="D38" s="13" t="s">
        <v>12</v>
      </c>
      <c r="E38" s="17">
        <f>[3]IQT!$P$42</f>
        <v>63.57</v>
      </c>
      <c r="F38" s="18">
        <f t="shared" si="1"/>
        <v>37</v>
      </c>
      <c r="G38" s="18">
        <f t="shared" si="10"/>
        <v>14</v>
      </c>
      <c r="H38" s="18">
        <f>'[3]IRS '!$L$67</f>
        <v>6385671</v>
      </c>
      <c r="I38" s="17">
        <f t="shared" ref="I38:I48" si="11">+E38</f>
        <v>63.57</v>
      </c>
      <c r="J38" s="21">
        <f t="shared" si="8"/>
        <v>31</v>
      </c>
      <c r="K38" s="20">
        <f>RANK(I38,$I$34:$I$48)</f>
        <v>12</v>
      </c>
      <c r="L38" s="67"/>
      <c r="M38" s="54"/>
      <c r="O38" s="4"/>
    </row>
    <row r="39" spans="1:15" ht="15" x14ac:dyDescent="0.2">
      <c r="A39" s="39"/>
      <c r="B39" s="22" t="s">
        <v>67</v>
      </c>
      <c r="C39" s="13" t="s">
        <v>29</v>
      </c>
      <c r="D39" s="13" t="s">
        <v>29</v>
      </c>
      <c r="E39" s="17">
        <f>[3]IQT!$P$43</f>
        <v>74.540000000000006</v>
      </c>
      <c r="F39" s="18">
        <f t="shared" si="1"/>
        <v>27</v>
      </c>
      <c r="G39" s="18">
        <f t="shared" si="10"/>
        <v>8</v>
      </c>
      <c r="H39" s="18">
        <f>'[3]IRS '!$L$68</f>
        <v>1738057</v>
      </c>
      <c r="I39" s="17">
        <f t="shared" si="11"/>
        <v>74.540000000000006</v>
      </c>
      <c r="J39" s="21">
        <f t="shared" si="8"/>
        <v>22</v>
      </c>
      <c r="K39" s="20">
        <f t="shared" ref="K39:K48" si="12">RANK(I39,$I$34:$I$48)</f>
        <v>6</v>
      </c>
      <c r="L39" s="67"/>
      <c r="M39" s="54"/>
      <c r="O39" s="4"/>
    </row>
    <row r="40" spans="1:15" ht="15" x14ac:dyDescent="0.2">
      <c r="A40" s="39"/>
      <c r="B40" s="22" t="s">
        <v>68</v>
      </c>
      <c r="C40" s="13" t="s">
        <v>19</v>
      </c>
      <c r="D40" s="13" t="s">
        <v>19</v>
      </c>
      <c r="E40" s="17">
        <f>[3]IQT!$P$44</f>
        <v>77.2</v>
      </c>
      <c r="F40" s="18">
        <f t="shared" si="1"/>
        <v>19</v>
      </c>
      <c r="G40" s="18">
        <f t="shared" si="10"/>
        <v>6</v>
      </c>
      <c r="H40" s="18">
        <f>'[3]IRS '!$L$69</f>
        <v>5885862</v>
      </c>
      <c r="I40" s="17">
        <f t="shared" si="11"/>
        <v>77.2</v>
      </c>
      <c r="J40" s="21">
        <f t="shared" si="8"/>
        <v>17</v>
      </c>
      <c r="K40" s="20">
        <f t="shared" si="12"/>
        <v>5</v>
      </c>
      <c r="L40" s="67"/>
      <c r="M40" s="54"/>
      <c r="O40" s="4"/>
    </row>
    <row r="41" spans="1:15" ht="15" x14ac:dyDescent="0.2">
      <c r="A41" s="39"/>
      <c r="B41" s="22" t="s">
        <v>69</v>
      </c>
      <c r="C41" s="13" t="s">
        <v>24</v>
      </c>
      <c r="D41" s="13" t="s">
        <v>24</v>
      </c>
      <c r="E41" s="17">
        <f>[3]IQT!$P$45</f>
        <v>87.7</v>
      </c>
      <c r="F41" s="18">
        <f t="shared" si="1"/>
        <v>3</v>
      </c>
      <c r="G41" s="18">
        <f t="shared" si="10"/>
        <v>1</v>
      </c>
      <c r="H41" s="18">
        <f>'[3]IRS '!$L$70</f>
        <v>9988218</v>
      </c>
      <c r="I41" s="17">
        <f t="shared" si="11"/>
        <v>87.7</v>
      </c>
      <c r="J41" s="21">
        <f t="shared" si="8"/>
        <v>3</v>
      </c>
      <c r="K41" s="20">
        <f t="shared" si="12"/>
        <v>1</v>
      </c>
      <c r="L41" s="67"/>
      <c r="M41" s="54"/>
      <c r="O41" s="4"/>
    </row>
    <row r="42" spans="1:15" ht="15" x14ac:dyDescent="0.2">
      <c r="A42" s="39"/>
      <c r="B42" s="22" t="s">
        <v>70</v>
      </c>
      <c r="C42" s="13" t="s">
        <v>12</v>
      </c>
      <c r="D42" s="13" t="s">
        <v>12</v>
      </c>
      <c r="E42" s="17">
        <f>[3]IQT!$P$46</f>
        <v>67.989999999999995</v>
      </c>
      <c r="F42" s="18">
        <f t="shared" si="1"/>
        <v>35</v>
      </c>
      <c r="G42" s="18">
        <f t="shared" si="10"/>
        <v>12</v>
      </c>
      <c r="H42" s="18">
        <f>'[3]IRS '!$L$71</f>
        <v>1278051</v>
      </c>
      <c r="I42" s="17">
        <f t="shared" si="11"/>
        <v>67.989999999999995</v>
      </c>
      <c r="J42" s="21">
        <f t="shared" si="8"/>
        <v>30</v>
      </c>
      <c r="K42" s="20">
        <f t="shared" si="12"/>
        <v>11</v>
      </c>
      <c r="L42" s="67"/>
      <c r="M42" s="54"/>
      <c r="O42" s="4"/>
    </row>
    <row r="43" spans="1:15" ht="15" x14ac:dyDescent="0.2">
      <c r="A43" s="39"/>
      <c r="B43" s="22" t="s">
        <v>71</v>
      </c>
      <c r="C43" s="13" t="s">
        <v>25</v>
      </c>
      <c r="D43" s="13" t="s">
        <v>25</v>
      </c>
      <c r="E43" s="17">
        <f>[3]IQT!$P$47</f>
        <v>83</v>
      </c>
      <c r="F43" s="18">
        <f t="shared" si="1"/>
        <v>12</v>
      </c>
      <c r="G43" s="18">
        <f t="shared" si="10"/>
        <v>4</v>
      </c>
      <c r="H43" s="18">
        <f>'[3]IRS '!$L$72</f>
        <v>7084992</v>
      </c>
      <c r="I43" s="17">
        <f t="shared" si="11"/>
        <v>83</v>
      </c>
      <c r="J43" s="21">
        <f t="shared" si="8"/>
        <v>9</v>
      </c>
      <c r="K43" s="20">
        <f t="shared" si="12"/>
        <v>3</v>
      </c>
      <c r="L43" s="67"/>
      <c r="M43" s="54"/>
      <c r="O43" s="4"/>
    </row>
    <row r="44" spans="1:15" ht="15" x14ac:dyDescent="0.2">
      <c r="A44" s="39"/>
      <c r="B44" s="22" t="s">
        <v>72</v>
      </c>
      <c r="C44" s="13" t="s">
        <v>21</v>
      </c>
      <c r="D44" s="13" t="s">
        <v>21</v>
      </c>
      <c r="E44" s="17">
        <f>[3]IQT!$P$48</f>
        <v>56.32</v>
      </c>
      <c r="F44" s="18">
        <f t="shared" si="1"/>
        <v>38</v>
      </c>
      <c r="G44" s="18">
        <f t="shared" si="10"/>
        <v>15</v>
      </c>
      <c r="H44" s="18">
        <f>'[3]IRS '!$L$73</f>
        <v>5600455</v>
      </c>
      <c r="I44" s="17">
        <f t="shared" si="11"/>
        <v>56.32</v>
      </c>
      <c r="J44" s="21">
        <f t="shared" si="8"/>
        <v>32</v>
      </c>
      <c r="K44" s="20">
        <f t="shared" si="12"/>
        <v>13</v>
      </c>
      <c r="L44" s="67"/>
      <c r="M44" s="54"/>
      <c r="O44" s="4"/>
    </row>
    <row r="45" spans="1:15" ht="15" x14ac:dyDescent="0.2">
      <c r="A45" s="39"/>
      <c r="B45" s="22" t="s">
        <v>73</v>
      </c>
      <c r="C45" s="13" t="s">
        <v>20</v>
      </c>
      <c r="D45" s="13" t="s">
        <v>20</v>
      </c>
      <c r="E45" s="17">
        <f>[3]IQT!$P$49</f>
        <v>71.38</v>
      </c>
      <c r="F45" s="18">
        <f t="shared" si="1"/>
        <v>33</v>
      </c>
      <c r="G45" s="18">
        <f t="shared" si="10"/>
        <v>10</v>
      </c>
      <c r="H45" s="18">
        <f>'[3]IRS '!$L$74</f>
        <v>8452981</v>
      </c>
      <c r="I45" s="17">
        <f t="shared" si="11"/>
        <v>71.38</v>
      </c>
      <c r="J45" s="21">
        <f t="shared" si="8"/>
        <v>27</v>
      </c>
      <c r="K45" s="20">
        <f t="shared" si="12"/>
        <v>8</v>
      </c>
      <c r="L45" s="67"/>
      <c r="M45" s="54"/>
      <c r="O45" s="4"/>
    </row>
    <row r="46" spans="1:15" ht="15" x14ac:dyDescent="0.2">
      <c r="A46" s="39"/>
      <c r="B46" s="22" t="s">
        <v>74</v>
      </c>
      <c r="C46" s="13" t="s">
        <v>20</v>
      </c>
      <c r="D46" s="13" t="s">
        <v>20</v>
      </c>
      <c r="E46" s="17">
        <f>[3]IQT!$P$50</f>
        <v>71.33</v>
      </c>
      <c r="F46" s="18">
        <f t="shared" si="1"/>
        <v>34</v>
      </c>
      <c r="G46" s="18">
        <f t="shared" si="10"/>
        <v>11</v>
      </c>
      <c r="H46" s="18">
        <f>'[3]IRS '!$L$75</f>
        <v>6394156</v>
      </c>
      <c r="I46" s="17">
        <f t="shared" si="11"/>
        <v>71.33</v>
      </c>
      <c r="J46" s="21">
        <f t="shared" si="8"/>
        <v>28</v>
      </c>
      <c r="K46" s="20">
        <f t="shared" si="12"/>
        <v>9</v>
      </c>
      <c r="L46" s="67"/>
      <c r="M46" s="54"/>
      <c r="O46" s="4"/>
    </row>
    <row r="47" spans="1:15" ht="15" x14ac:dyDescent="0.2">
      <c r="A47" s="39"/>
      <c r="B47" s="22" t="s">
        <v>75</v>
      </c>
      <c r="C47" s="13" t="s">
        <v>22</v>
      </c>
      <c r="D47" s="13" t="s">
        <v>22</v>
      </c>
      <c r="E47" s="17">
        <f>[3]IQT!$P$51</f>
        <v>74.53</v>
      </c>
      <c r="F47" s="18">
        <f t="shared" si="1"/>
        <v>28</v>
      </c>
      <c r="G47" s="18">
        <f t="shared" si="10"/>
        <v>9</v>
      </c>
      <c r="H47" s="18">
        <f>'[3]IRS '!$L$76</f>
        <v>3519889</v>
      </c>
      <c r="I47" s="17">
        <f t="shared" si="11"/>
        <v>74.53</v>
      </c>
      <c r="J47" s="21">
        <f t="shared" si="8"/>
        <v>23</v>
      </c>
      <c r="K47" s="20">
        <f t="shared" si="12"/>
        <v>7</v>
      </c>
      <c r="L47" s="67"/>
      <c r="M47" s="54"/>
      <c r="O47" s="4"/>
    </row>
    <row r="48" spans="1:15" ht="15" x14ac:dyDescent="0.2">
      <c r="A48" s="40"/>
      <c r="B48" s="22" t="s">
        <v>76</v>
      </c>
      <c r="C48" s="13" t="s">
        <v>13</v>
      </c>
      <c r="D48" s="13" t="s">
        <v>13</v>
      </c>
      <c r="E48" s="17">
        <f>[3]IQT!$P$52</f>
        <v>85.6</v>
      </c>
      <c r="F48" s="18">
        <f t="shared" si="1"/>
        <v>6</v>
      </c>
      <c r="G48" s="18">
        <f t="shared" si="10"/>
        <v>2</v>
      </c>
      <c r="H48" s="18">
        <f>'[3]IRS '!$L$77</f>
        <v>2072241</v>
      </c>
      <c r="I48" s="17">
        <f t="shared" si="11"/>
        <v>85.6</v>
      </c>
      <c r="J48" s="21">
        <f t="shared" si="8"/>
        <v>5</v>
      </c>
      <c r="K48" s="20">
        <f t="shared" si="12"/>
        <v>2</v>
      </c>
      <c r="L48" s="67"/>
      <c r="M48" s="55"/>
    </row>
    <row r="49" spans="1:14" ht="15" x14ac:dyDescent="0.25">
      <c r="A49" s="5" t="s">
        <v>2</v>
      </c>
      <c r="B49" s="5"/>
      <c r="C49" s="5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 s="1" t="s">
        <v>14</v>
      </c>
      <c r="C50" s="6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 s="8"/>
      <c r="B51" s="1" t="s">
        <v>15</v>
      </c>
      <c r="D51"/>
      <c r="E51"/>
      <c r="F51"/>
      <c r="G51"/>
      <c r="H51"/>
      <c r="I51"/>
      <c r="J51"/>
      <c r="K51"/>
      <c r="L51"/>
      <c r="M51"/>
      <c r="N51"/>
    </row>
    <row r="52" spans="1:14" ht="2.25" customHeight="1" x14ac:dyDescent="0.25"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 s="9"/>
      <c r="B53" s="1" t="s">
        <v>16</v>
      </c>
      <c r="D53"/>
      <c r="E53"/>
      <c r="F53"/>
      <c r="G53"/>
      <c r="H53"/>
      <c r="I53"/>
      <c r="J53"/>
      <c r="K53"/>
      <c r="L53"/>
      <c r="M53"/>
      <c r="N53"/>
    </row>
    <row r="54" spans="1:14" ht="2.25" customHeight="1" x14ac:dyDescent="0.2">
      <c r="G54" s="7"/>
    </row>
    <row r="55" spans="1:14" ht="12.75" x14ac:dyDescent="0.2">
      <c r="A55" s="10"/>
      <c r="B55" s="1" t="s">
        <v>17</v>
      </c>
      <c r="G55" s="7"/>
    </row>
    <row r="56" spans="1:14" ht="2.25" customHeight="1" x14ac:dyDescent="0.2">
      <c r="G56" s="7"/>
      <c r="K56" s="2"/>
    </row>
    <row r="57" spans="1:14" ht="12.75" x14ac:dyDescent="0.2">
      <c r="A57" s="11"/>
      <c r="B57" s="1" t="s">
        <v>18</v>
      </c>
      <c r="G57" s="7"/>
      <c r="K57" s="2"/>
    </row>
    <row r="58" spans="1:14" ht="12.75" x14ac:dyDescent="0.2">
      <c r="D58" s="2"/>
      <c r="K58" s="2"/>
    </row>
    <row r="59" spans="1:14" ht="12.75" x14ac:dyDescent="0.2">
      <c r="D59" s="2"/>
    </row>
    <row r="60" spans="1:14" ht="12.75" x14ac:dyDescent="0.2">
      <c r="A60" s="12"/>
    </row>
  </sheetData>
  <mergeCells count="48">
    <mergeCell ref="L34:L48"/>
    <mergeCell ref="B36:B37"/>
    <mergeCell ref="C36:C37"/>
    <mergeCell ref="I36:I37"/>
    <mergeCell ref="J36:J37"/>
    <mergeCell ref="K36:K37"/>
    <mergeCell ref="K34:K35"/>
    <mergeCell ref="A34:A48"/>
    <mergeCell ref="B34:B35"/>
    <mergeCell ref="C34:C35"/>
    <mergeCell ref="I34:I35"/>
    <mergeCell ref="J34:J35"/>
    <mergeCell ref="B30:B33"/>
    <mergeCell ref="C30:C33"/>
    <mergeCell ref="I30:I33"/>
    <mergeCell ref="J30:J33"/>
    <mergeCell ref="K30:K33"/>
    <mergeCell ref="B27:B28"/>
    <mergeCell ref="C27:C28"/>
    <mergeCell ref="I27:I28"/>
    <mergeCell ref="J27:J28"/>
    <mergeCell ref="K27:K28"/>
    <mergeCell ref="B20:B21"/>
    <mergeCell ref="C20:C21"/>
    <mergeCell ref="I20:I21"/>
    <mergeCell ref="J20:J21"/>
    <mergeCell ref="K20:K21"/>
    <mergeCell ref="C16:C19"/>
    <mergeCell ref="I16:I19"/>
    <mergeCell ref="J16:J19"/>
    <mergeCell ref="K16:K19"/>
    <mergeCell ref="L16:L33"/>
    <mergeCell ref="A1:M1"/>
    <mergeCell ref="A3:A15"/>
    <mergeCell ref="B3:B4"/>
    <mergeCell ref="C3:C4"/>
    <mergeCell ref="I3:I4"/>
    <mergeCell ref="J3:J4"/>
    <mergeCell ref="K3:K4"/>
    <mergeCell ref="L3:L15"/>
    <mergeCell ref="M3:M48"/>
    <mergeCell ref="B11:B14"/>
    <mergeCell ref="C11:C14"/>
    <mergeCell ref="I11:I14"/>
    <mergeCell ref="J11:J14"/>
    <mergeCell ref="K11:K14"/>
    <mergeCell ref="A16:A33"/>
    <mergeCell ref="B16:B19"/>
  </mergeCells>
  <conditionalFormatting sqref="I3:I27">
    <cfRule type="cellIs" dxfId="437" priority="54" operator="between">
      <formula>75.99</formula>
      <formula>93</formula>
    </cfRule>
    <cfRule type="cellIs" dxfId="436" priority="55" operator="between">
      <formula>59.99</formula>
      <formula>76</formula>
    </cfRule>
    <cfRule type="cellIs" dxfId="435" priority="56" operator="lessThan">
      <formula>60</formula>
    </cfRule>
    <cfRule type="cellIs" dxfId="434" priority="57" operator="greaterThan">
      <formula>92.99</formula>
    </cfRule>
  </conditionalFormatting>
  <conditionalFormatting sqref="I29:I30">
    <cfRule type="cellIs" dxfId="433" priority="50" operator="between">
      <formula>75.99</formula>
      <formula>93</formula>
    </cfRule>
    <cfRule type="cellIs" dxfId="432" priority="51" operator="between">
      <formula>59.99</formula>
      <formula>76</formula>
    </cfRule>
    <cfRule type="cellIs" dxfId="431" priority="52" operator="lessThan">
      <formula>60</formula>
    </cfRule>
    <cfRule type="cellIs" dxfId="430" priority="53" operator="greaterThan">
      <formula>92.99</formula>
    </cfRule>
  </conditionalFormatting>
  <conditionalFormatting sqref="L16">
    <cfRule type="cellIs" dxfId="429" priority="4" operator="between">
      <formula>75.99</formula>
      <formula>93</formula>
    </cfRule>
    <cfRule type="cellIs" dxfId="428" priority="5" operator="between">
      <formula>59.99</formula>
      <formula>76</formula>
    </cfRule>
    <cfRule type="cellIs" dxfId="427" priority="6" operator="lessThan">
      <formula>60</formula>
    </cfRule>
    <cfRule type="cellIs" dxfId="426" priority="7" operator="greaterThan">
      <formula>92.99</formula>
    </cfRule>
    <cfRule type="cellIs" dxfId="425" priority="8" operator="between">
      <formula>75.99</formula>
      <formula>93</formula>
    </cfRule>
    <cfRule type="cellIs" dxfId="424" priority="9" operator="between">
      <formula>59.99</formula>
      <formula>76</formula>
    </cfRule>
    <cfRule type="cellIs" dxfId="423" priority="10" operator="lessThan">
      <formula>60</formula>
    </cfRule>
    <cfRule type="cellIs" dxfId="422" priority="11" operator="greaterThan">
      <formula>92.99</formula>
    </cfRule>
    <cfRule type="cellIs" dxfId="421" priority="12" operator="greaterThan">
      <formula>76.99</formula>
    </cfRule>
    <cfRule type="cellIs" dxfId="420" priority="13" operator="between">
      <formula>69.99</formula>
      <formula>77</formula>
    </cfRule>
    <cfRule type="cellIs" dxfId="419" priority="14" operator="between">
      <formula>61.99</formula>
      <formula>70</formula>
    </cfRule>
    <cfRule type="cellIs" dxfId="418" priority="15" operator="lessThan">
      <formula>62</formula>
    </cfRule>
    <cfRule type="cellIs" dxfId="417" priority="16" operator="between">
      <formula>59.99</formula>
      <formula>76</formula>
    </cfRule>
    <cfRule type="cellIs" dxfId="416" priority="17" operator="between">
      <formula>75.99</formula>
      <formula>93</formula>
    </cfRule>
    <cfRule type="cellIs" dxfId="415" priority="18" operator="greaterThan">
      <formula>92.99</formula>
    </cfRule>
    <cfRule type="cellIs" dxfId="414" priority="19" operator="lessThan">
      <formula>59.99</formula>
    </cfRule>
    <cfRule type="cellIs" dxfId="413" priority="20" operator="between">
      <formula>59.99</formula>
      <formula>76</formula>
    </cfRule>
    <cfRule type="cellIs" dxfId="412" priority="21" operator="between">
      <formula>75.99</formula>
      <formula>93</formula>
    </cfRule>
    <cfRule type="cellIs" dxfId="411" priority="22" operator="greaterThan">
      <formula>92.99</formula>
    </cfRule>
    <cfRule type="cellIs" dxfId="410" priority="23" operator="between">
      <formula>75.99</formula>
      <formula>93</formula>
    </cfRule>
    <cfRule type="cellIs" dxfId="409" priority="24" operator="between">
      <formula>59.99</formula>
      <formula>76</formula>
    </cfRule>
    <cfRule type="cellIs" dxfId="408" priority="25" operator="lessThan">
      <formula>60</formula>
    </cfRule>
    <cfRule type="cellIs" dxfId="407" priority="26" operator="greaterThan">
      <formula>92.99</formula>
    </cfRule>
    <cfRule type="cellIs" dxfId="406" priority="27" operator="between">
      <formula>59.99</formula>
      <formula>76</formula>
    </cfRule>
    <cfRule type="cellIs" dxfId="405" priority="28" operator="between">
      <formula>75.99</formula>
      <formula>93</formula>
    </cfRule>
    <cfRule type="cellIs" dxfId="404" priority="29" operator="lessThan">
      <formula>60</formula>
    </cfRule>
    <cfRule type="cellIs" dxfId="403" priority="30" operator="greaterThan">
      <formula>92.99</formula>
    </cfRule>
    <cfRule type="cellIs" dxfId="402" priority="31" operator="greaterThan">
      <formula>76.99</formula>
    </cfRule>
    <cfRule type="cellIs" dxfId="401" priority="32" operator="between">
      <formula>69.99</formula>
      <formula>77</formula>
    </cfRule>
    <cfRule type="cellIs" dxfId="400" priority="33" operator="between">
      <formula>61.99</formula>
      <formula>70</formula>
    </cfRule>
    <cfRule type="cellIs" dxfId="399" priority="34" operator="lessThan">
      <formula>62</formula>
    </cfRule>
    <cfRule type="cellIs" dxfId="398" priority="35" operator="between">
      <formula>75.99</formula>
      <formula>93</formula>
    </cfRule>
    <cfRule type="cellIs" dxfId="397" priority="36" operator="between">
      <formula>59.99</formula>
      <formula>76</formula>
    </cfRule>
    <cfRule type="cellIs" dxfId="396" priority="37" operator="lessThan">
      <formula>60</formula>
    </cfRule>
    <cfRule type="cellIs" dxfId="395" priority="38" operator="greaterThan">
      <formula>92.99</formula>
    </cfRule>
    <cfRule type="cellIs" dxfId="394" priority="39" operator="greaterThan">
      <formula>76.99</formula>
    </cfRule>
    <cfRule type="cellIs" dxfId="393" priority="40" operator="between">
      <formula>69.99</formula>
      <formula>77</formula>
    </cfRule>
    <cfRule type="cellIs" dxfId="392" priority="42" operator="lessThan">
      <formula>62</formula>
    </cfRule>
    <cfRule type="cellIs" dxfId="391" priority="43" operator="lessThan">
      <formula>61.99</formula>
    </cfRule>
    <cfRule type="cellIs" dxfId="390" priority="44" operator="between">
      <formula>62</formula>
      <formula>69.99</formula>
    </cfRule>
    <cfRule type="cellIs" dxfId="389" priority="45" operator="between">
      <formula>70</formula>
      <formula>76.99</formula>
    </cfRule>
    <cfRule type="cellIs" dxfId="388" priority="46" operator="greaterThan">
      <formula>77</formula>
    </cfRule>
    <cfRule type="cellIs" dxfId="387" priority="47" operator="between">
      <formula>75.99</formula>
      <formula>93</formula>
    </cfRule>
    <cfRule type="cellIs" dxfId="386" priority="48" operator="between">
      <formula>59.99</formula>
      <formula>76</formula>
    </cfRule>
    <cfRule type="cellIs" dxfId="385" priority="49" operator="greaterThan">
      <formula>92.99</formula>
    </cfRule>
    <cfRule type="cellIs" dxfId="384" priority="41" operator="between">
      <formula>61.99</formula>
      <formula>70</formula>
    </cfRule>
    <cfRule type="cellIs" dxfId="383" priority="1" operator="between">
      <formula>75.99</formula>
      <formula>93</formula>
    </cfRule>
    <cfRule type="cellIs" dxfId="382" priority="2" operator="lessThan">
      <formula>60</formula>
    </cfRule>
    <cfRule type="cellIs" dxfId="381" priority="3" operator="greaterThan">
      <formula>92.99</formula>
    </cfRule>
  </conditionalFormatting>
  <conditionalFormatting sqref="L34 L3:M3 E3:E11 E13 E15 E17 E20:E27 E29:E30 E32 E34:E48 I34:I48">
    <cfRule type="cellIs" dxfId="380" priority="65" operator="between">
      <formula>75.99</formula>
      <formula>93</formula>
    </cfRule>
  </conditionalFormatting>
  <conditionalFormatting sqref="L34 L3:M3">
    <cfRule type="cellIs" dxfId="379" priority="101" operator="between">
      <formula>62</formula>
      <formula>69.99</formula>
    </cfRule>
    <cfRule type="cellIs" dxfId="378" priority="103" operator="greaterThan">
      <formula>77</formula>
    </cfRule>
    <cfRule type="cellIs" dxfId="377" priority="100" operator="lessThan">
      <formula>61.99</formula>
    </cfRule>
  </conditionalFormatting>
  <conditionalFormatting sqref="L34">
    <cfRule type="cellIs" dxfId="376" priority="58" operator="between">
      <formula>75.99</formula>
      <formula>93</formula>
    </cfRule>
    <cfRule type="cellIs" dxfId="375" priority="59" operator="lessThan">
      <formula>60</formula>
    </cfRule>
    <cfRule type="cellIs" dxfId="374" priority="60" operator="greaterThan">
      <formula>92.99</formula>
    </cfRule>
    <cfRule type="cellIs" dxfId="373" priority="61" operator="between">
      <formula>75.99</formula>
      <formula>93</formula>
    </cfRule>
    <cfRule type="cellIs" dxfId="372" priority="62" operator="between">
      <formula>59.99</formula>
      <formula>76</formula>
    </cfRule>
    <cfRule type="cellIs" dxfId="371" priority="63" operator="lessThan">
      <formula>60</formula>
    </cfRule>
    <cfRule type="cellIs" dxfId="370" priority="64" operator="greaterThan">
      <formula>92.99</formula>
    </cfRule>
    <cfRule type="cellIs" dxfId="369" priority="93" operator="between">
      <formula>59.99</formula>
      <formula>76</formula>
    </cfRule>
    <cfRule type="cellIs" dxfId="368" priority="94" operator="lessThan">
      <formula>60</formula>
    </cfRule>
    <cfRule type="cellIs" dxfId="367" priority="96" operator="greaterThan">
      <formula>76.99</formula>
    </cfRule>
    <cfRule type="cellIs" dxfId="366" priority="97" operator="between">
      <formula>69.99</formula>
      <formula>77</formula>
    </cfRule>
    <cfRule type="cellIs" dxfId="365" priority="98" operator="between">
      <formula>61.99</formula>
      <formula>70</formula>
    </cfRule>
    <cfRule type="cellIs" dxfId="364" priority="99" operator="lessThan">
      <formula>62</formula>
    </cfRule>
    <cfRule type="cellIs" dxfId="363" priority="95" operator="greaterThan">
      <formula>92.99</formula>
    </cfRule>
    <cfRule type="cellIs" dxfId="362" priority="76" operator="lessThan">
      <formula>59.99</formula>
    </cfRule>
    <cfRule type="cellIs" dxfId="361" priority="77" operator="between">
      <formula>59.99</formula>
      <formula>76</formula>
    </cfRule>
    <cfRule type="cellIs" dxfId="360" priority="78" operator="between">
      <formula>75.99</formula>
      <formula>93</formula>
    </cfRule>
    <cfRule type="cellIs" dxfId="359" priority="79" operator="greaterThan">
      <formula>92.99</formula>
    </cfRule>
    <cfRule type="cellIs" dxfId="358" priority="80" operator="between">
      <formula>75.99</formula>
      <formula>93</formula>
    </cfRule>
    <cfRule type="cellIs" dxfId="357" priority="81" operator="between">
      <formula>59.99</formula>
      <formula>76</formula>
    </cfRule>
    <cfRule type="cellIs" dxfId="356" priority="82" operator="lessThan">
      <formula>60</formula>
    </cfRule>
    <cfRule type="cellIs" dxfId="355" priority="83" operator="greaterThan">
      <formula>92.99</formula>
    </cfRule>
    <cfRule type="cellIs" dxfId="354" priority="84" operator="between">
      <formula>59.99</formula>
      <formula>76</formula>
    </cfRule>
    <cfRule type="cellIs" dxfId="353" priority="85" operator="between">
      <formula>75.99</formula>
      <formula>93</formula>
    </cfRule>
    <cfRule type="cellIs" dxfId="352" priority="86" operator="lessThan">
      <formula>60</formula>
    </cfRule>
    <cfRule type="cellIs" dxfId="351" priority="87" operator="greaterThan">
      <formula>92.99</formula>
    </cfRule>
    <cfRule type="cellIs" dxfId="350" priority="88" operator="greaterThan">
      <formula>76.99</formula>
    </cfRule>
    <cfRule type="cellIs" dxfId="349" priority="89" operator="between">
      <formula>69.99</formula>
      <formula>77</formula>
    </cfRule>
    <cfRule type="cellIs" dxfId="348" priority="90" operator="between">
      <formula>61.99</formula>
      <formula>70</formula>
    </cfRule>
    <cfRule type="cellIs" dxfId="347" priority="91" operator="lessThan">
      <formula>62</formula>
    </cfRule>
    <cfRule type="cellIs" dxfId="346" priority="92" operator="between">
      <formula>75.99</formula>
      <formula>93</formula>
    </cfRule>
  </conditionalFormatting>
  <conditionalFormatting sqref="L3:M3 E3:E11 E13 E15 E17 E20:E27 E29:E30 E32 L34 E34:E48 I34:I48">
    <cfRule type="cellIs" dxfId="345" priority="66" operator="between">
      <formula>59.99</formula>
      <formula>76</formula>
    </cfRule>
    <cfRule type="cellIs" dxfId="344" priority="67" operator="lessThan">
      <formula>60</formula>
    </cfRule>
    <cfRule type="cellIs" dxfId="343" priority="68" operator="greaterThan">
      <formula>92.99</formula>
    </cfRule>
  </conditionalFormatting>
  <conditionalFormatting sqref="L3:M3 L34">
    <cfRule type="cellIs" dxfId="342" priority="69" operator="greaterThan">
      <formula>76.99</formula>
    </cfRule>
    <cfRule type="cellIs" dxfId="341" priority="70" operator="between">
      <formula>69.99</formula>
      <formula>77</formula>
    </cfRule>
    <cfRule type="cellIs" dxfId="340" priority="71" operator="between">
      <formula>61.99</formula>
      <formula>70</formula>
    </cfRule>
    <cfRule type="cellIs" dxfId="339" priority="72" operator="lessThan">
      <formula>62</formula>
    </cfRule>
    <cfRule type="cellIs" dxfId="338" priority="74" operator="between">
      <formula>75.99</formula>
      <formula>93</formula>
    </cfRule>
    <cfRule type="cellIs" dxfId="337" priority="75" operator="greaterThan">
      <formula>92.99</formula>
    </cfRule>
    <cfRule type="cellIs" dxfId="336" priority="102" operator="between">
      <formula>70</formula>
      <formula>76.99</formula>
    </cfRule>
    <cfRule type="cellIs" dxfId="335" priority="73" operator="between">
      <formula>59.99</formula>
      <formula>76</formula>
    </cfRule>
    <cfRule type="cellIs" dxfId="334" priority="104" operator="between">
      <formula>75.99</formula>
      <formula>93</formula>
    </cfRule>
    <cfRule type="cellIs" dxfId="333" priority="105" operator="between">
      <formula>59.99</formula>
      <formula>76</formula>
    </cfRule>
    <cfRule type="cellIs" dxfId="332" priority="107" operator="greaterThan">
      <formula>92.99</formula>
    </cfRule>
  </conditionalFormatting>
  <conditionalFormatting sqref="L3:M3">
    <cfRule type="cellIs" dxfId="331" priority="106" operator="lessThan">
      <formula>59.99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E24C-C9BC-4E50-9A37-469B0F275BD6}">
  <dimension ref="A1:O60"/>
  <sheetViews>
    <sheetView zoomScale="80" zoomScaleNormal="80" workbookViewId="0">
      <selection activeCell="L3" activeCellId="2" sqref="E3:E48 H3:I48 L3:M48"/>
    </sheetView>
  </sheetViews>
  <sheetFormatPr defaultColWidth="18.85546875" defaultRowHeight="19.5" customHeight="1" x14ac:dyDescent="0.2"/>
  <cols>
    <col min="1" max="1" width="14.140625" style="1" customWidth="1"/>
    <col min="2" max="2" width="8.7109375" style="1" customWidth="1"/>
    <col min="3" max="3" width="15.7109375" style="1" customWidth="1"/>
    <col min="4" max="4" width="23.140625" style="1" customWidth="1"/>
    <col min="5" max="5" width="20.42578125" style="1" customWidth="1"/>
    <col min="6" max="6" width="16.85546875" style="1" customWidth="1"/>
    <col min="7" max="7" width="12.7109375" style="1" customWidth="1"/>
    <col min="8" max="8" width="20.140625" style="1" customWidth="1"/>
    <col min="9" max="9" width="21" style="1" customWidth="1"/>
    <col min="10" max="11" width="12.7109375" style="1" customWidth="1"/>
    <col min="12" max="13" width="20.42578125" style="1" customWidth="1"/>
    <col min="14" max="16384" width="18.85546875" style="1"/>
  </cols>
  <sheetData>
    <row r="1" spans="1:15" ht="12.75" x14ac:dyDescent="0.2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5" ht="75" x14ac:dyDescent="0.2">
      <c r="A2" s="14" t="s">
        <v>85</v>
      </c>
      <c r="B2" s="14" t="s">
        <v>83</v>
      </c>
      <c r="C2" s="14" t="s">
        <v>26</v>
      </c>
      <c r="D2" s="14" t="s">
        <v>1</v>
      </c>
      <c r="E2" s="14" t="s">
        <v>84</v>
      </c>
      <c r="F2" s="14" t="s">
        <v>37</v>
      </c>
      <c r="G2" s="14" t="s">
        <v>81</v>
      </c>
      <c r="H2" s="15" t="s">
        <v>35</v>
      </c>
      <c r="I2" s="14" t="s">
        <v>36</v>
      </c>
      <c r="J2" s="14" t="s">
        <v>38</v>
      </c>
      <c r="K2" s="14" t="s">
        <v>80</v>
      </c>
      <c r="L2" s="14" t="s">
        <v>82</v>
      </c>
      <c r="M2" s="16" t="s">
        <v>0</v>
      </c>
    </row>
    <row r="3" spans="1:15" ht="15" x14ac:dyDescent="0.2">
      <c r="A3" s="38" t="s">
        <v>77</v>
      </c>
      <c r="B3" s="41" t="s">
        <v>45</v>
      </c>
      <c r="C3" s="43" t="s">
        <v>39</v>
      </c>
      <c r="D3" s="13" t="s">
        <v>3</v>
      </c>
      <c r="E3" s="17">
        <f>[4]IQT!$P$7</f>
        <v>83.89</v>
      </c>
      <c r="F3" s="18">
        <f>RANK(E3,$E$3:$E$48)</f>
        <v>11</v>
      </c>
      <c r="G3" s="18">
        <f>RANK(E3,$E$3:$E$15)</f>
        <v>3</v>
      </c>
      <c r="H3" s="18">
        <f>'[4]IRS '!$L$6</f>
        <v>7650902</v>
      </c>
      <c r="I3" s="45">
        <f>SUMPRODUCT(E3:E4,H3:H4)/SUM(H3:H4)</f>
        <v>83.195663876046879</v>
      </c>
      <c r="J3" s="47">
        <f>RANK(I3,$I$3:$I$48)</f>
        <v>11</v>
      </c>
      <c r="K3" s="49">
        <f>RANK(I3,$I$3:$I$15)</f>
        <v>3</v>
      </c>
      <c r="L3" s="51">
        <f>SUMPRODUCT(E3:E15,H3:H15)/SUM(H3:H15)</f>
        <v>79.52897894957168</v>
      </c>
      <c r="M3" s="53">
        <f>SUMPRODUCT(E3:E48,H3:H48)/SUM(H3:H48)</f>
        <v>78.868575407830193</v>
      </c>
    </row>
    <row r="4" spans="1:15" ht="15" x14ac:dyDescent="0.2">
      <c r="A4" s="39"/>
      <c r="B4" s="42"/>
      <c r="C4" s="44"/>
      <c r="D4" s="13" t="s">
        <v>4</v>
      </c>
      <c r="E4" s="17">
        <f>[4]IQT!$P$8</f>
        <v>78.81</v>
      </c>
      <c r="F4" s="18">
        <f>RANK(E4,$E$3:$E$48)</f>
        <v>21</v>
      </c>
      <c r="G4" s="18">
        <f t="shared" ref="G4:G15" si="0">RANK(E4,$E$3:$E$15)</f>
        <v>5</v>
      </c>
      <c r="H4" s="18">
        <f>'[4]IRS '!$L$7</f>
        <v>1211287</v>
      </c>
      <c r="I4" s="46"/>
      <c r="J4" s="48"/>
      <c r="K4" s="50"/>
      <c r="L4" s="52"/>
      <c r="M4" s="54"/>
    </row>
    <row r="5" spans="1:15" ht="15" x14ac:dyDescent="0.2">
      <c r="A5" s="39"/>
      <c r="B5" s="22" t="s">
        <v>46</v>
      </c>
      <c r="C5" s="13" t="s">
        <v>5</v>
      </c>
      <c r="D5" s="13" t="s">
        <v>6</v>
      </c>
      <c r="E5" s="17">
        <f>[4]IQT!$P$9</f>
        <v>77.22</v>
      </c>
      <c r="F5" s="18">
        <f t="shared" ref="F5:F48" si="1">RANK(E5,$E$3:$E$48)</f>
        <v>24</v>
      </c>
      <c r="G5" s="18">
        <f t="shared" si="0"/>
        <v>8</v>
      </c>
      <c r="H5" s="18">
        <f>'[4]IRS '!$L$8</f>
        <v>7226387</v>
      </c>
      <c r="I5" s="17">
        <f>+E5</f>
        <v>77.22</v>
      </c>
      <c r="J5" s="21">
        <f t="shared" ref="J5:J11" si="2">RANK(I5,$I$3:$I$48)</f>
        <v>21</v>
      </c>
      <c r="K5" s="19">
        <f>RANK(I5,$I$3:$I$15)</f>
        <v>7</v>
      </c>
      <c r="L5" s="52"/>
      <c r="M5" s="54"/>
    </row>
    <row r="6" spans="1:15" ht="15" x14ac:dyDescent="0.2">
      <c r="A6" s="39"/>
      <c r="B6" s="22" t="s">
        <v>47</v>
      </c>
      <c r="C6" s="25" t="s">
        <v>33</v>
      </c>
      <c r="D6" s="25" t="s">
        <v>33</v>
      </c>
      <c r="E6" s="17">
        <f>[4]IQT!$P$10</f>
        <v>69.34</v>
      </c>
      <c r="F6" s="18">
        <f t="shared" si="1"/>
        <v>35</v>
      </c>
      <c r="G6" s="18">
        <f t="shared" si="0"/>
        <v>11</v>
      </c>
      <c r="H6" s="18">
        <f>'[4]IRS '!$L$9</f>
        <v>8303481</v>
      </c>
      <c r="I6" s="17">
        <f t="shared" ref="I6:I9" si="3">+E6</f>
        <v>69.34</v>
      </c>
      <c r="J6" s="21">
        <f t="shared" si="2"/>
        <v>29</v>
      </c>
      <c r="K6" s="19">
        <f t="shared" ref="K6:K10" si="4">RANK(I6,$I$3:$I$15)</f>
        <v>9</v>
      </c>
      <c r="L6" s="52"/>
      <c r="M6" s="54"/>
    </row>
    <row r="7" spans="1:15" ht="15" x14ac:dyDescent="0.2">
      <c r="A7" s="39"/>
      <c r="B7" s="22" t="s">
        <v>48</v>
      </c>
      <c r="C7" s="13" t="s">
        <v>31</v>
      </c>
      <c r="D7" s="13" t="s">
        <v>31</v>
      </c>
      <c r="E7" s="17">
        <f>[4]IQT!$P$11</f>
        <v>77.13</v>
      </c>
      <c r="F7" s="18">
        <f t="shared" si="1"/>
        <v>25</v>
      </c>
      <c r="G7" s="18">
        <f t="shared" si="0"/>
        <v>9</v>
      </c>
      <c r="H7" s="18">
        <f>'[4]IRS '!$L$10</f>
        <v>4887081</v>
      </c>
      <c r="I7" s="17">
        <f t="shared" si="3"/>
        <v>77.13</v>
      </c>
      <c r="J7" s="21">
        <f t="shared" si="2"/>
        <v>22</v>
      </c>
      <c r="K7" s="19">
        <f t="shared" si="4"/>
        <v>8</v>
      </c>
      <c r="L7" s="52"/>
      <c r="M7" s="54"/>
    </row>
    <row r="8" spans="1:15" ht="15" x14ac:dyDescent="0.2">
      <c r="A8" s="39"/>
      <c r="B8" s="22" t="s">
        <v>49</v>
      </c>
      <c r="C8" s="13" t="s">
        <v>10</v>
      </c>
      <c r="D8" s="13" t="s">
        <v>10</v>
      </c>
      <c r="E8" s="17">
        <f>[4]IQT!$P$12</f>
        <v>83.73</v>
      </c>
      <c r="F8" s="18">
        <f t="shared" si="1"/>
        <v>13</v>
      </c>
      <c r="G8" s="18">
        <f t="shared" si="0"/>
        <v>4</v>
      </c>
      <c r="H8" s="18">
        <f>'[4]IRS '!$L$11</f>
        <v>6500991</v>
      </c>
      <c r="I8" s="17">
        <f t="shared" si="3"/>
        <v>83.73</v>
      </c>
      <c r="J8" s="21">
        <f t="shared" si="2"/>
        <v>9</v>
      </c>
      <c r="K8" s="19">
        <f t="shared" si="4"/>
        <v>2</v>
      </c>
      <c r="L8" s="52"/>
      <c r="M8" s="54"/>
    </row>
    <row r="9" spans="1:15" ht="15" x14ac:dyDescent="0.2">
      <c r="A9" s="39"/>
      <c r="B9" s="22" t="s">
        <v>50</v>
      </c>
      <c r="C9" s="13" t="s">
        <v>32</v>
      </c>
      <c r="D9" s="13" t="s">
        <v>32</v>
      </c>
      <c r="E9" s="17">
        <f>[4]IQT!$P$13</f>
        <v>77.97</v>
      </c>
      <c r="F9" s="18">
        <f t="shared" si="1"/>
        <v>23</v>
      </c>
      <c r="G9" s="18">
        <f t="shared" si="0"/>
        <v>7</v>
      </c>
      <c r="H9" s="18">
        <f>'[4]IRS '!$L$12</f>
        <v>6292999</v>
      </c>
      <c r="I9" s="17">
        <f t="shared" si="3"/>
        <v>77.97</v>
      </c>
      <c r="J9" s="21">
        <f t="shared" si="2"/>
        <v>20</v>
      </c>
      <c r="K9" s="19">
        <f t="shared" si="4"/>
        <v>6</v>
      </c>
      <c r="L9" s="52"/>
      <c r="M9" s="54"/>
      <c r="N9" s="3"/>
    </row>
    <row r="10" spans="1:15" ht="15" x14ac:dyDescent="0.2">
      <c r="A10" s="39"/>
      <c r="B10" s="22" t="s">
        <v>51</v>
      </c>
      <c r="C10" s="13" t="s">
        <v>33</v>
      </c>
      <c r="D10" s="13" t="s">
        <v>33</v>
      </c>
      <c r="E10" s="17">
        <f>[4]IQT!$P$14</f>
        <v>78.81</v>
      </c>
      <c r="F10" s="18">
        <f t="shared" si="1"/>
        <v>21</v>
      </c>
      <c r="G10" s="18">
        <f t="shared" si="0"/>
        <v>5</v>
      </c>
      <c r="H10" s="18">
        <f>'[4]IRS '!$L$13</f>
        <v>6798588</v>
      </c>
      <c r="I10" s="17">
        <f>+E10</f>
        <v>78.81</v>
      </c>
      <c r="J10" s="21">
        <f t="shared" si="2"/>
        <v>19</v>
      </c>
      <c r="K10" s="19">
        <f t="shared" si="4"/>
        <v>5</v>
      </c>
      <c r="L10" s="52"/>
      <c r="M10" s="54"/>
    </row>
    <row r="11" spans="1:15" ht="15" x14ac:dyDescent="0.2">
      <c r="A11" s="39"/>
      <c r="B11" s="56" t="s">
        <v>52</v>
      </c>
      <c r="C11" s="43" t="s">
        <v>41</v>
      </c>
      <c r="D11" s="13" t="s">
        <v>34</v>
      </c>
      <c r="E11" s="17">
        <f>[4]IQT!$P$15</f>
        <v>87.64</v>
      </c>
      <c r="F11" s="18">
        <f>RANK(E11,$E$3:$E$48)</f>
        <v>9</v>
      </c>
      <c r="G11" s="18">
        <f>RANK(E11,$E$3:$E$15)</f>
        <v>2</v>
      </c>
      <c r="H11" s="18">
        <f>'[4]IRS '!$L$14</f>
        <v>6398873</v>
      </c>
      <c r="I11" s="45">
        <f>SUMPRODUCT(E11:E14,H11:H14)/SUM(H11:H14)</f>
        <v>82.600121189467288</v>
      </c>
      <c r="J11" s="47">
        <f t="shared" si="2"/>
        <v>13</v>
      </c>
      <c r="K11" s="49">
        <f>RANK(I11,$I$3:$I$15)</f>
        <v>4</v>
      </c>
      <c r="L11" s="52"/>
      <c r="M11" s="54"/>
    </row>
    <row r="12" spans="1:15" ht="15" x14ac:dyDescent="0.25">
      <c r="A12" s="39"/>
      <c r="B12" s="57"/>
      <c r="C12" s="59"/>
      <c r="D12" s="13" t="s">
        <v>7</v>
      </c>
      <c r="E12"/>
      <c r="F12" s="18"/>
      <c r="G12" s="18"/>
      <c r="H12" s="18"/>
      <c r="I12" s="60"/>
      <c r="J12" s="61"/>
      <c r="K12" s="62"/>
      <c r="L12" s="52"/>
      <c r="M12" s="54"/>
    </row>
    <row r="13" spans="1:15" ht="15" x14ac:dyDescent="0.2">
      <c r="A13" s="39"/>
      <c r="B13" s="57"/>
      <c r="C13" s="59"/>
      <c r="D13" s="13" t="s">
        <v>27</v>
      </c>
      <c r="E13" s="17">
        <f>[4]IQT!$P$17</f>
        <v>72.88</v>
      </c>
      <c r="F13" s="18">
        <f t="shared" si="1"/>
        <v>29</v>
      </c>
      <c r="G13" s="18">
        <f t="shared" si="0"/>
        <v>10</v>
      </c>
      <c r="H13" s="18">
        <f>'[4]IRS '!$L$16</f>
        <v>3317813</v>
      </c>
      <c r="I13" s="60"/>
      <c r="J13" s="61"/>
      <c r="K13" s="62"/>
      <c r="L13" s="52"/>
      <c r="M13" s="54"/>
      <c r="O13" s="4"/>
    </row>
    <row r="14" spans="1:15" ht="15" x14ac:dyDescent="0.25">
      <c r="A14" s="39"/>
      <c r="B14" s="58"/>
      <c r="C14" s="44"/>
      <c r="D14" s="13" t="s">
        <v>40</v>
      </c>
      <c r="E14"/>
      <c r="F14" s="18"/>
      <c r="G14" s="18"/>
      <c r="H14" s="18"/>
      <c r="I14" s="46"/>
      <c r="J14" s="48"/>
      <c r="K14" s="50"/>
      <c r="L14" s="52"/>
      <c r="M14" s="54"/>
    </row>
    <row r="15" spans="1:15" ht="15" x14ac:dyDescent="0.2">
      <c r="A15" s="40"/>
      <c r="B15" s="22" t="s">
        <v>53</v>
      </c>
      <c r="C15" s="13" t="s">
        <v>11</v>
      </c>
      <c r="D15" s="13" t="s">
        <v>11</v>
      </c>
      <c r="E15" s="17">
        <f>[4]IQT!$P$19</f>
        <v>92.24</v>
      </c>
      <c r="F15" s="18">
        <f t="shared" si="1"/>
        <v>4</v>
      </c>
      <c r="G15" s="18">
        <f t="shared" si="0"/>
        <v>1</v>
      </c>
      <c r="H15" s="18">
        <f>'[4]IRS '!$L$18</f>
        <v>2994668</v>
      </c>
      <c r="I15" s="17">
        <f>+E15</f>
        <v>92.24</v>
      </c>
      <c r="J15" s="21">
        <f>RANK(I15,$I$3:$I$48)</f>
        <v>3</v>
      </c>
      <c r="K15" s="24">
        <f>RANK(I15,$I$3:$I$15)</f>
        <v>1</v>
      </c>
      <c r="L15" s="52"/>
      <c r="M15" s="54"/>
    </row>
    <row r="16" spans="1:15" ht="15" x14ac:dyDescent="0.25">
      <c r="A16" s="63" t="s">
        <v>79</v>
      </c>
      <c r="B16" s="56" t="s">
        <v>54</v>
      </c>
      <c r="C16" s="43" t="s">
        <v>41</v>
      </c>
      <c r="D16" s="13" t="s">
        <v>34</v>
      </c>
      <c r="E16"/>
      <c r="F16" s="18"/>
      <c r="G16" s="18"/>
      <c r="H16" s="18"/>
      <c r="I16" s="45">
        <f>SUMPRODUCT(E16:E19,H16:H19)/SUM(H16:H19)</f>
        <v>76.75</v>
      </c>
      <c r="J16" s="47">
        <f>RANK(I16:I19,$I$3:$I$48)</f>
        <v>23</v>
      </c>
      <c r="K16" s="49">
        <f>RANK(I16,$I$16:$I$33)</f>
        <v>9</v>
      </c>
      <c r="L16" s="66">
        <f>SUMPRODUCT(E16:E33,H16:H33)/SUM(H16:H33)</f>
        <v>82.842154799929418</v>
      </c>
      <c r="M16" s="54"/>
    </row>
    <row r="17" spans="1:15" ht="15" x14ac:dyDescent="0.2">
      <c r="A17" s="64"/>
      <c r="B17" s="57"/>
      <c r="C17" s="59"/>
      <c r="D17" s="13" t="s">
        <v>7</v>
      </c>
      <c r="E17" s="17">
        <f>[4]IQT!$P$21</f>
        <v>76.75</v>
      </c>
      <c r="F17" s="18">
        <f>RANK(E17,$E$3:$E$48)</f>
        <v>26</v>
      </c>
      <c r="G17" s="18">
        <f>RANK(E17,$E$16:$E$33)</f>
        <v>10</v>
      </c>
      <c r="H17" s="18">
        <f>'[4]IRS '!$L$33</f>
        <v>2225723</v>
      </c>
      <c r="I17" s="60"/>
      <c r="J17" s="61"/>
      <c r="K17" s="62"/>
      <c r="L17" s="67"/>
      <c r="M17" s="54"/>
    </row>
    <row r="18" spans="1:15" ht="15" x14ac:dyDescent="0.25">
      <c r="A18" s="64"/>
      <c r="B18" s="57"/>
      <c r="C18" s="59"/>
      <c r="D18" s="13" t="s">
        <v>27</v>
      </c>
      <c r="E18"/>
      <c r="F18" s="18"/>
      <c r="G18" s="18"/>
      <c r="H18" s="18"/>
      <c r="I18" s="60"/>
      <c r="J18" s="61"/>
      <c r="K18" s="62"/>
      <c r="L18" s="67"/>
      <c r="M18" s="54"/>
      <c r="O18" s="4"/>
    </row>
    <row r="19" spans="1:15" ht="15" x14ac:dyDescent="0.25">
      <c r="A19" s="64"/>
      <c r="B19" s="58"/>
      <c r="C19" s="44"/>
      <c r="D19" s="13" t="s">
        <v>40</v>
      </c>
      <c r="E19"/>
      <c r="F19" s="18"/>
      <c r="G19" s="18"/>
      <c r="H19" s="18"/>
      <c r="I19" s="46"/>
      <c r="J19" s="48"/>
      <c r="K19" s="50"/>
      <c r="L19" s="67"/>
      <c r="M19" s="54"/>
    </row>
    <row r="20" spans="1:15" ht="15" x14ac:dyDescent="0.2">
      <c r="A20" s="64"/>
      <c r="B20" s="41" t="s">
        <v>55</v>
      </c>
      <c r="C20" s="43" t="s">
        <v>39</v>
      </c>
      <c r="D20" s="13" t="s">
        <v>3</v>
      </c>
      <c r="E20" s="17">
        <f>[4]IQT!$P$24</f>
        <v>94.03</v>
      </c>
      <c r="F20" s="18">
        <f t="shared" si="1"/>
        <v>3</v>
      </c>
      <c r="G20" s="18">
        <f>RANK(E20,$E$16:$E$33)</f>
        <v>2</v>
      </c>
      <c r="H20" s="18">
        <f>'[4]IRS '!$L$36</f>
        <v>2565527</v>
      </c>
      <c r="I20" s="45">
        <f>SUMPRODUCT(E20:E21,H20:H21)/SUM(H20:H21)</f>
        <v>94.25706309890127</v>
      </c>
      <c r="J20" s="47">
        <f>RANK(I20,$I$3:$I$48)</f>
        <v>2</v>
      </c>
      <c r="K20" s="49">
        <f>RANK(I20,$I$16:$I$33)</f>
        <v>1</v>
      </c>
      <c r="L20" s="67"/>
      <c r="M20" s="54"/>
    </row>
    <row r="21" spans="1:15" ht="15" x14ac:dyDescent="0.2">
      <c r="A21" s="64"/>
      <c r="B21" s="42"/>
      <c r="C21" s="44"/>
      <c r="D21" s="13" t="s">
        <v>4</v>
      </c>
      <c r="E21" s="17">
        <f>[4]IQT!$P$25</f>
        <v>96.07</v>
      </c>
      <c r="F21" s="18">
        <f t="shared" si="1"/>
        <v>2</v>
      </c>
      <c r="G21" s="18">
        <f>RANK(E21,$E$16:$E$33)</f>
        <v>1</v>
      </c>
      <c r="H21" s="18">
        <f>'[4]IRS '!$L$37</f>
        <v>321322</v>
      </c>
      <c r="I21" s="46"/>
      <c r="J21" s="48"/>
      <c r="K21" s="50"/>
      <c r="L21" s="67"/>
      <c r="M21" s="54"/>
    </row>
    <row r="22" spans="1:15" ht="15" x14ac:dyDescent="0.2">
      <c r="A22" s="64"/>
      <c r="B22" s="22" t="s">
        <v>56</v>
      </c>
      <c r="C22" s="13" t="s">
        <v>5</v>
      </c>
      <c r="D22" s="13" t="s">
        <v>6</v>
      </c>
      <c r="E22" s="17">
        <f>[4]IQT!$P$26</f>
        <v>81.11</v>
      </c>
      <c r="F22" s="18">
        <f t="shared" si="1"/>
        <v>18</v>
      </c>
      <c r="G22" s="18">
        <f t="shared" ref="G22:G32" si="5">RANK(E22,$E$16:$E$33)</f>
        <v>9</v>
      </c>
      <c r="H22" s="18">
        <f>'[4]IRS '!$L$38</f>
        <v>8709121</v>
      </c>
      <c r="I22" s="17">
        <f>+E22</f>
        <v>81.11</v>
      </c>
      <c r="J22" s="21">
        <f>RANK(I22,$I$3:$I$48)</f>
        <v>17</v>
      </c>
      <c r="K22" s="19">
        <f t="shared" ref="K22:K27" si="6">RANK(I22,$I$16:$I$33)</f>
        <v>8</v>
      </c>
      <c r="L22" s="67"/>
      <c r="M22" s="54"/>
    </row>
    <row r="23" spans="1:15" ht="15" x14ac:dyDescent="0.2">
      <c r="A23" s="64"/>
      <c r="B23" s="22" t="s">
        <v>57</v>
      </c>
      <c r="C23" s="25" t="s">
        <v>33</v>
      </c>
      <c r="D23" s="25" t="s">
        <v>33</v>
      </c>
      <c r="E23" s="17">
        <f>[4]IQT!$P$27</f>
        <v>74.819999999999993</v>
      </c>
      <c r="F23" s="18">
        <f t="shared" si="1"/>
        <v>27</v>
      </c>
      <c r="G23" s="18">
        <f>RANK(E23,$E$16:$E$33)</f>
        <v>11</v>
      </c>
      <c r="H23" s="18">
        <f>'[4]IRS '!$L$39</f>
        <v>6606329</v>
      </c>
      <c r="I23" s="17">
        <f t="shared" ref="I23:I27" si="7">+E23</f>
        <v>74.819999999999993</v>
      </c>
      <c r="J23" s="21">
        <f>RANK(I23,$I$3:$I$48)</f>
        <v>24</v>
      </c>
      <c r="K23" s="19">
        <f t="shared" si="6"/>
        <v>10</v>
      </c>
      <c r="L23" s="67"/>
      <c r="M23" s="54"/>
    </row>
    <row r="24" spans="1:15" ht="15" x14ac:dyDescent="0.2">
      <c r="A24" s="64"/>
      <c r="B24" s="22" t="s">
        <v>58</v>
      </c>
      <c r="C24" s="13" t="s">
        <v>8</v>
      </c>
      <c r="D24" s="13" t="s">
        <v>9</v>
      </c>
      <c r="E24" s="17">
        <f>[4]IQT!$P$28</f>
        <v>85.09</v>
      </c>
      <c r="F24" s="18">
        <f t="shared" si="1"/>
        <v>10</v>
      </c>
      <c r="G24" s="18">
        <f t="shared" si="5"/>
        <v>6</v>
      </c>
      <c r="H24" s="18">
        <f>'[4]IRS '!$L$40</f>
        <v>7317147</v>
      </c>
      <c r="I24" s="17">
        <f t="shared" si="7"/>
        <v>85.09</v>
      </c>
      <c r="J24" s="21">
        <f t="shared" ref="J24:J48" si="8">RANK(I24,$I$3:$I$48)</f>
        <v>7</v>
      </c>
      <c r="K24" s="19">
        <f t="shared" si="6"/>
        <v>4</v>
      </c>
      <c r="L24" s="67"/>
      <c r="M24" s="54"/>
    </row>
    <row r="25" spans="1:15" ht="15" x14ac:dyDescent="0.2">
      <c r="A25" s="64"/>
      <c r="B25" s="22" t="s">
        <v>59</v>
      </c>
      <c r="C25" s="13" t="s">
        <v>31</v>
      </c>
      <c r="D25" s="13" t="s">
        <v>31</v>
      </c>
      <c r="E25" s="17">
        <f>[4]IQT!$P$29</f>
        <v>82.9</v>
      </c>
      <c r="F25" s="18">
        <f t="shared" si="1"/>
        <v>15</v>
      </c>
      <c r="G25" s="18">
        <f t="shared" si="5"/>
        <v>8</v>
      </c>
      <c r="H25" s="18">
        <f>'[4]IRS '!$L$41</f>
        <v>4020859</v>
      </c>
      <c r="I25" s="17">
        <f t="shared" si="7"/>
        <v>82.9</v>
      </c>
      <c r="J25" s="21">
        <f t="shared" si="8"/>
        <v>12</v>
      </c>
      <c r="K25" s="19">
        <f t="shared" si="6"/>
        <v>6</v>
      </c>
      <c r="L25" s="67"/>
      <c r="M25" s="54"/>
    </row>
    <row r="26" spans="1:15" ht="15" x14ac:dyDescent="0.2">
      <c r="A26" s="64"/>
      <c r="B26" s="22" t="s">
        <v>60</v>
      </c>
      <c r="C26" s="13" t="s">
        <v>10</v>
      </c>
      <c r="D26" s="13" t="s">
        <v>10</v>
      </c>
      <c r="E26" s="17">
        <f>[4]IQT!$P$30</f>
        <v>88.39</v>
      </c>
      <c r="F26" s="18">
        <f t="shared" si="1"/>
        <v>8</v>
      </c>
      <c r="G26" s="18">
        <f t="shared" si="5"/>
        <v>5</v>
      </c>
      <c r="H26" s="18">
        <f>'[4]IRS '!$L$42</f>
        <v>2880316</v>
      </c>
      <c r="I26" s="17">
        <f t="shared" si="7"/>
        <v>88.39</v>
      </c>
      <c r="J26" s="21">
        <f t="shared" si="8"/>
        <v>6</v>
      </c>
      <c r="K26" s="19">
        <f t="shared" si="6"/>
        <v>3</v>
      </c>
      <c r="L26" s="67"/>
      <c r="M26" s="54"/>
    </row>
    <row r="27" spans="1:15" ht="15" x14ac:dyDescent="0.2">
      <c r="A27" s="64"/>
      <c r="B27" s="41" t="s">
        <v>61</v>
      </c>
      <c r="C27" s="43" t="s">
        <v>43</v>
      </c>
      <c r="D27" s="13" t="s">
        <v>30</v>
      </c>
      <c r="E27" s="17">
        <f>[4]IQT!$P$31</f>
        <v>89.56</v>
      </c>
      <c r="F27" s="18">
        <f t="shared" si="1"/>
        <v>6</v>
      </c>
      <c r="G27" s="18">
        <f t="shared" si="5"/>
        <v>4</v>
      </c>
      <c r="H27" s="18">
        <f>'[4]IRS '!$L$43</f>
        <v>3219338</v>
      </c>
      <c r="I27" s="45">
        <f t="shared" si="7"/>
        <v>89.56</v>
      </c>
      <c r="J27" s="47">
        <f t="shared" si="8"/>
        <v>4</v>
      </c>
      <c r="K27" s="69">
        <f t="shared" si="6"/>
        <v>2</v>
      </c>
      <c r="L27" s="67"/>
      <c r="M27" s="54"/>
    </row>
    <row r="28" spans="1:15" ht="15" x14ac:dyDescent="0.25">
      <c r="A28" s="64"/>
      <c r="B28" s="42"/>
      <c r="C28" s="44"/>
      <c r="D28" s="13" t="s">
        <v>42</v>
      </c>
      <c r="E28"/>
      <c r="F28" s="18"/>
      <c r="G28" s="18"/>
      <c r="H28" s="18"/>
      <c r="I28" s="46"/>
      <c r="J28" s="48" t="e">
        <f t="shared" si="8"/>
        <v>#N/A</v>
      </c>
      <c r="K28" s="70"/>
      <c r="L28" s="67"/>
      <c r="M28" s="54"/>
    </row>
    <row r="29" spans="1:15" ht="15" x14ac:dyDescent="0.2">
      <c r="A29" s="64"/>
      <c r="B29" s="23" t="s">
        <v>62</v>
      </c>
      <c r="C29" s="13" t="s">
        <v>4</v>
      </c>
      <c r="D29" s="13" t="s">
        <v>4</v>
      </c>
      <c r="E29" s="17">
        <f>[4]IQT!$P$33</f>
        <v>83.83</v>
      </c>
      <c r="F29" s="18">
        <f t="shared" si="1"/>
        <v>12</v>
      </c>
      <c r="G29" s="18">
        <f>RANK(E29,$E$16:$E$33)</f>
        <v>7</v>
      </c>
      <c r="H29" s="18">
        <f>'[4]IRS '!$L$45</f>
        <v>3414231</v>
      </c>
      <c r="I29" s="17">
        <f t="shared" ref="I29" si="9">+E29</f>
        <v>83.83</v>
      </c>
      <c r="J29" s="21">
        <f t="shared" si="8"/>
        <v>8</v>
      </c>
      <c r="K29" s="19">
        <f>RANK(I29,$I$16:$I$33)</f>
        <v>5</v>
      </c>
      <c r="L29" s="67"/>
      <c r="M29" s="54"/>
    </row>
    <row r="30" spans="1:15" ht="15" x14ac:dyDescent="0.2">
      <c r="A30" s="64"/>
      <c r="B30" s="56" t="s">
        <v>63</v>
      </c>
      <c r="C30" s="43" t="s">
        <v>41</v>
      </c>
      <c r="D30" s="13" t="s">
        <v>34</v>
      </c>
      <c r="E30" s="17">
        <f>[4]IQT!$P$34</f>
        <v>90.53</v>
      </c>
      <c r="F30" s="18">
        <f>RANK(E30,$E$3:$E$48)</f>
        <v>5</v>
      </c>
      <c r="G30" s="18">
        <f>RANK(E30,$E$16:$E$33)</f>
        <v>3</v>
      </c>
      <c r="H30" s="18">
        <f>'[4]IRS '!$L$46</f>
        <v>2821592</v>
      </c>
      <c r="I30" s="45">
        <f>SUMPRODUCT(E30:E33,H30:H33)/SUM(H30:H33)</f>
        <v>81.298001149832871</v>
      </c>
      <c r="J30" s="47">
        <f>RANK(I30,$I$3:$I$48)</f>
        <v>16</v>
      </c>
      <c r="K30" s="49">
        <f>RANK(I30,$I$16:$I$33)</f>
        <v>7</v>
      </c>
      <c r="L30" s="67"/>
      <c r="M30" s="54"/>
    </row>
    <row r="31" spans="1:15" ht="15" x14ac:dyDescent="0.25">
      <c r="A31" s="64"/>
      <c r="B31" s="57"/>
      <c r="C31" s="59"/>
      <c r="D31" s="13" t="s">
        <v>7</v>
      </c>
      <c r="E31"/>
      <c r="F31" s="18"/>
      <c r="G31" s="18"/>
      <c r="H31" s="18"/>
      <c r="I31" s="60"/>
      <c r="J31" s="61"/>
      <c r="K31" s="62"/>
      <c r="L31" s="67"/>
      <c r="M31" s="54"/>
    </row>
    <row r="32" spans="1:15" ht="15" x14ac:dyDescent="0.2">
      <c r="A32" s="64"/>
      <c r="B32" s="57"/>
      <c r="C32" s="59"/>
      <c r="D32" s="13" t="s">
        <v>27</v>
      </c>
      <c r="E32" s="17">
        <f>[4]IQT!$P$36</f>
        <v>72.58</v>
      </c>
      <c r="F32" s="18">
        <f t="shared" si="1"/>
        <v>30</v>
      </c>
      <c r="G32" s="18">
        <f t="shared" si="5"/>
        <v>12</v>
      </c>
      <c r="H32" s="18">
        <f>'[4]IRS '!$L$48</f>
        <v>2987948</v>
      </c>
      <c r="I32" s="60"/>
      <c r="J32" s="61"/>
      <c r="K32" s="62"/>
      <c r="L32" s="67"/>
      <c r="M32" s="54"/>
      <c r="O32" s="4"/>
    </row>
    <row r="33" spans="1:15" ht="15" x14ac:dyDescent="0.25">
      <c r="A33" s="65"/>
      <c r="B33" s="58"/>
      <c r="C33" s="44"/>
      <c r="D33" s="13" t="s">
        <v>40</v>
      </c>
      <c r="E33"/>
      <c r="F33" s="18"/>
      <c r="G33" s="18"/>
      <c r="H33" s="18"/>
      <c r="I33" s="46"/>
      <c r="J33" s="48"/>
      <c r="K33" s="50"/>
      <c r="L33" s="68"/>
      <c r="M33" s="54"/>
    </row>
    <row r="34" spans="1:15" ht="15" x14ac:dyDescent="0.2">
      <c r="A34" s="38" t="s">
        <v>78</v>
      </c>
      <c r="B34" s="41" t="s">
        <v>64</v>
      </c>
      <c r="C34" s="43" t="s">
        <v>44</v>
      </c>
      <c r="D34" s="13" t="s">
        <v>28</v>
      </c>
      <c r="E34" s="17">
        <f>[4]IQT!$P$38</f>
        <v>82.12</v>
      </c>
      <c r="F34" s="18">
        <f t="shared" si="1"/>
        <v>16</v>
      </c>
      <c r="G34" s="18">
        <f>RANK(E34,$E$34:$E$48)</f>
        <v>4</v>
      </c>
      <c r="H34" s="18">
        <f>'[4]IRS '!$L$63</f>
        <v>8849776</v>
      </c>
      <c r="I34" s="45">
        <f>SUMPRODUCT(E34:E35,H34:H35)/SUM(H34:H35)</f>
        <v>81.664195652821647</v>
      </c>
      <c r="J34" s="47">
        <f t="shared" si="8"/>
        <v>15</v>
      </c>
      <c r="K34" s="49">
        <f>RANK(I34,$I$34:$I$48)</f>
        <v>5</v>
      </c>
      <c r="L34" s="66">
        <f>SUMPRODUCT(E34:E48,H34:H48)/SUM(H34:H48)</f>
        <v>75.924169839232633</v>
      </c>
      <c r="M34" s="54"/>
      <c r="O34" s="4"/>
    </row>
    <row r="35" spans="1:15" ht="15" x14ac:dyDescent="0.2">
      <c r="A35" s="39"/>
      <c r="B35" s="42"/>
      <c r="C35" s="44"/>
      <c r="D35" s="13" t="s">
        <v>23</v>
      </c>
      <c r="E35" s="17">
        <f>[4]IQT!$P$39</f>
        <v>79.53</v>
      </c>
      <c r="F35" s="18">
        <f t="shared" si="1"/>
        <v>19</v>
      </c>
      <c r="G35" s="18">
        <f t="shared" ref="G35:G48" si="10">RANK(E35,$E$34:$E$48)</f>
        <v>6</v>
      </c>
      <c r="H35" s="18">
        <f>'[4]IRS '!$L$64</f>
        <v>1890064</v>
      </c>
      <c r="I35" s="46"/>
      <c r="J35" s="48" t="e">
        <f t="shared" si="8"/>
        <v>#N/A</v>
      </c>
      <c r="K35" s="50"/>
      <c r="L35" s="67"/>
      <c r="M35" s="54"/>
      <c r="O35" s="4"/>
    </row>
    <row r="36" spans="1:15" ht="15" x14ac:dyDescent="0.2">
      <c r="A36" s="39"/>
      <c r="B36" s="41" t="s">
        <v>65</v>
      </c>
      <c r="C36" s="43" t="s">
        <v>44</v>
      </c>
      <c r="D36" s="13" t="s">
        <v>28</v>
      </c>
      <c r="E36" s="17">
        <f>[4]IQT!$P$40</f>
        <v>69.52</v>
      </c>
      <c r="F36" s="18">
        <f t="shared" si="1"/>
        <v>33</v>
      </c>
      <c r="G36" s="18">
        <f t="shared" si="10"/>
        <v>11</v>
      </c>
      <c r="H36" s="18">
        <f>'[4]IRS '!$L$65</f>
        <v>5182759</v>
      </c>
      <c r="I36" s="45">
        <f>SUMPRODUCT(E36:E37,H36:H37)/SUM(H36:H37)</f>
        <v>70.12116245100728</v>
      </c>
      <c r="J36" s="47">
        <f t="shared" si="8"/>
        <v>26</v>
      </c>
      <c r="K36" s="49">
        <f>RANK(I36,$I$34:$I$48)</f>
        <v>8</v>
      </c>
      <c r="L36" s="67"/>
      <c r="M36" s="54"/>
      <c r="O36" s="4"/>
    </row>
    <row r="37" spans="1:15" ht="15" x14ac:dyDescent="0.2">
      <c r="A37" s="39"/>
      <c r="B37" s="42"/>
      <c r="C37" s="44"/>
      <c r="D37" s="13" t="s">
        <v>23</v>
      </c>
      <c r="E37" s="17">
        <f>[4]IQT!$P$41</f>
        <v>71.84</v>
      </c>
      <c r="F37" s="18">
        <f t="shared" si="1"/>
        <v>31</v>
      </c>
      <c r="G37" s="18">
        <f t="shared" si="10"/>
        <v>9</v>
      </c>
      <c r="H37" s="18">
        <f>'[4]IRS '!$L$66</f>
        <v>1812667</v>
      </c>
      <c r="I37" s="46"/>
      <c r="J37" s="48" t="e">
        <f t="shared" si="8"/>
        <v>#N/A</v>
      </c>
      <c r="K37" s="50"/>
      <c r="L37" s="67"/>
      <c r="M37" s="54"/>
      <c r="O37" s="4"/>
    </row>
    <row r="38" spans="1:15" ht="15" x14ac:dyDescent="0.2">
      <c r="A38" s="39"/>
      <c r="B38" s="22" t="s">
        <v>66</v>
      </c>
      <c r="C38" s="13" t="s">
        <v>12</v>
      </c>
      <c r="D38" s="13" t="s">
        <v>12</v>
      </c>
      <c r="E38" s="17">
        <f>[4]IQT!$P$42</f>
        <v>62.77</v>
      </c>
      <c r="F38" s="18">
        <f t="shared" si="1"/>
        <v>38</v>
      </c>
      <c r="G38" s="18">
        <f t="shared" si="10"/>
        <v>15</v>
      </c>
      <c r="H38" s="18">
        <f>'[4]IRS '!$L$67</f>
        <v>6432666</v>
      </c>
      <c r="I38" s="17">
        <f t="shared" ref="I38:I48" si="11">+E38</f>
        <v>62.77</v>
      </c>
      <c r="J38" s="21">
        <f t="shared" si="8"/>
        <v>32</v>
      </c>
      <c r="K38" s="20">
        <f>RANK(I38,$I$34:$I$48)</f>
        <v>13</v>
      </c>
      <c r="L38" s="67"/>
      <c r="M38" s="54"/>
      <c r="O38" s="4"/>
    </row>
    <row r="39" spans="1:15" ht="15" x14ac:dyDescent="0.2">
      <c r="A39" s="39"/>
      <c r="B39" s="22" t="s">
        <v>67</v>
      </c>
      <c r="C39" s="13" t="s">
        <v>29</v>
      </c>
      <c r="D39" s="13" t="s">
        <v>29</v>
      </c>
      <c r="E39" s="17">
        <f>[4]IQT!$P$43</f>
        <v>81.760000000000005</v>
      </c>
      <c r="F39" s="18">
        <f t="shared" si="1"/>
        <v>17</v>
      </c>
      <c r="G39" s="18">
        <f t="shared" si="10"/>
        <v>5</v>
      </c>
      <c r="H39" s="18">
        <f>'[4]IRS '!$L$68</f>
        <v>1894266</v>
      </c>
      <c r="I39" s="17">
        <f t="shared" si="11"/>
        <v>81.760000000000005</v>
      </c>
      <c r="J39" s="21">
        <f t="shared" si="8"/>
        <v>14</v>
      </c>
      <c r="K39" s="20">
        <f t="shared" ref="K39:K48" si="12">RANK(I39,$I$34:$I$48)</f>
        <v>4</v>
      </c>
      <c r="L39" s="67"/>
      <c r="M39" s="54"/>
      <c r="O39" s="4"/>
    </row>
    <row r="40" spans="1:15" ht="15" x14ac:dyDescent="0.2">
      <c r="A40" s="39"/>
      <c r="B40" s="22" t="s">
        <v>68</v>
      </c>
      <c r="C40" s="13" t="s">
        <v>19</v>
      </c>
      <c r="D40" s="13" t="s">
        <v>19</v>
      </c>
      <c r="E40" s="17">
        <f>[4]IQT!$P$44</f>
        <v>73.94</v>
      </c>
      <c r="F40" s="18">
        <f t="shared" si="1"/>
        <v>28</v>
      </c>
      <c r="G40" s="18">
        <f t="shared" si="10"/>
        <v>8</v>
      </c>
      <c r="H40" s="18">
        <f>'[4]IRS '!$L$69</f>
        <v>6072560</v>
      </c>
      <c r="I40" s="17">
        <f t="shared" si="11"/>
        <v>73.94</v>
      </c>
      <c r="J40" s="21">
        <f t="shared" si="8"/>
        <v>25</v>
      </c>
      <c r="K40" s="20">
        <f t="shared" si="12"/>
        <v>7</v>
      </c>
      <c r="L40" s="67"/>
      <c r="M40" s="54"/>
      <c r="O40" s="4"/>
    </row>
    <row r="41" spans="1:15" ht="15" x14ac:dyDescent="0.2">
      <c r="A41" s="39"/>
      <c r="B41" s="22" t="s">
        <v>69</v>
      </c>
      <c r="C41" s="13" t="s">
        <v>24</v>
      </c>
      <c r="D41" s="13" t="s">
        <v>24</v>
      </c>
      <c r="E41" s="17">
        <f>[4]IQT!$P$45</f>
        <v>88.47</v>
      </c>
      <c r="F41" s="18">
        <f t="shared" si="1"/>
        <v>7</v>
      </c>
      <c r="G41" s="18">
        <f t="shared" si="10"/>
        <v>2</v>
      </c>
      <c r="H41" s="18">
        <f>'[4]IRS '!$L$70</f>
        <v>10317933</v>
      </c>
      <c r="I41" s="17">
        <f t="shared" si="11"/>
        <v>88.47</v>
      </c>
      <c r="J41" s="21">
        <f t="shared" si="8"/>
        <v>5</v>
      </c>
      <c r="K41" s="20">
        <f t="shared" si="12"/>
        <v>2</v>
      </c>
      <c r="L41" s="67"/>
      <c r="M41" s="54"/>
      <c r="O41" s="4"/>
    </row>
    <row r="42" spans="1:15" ht="15" x14ac:dyDescent="0.2">
      <c r="A42" s="39"/>
      <c r="B42" s="22" t="s">
        <v>70</v>
      </c>
      <c r="C42" s="13" t="s">
        <v>12</v>
      </c>
      <c r="D42" s="13" t="s">
        <v>12</v>
      </c>
      <c r="E42" s="17">
        <f>[4]IQT!$P$46</f>
        <v>64.239999999999995</v>
      </c>
      <c r="F42" s="18">
        <f t="shared" si="1"/>
        <v>37</v>
      </c>
      <c r="G42" s="18">
        <f t="shared" si="10"/>
        <v>14</v>
      </c>
      <c r="H42" s="18">
        <f>'[4]IRS '!$L$71</f>
        <v>1311162</v>
      </c>
      <c r="I42" s="17">
        <f t="shared" si="11"/>
        <v>64.239999999999995</v>
      </c>
      <c r="J42" s="21">
        <f t="shared" si="8"/>
        <v>31</v>
      </c>
      <c r="K42" s="20">
        <f t="shared" si="12"/>
        <v>12</v>
      </c>
      <c r="L42" s="67"/>
      <c r="M42" s="54"/>
      <c r="O42" s="4"/>
    </row>
    <row r="43" spans="1:15" ht="15" x14ac:dyDescent="0.2">
      <c r="A43" s="39"/>
      <c r="B43" s="22" t="s">
        <v>71</v>
      </c>
      <c r="C43" s="13" t="s">
        <v>25</v>
      </c>
      <c r="D43" s="13" t="s">
        <v>25</v>
      </c>
      <c r="E43" s="17">
        <f>[4]IQT!$P$47</f>
        <v>83.2</v>
      </c>
      <c r="F43" s="18">
        <f t="shared" si="1"/>
        <v>14</v>
      </c>
      <c r="G43" s="18">
        <f t="shared" si="10"/>
        <v>3</v>
      </c>
      <c r="H43" s="18">
        <f>'[4]IRS '!$L$72</f>
        <v>7326558</v>
      </c>
      <c r="I43" s="17">
        <f t="shared" si="11"/>
        <v>83.2</v>
      </c>
      <c r="J43" s="21">
        <f t="shared" si="8"/>
        <v>10</v>
      </c>
      <c r="K43" s="20">
        <f t="shared" si="12"/>
        <v>3</v>
      </c>
      <c r="L43" s="67"/>
      <c r="M43" s="54"/>
      <c r="O43" s="4"/>
    </row>
    <row r="44" spans="1:15" ht="15" x14ac:dyDescent="0.2">
      <c r="A44" s="39"/>
      <c r="B44" s="22" t="s">
        <v>72</v>
      </c>
      <c r="C44" s="13" t="s">
        <v>21</v>
      </c>
      <c r="D44" s="13" t="s">
        <v>21</v>
      </c>
      <c r="E44" s="17">
        <f>[4]IQT!$P$48</f>
        <v>64.47</v>
      </c>
      <c r="F44" s="18">
        <f t="shared" si="1"/>
        <v>36</v>
      </c>
      <c r="G44" s="18">
        <f t="shared" si="10"/>
        <v>13</v>
      </c>
      <c r="H44" s="18">
        <f>'[4]IRS '!$L$73</f>
        <v>5736828</v>
      </c>
      <c r="I44" s="17">
        <f t="shared" si="11"/>
        <v>64.47</v>
      </c>
      <c r="J44" s="21">
        <f t="shared" si="8"/>
        <v>30</v>
      </c>
      <c r="K44" s="20">
        <f t="shared" si="12"/>
        <v>11</v>
      </c>
      <c r="L44" s="67"/>
      <c r="M44" s="54"/>
      <c r="O44" s="4"/>
    </row>
    <row r="45" spans="1:15" ht="15" x14ac:dyDescent="0.2">
      <c r="A45" s="39"/>
      <c r="B45" s="22" t="s">
        <v>73</v>
      </c>
      <c r="C45" s="13" t="s">
        <v>20</v>
      </c>
      <c r="D45" s="13" t="s">
        <v>20</v>
      </c>
      <c r="E45" s="17">
        <f>[4]IQT!$P$49</f>
        <v>69.400000000000006</v>
      </c>
      <c r="F45" s="18">
        <f t="shared" si="1"/>
        <v>34</v>
      </c>
      <c r="G45" s="18">
        <f t="shared" si="10"/>
        <v>12</v>
      </c>
      <c r="H45" s="18">
        <f>'[4]IRS '!$L$74</f>
        <v>8303288</v>
      </c>
      <c r="I45" s="17">
        <f t="shared" si="11"/>
        <v>69.400000000000006</v>
      </c>
      <c r="J45" s="21">
        <f t="shared" si="8"/>
        <v>28</v>
      </c>
      <c r="K45" s="20">
        <f t="shared" si="12"/>
        <v>10</v>
      </c>
      <c r="L45" s="67"/>
      <c r="M45" s="54"/>
      <c r="O45" s="4"/>
    </row>
    <row r="46" spans="1:15" ht="15" x14ac:dyDescent="0.2">
      <c r="A46" s="39"/>
      <c r="B46" s="22" t="s">
        <v>74</v>
      </c>
      <c r="C46" s="13" t="s">
        <v>20</v>
      </c>
      <c r="D46" s="13" t="s">
        <v>20</v>
      </c>
      <c r="E46" s="17">
        <f>[4]IQT!$P$50</f>
        <v>70.09</v>
      </c>
      <c r="F46" s="18">
        <f t="shared" si="1"/>
        <v>32</v>
      </c>
      <c r="G46" s="18">
        <f t="shared" si="10"/>
        <v>10</v>
      </c>
      <c r="H46" s="18">
        <f>'[4]IRS '!$L$75</f>
        <v>6498234</v>
      </c>
      <c r="I46" s="17">
        <f t="shared" si="11"/>
        <v>70.09</v>
      </c>
      <c r="J46" s="21">
        <f t="shared" si="8"/>
        <v>27</v>
      </c>
      <c r="K46" s="20">
        <f t="shared" si="12"/>
        <v>9</v>
      </c>
      <c r="L46" s="67"/>
      <c r="M46" s="54"/>
      <c r="O46" s="4"/>
    </row>
    <row r="47" spans="1:15" ht="15" x14ac:dyDescent="0.2">
      <c r="A47" s="39"/>
      <c r="B47" s="22" t="s">
        <v>75</v>
      </c>
      <c r="C47" s="13" t="s">
        <v>22</v>
      </c>
      <c r="D47" s="13" t="s">
        <v>22</v>
      </c>
      <c r="E47" s="17">
        <f>[4]IQT!$P$51</f>
        <v>79.08</v>
      </c>
      <c r="F47" s="18">
        <f t="shared" si="1"/>
        <v>20</v>
      </c>
      <c r="G47" s="18">
        <f t="shared" si="10"/>
        <v>7</v>
      </c>
      <c r="H47" s="18">
        <f>'[4]IRS '!$L$76</f>
        <v>3612466</v>
      </c>
      <c r="I47" s="17">
        <f t="shared" si="11"/>
        <v>79.08</v>
      </c>
      <c r="J47" s="21">
        <f t="shared" si="8"/>
        <v>18</v>
      </c>
      <c r="K47" s="20">
        <f t="shared" si="12"/>
        <v>6</v>
      </c>
      <c r="L47" s="67"/>
      <c r="M47" s="54"/>
      <c r="O47" s="4"/>
    </row>
    <row r="48" spans="1:15" ht="15" x14ac:dyDescent="0.2">
      <c r="A48" s="40"/>
      <c r="B48" s="22" t="s">
        <v>76</v>
      </c>
      <c r="C48" s="13" t="s">
        <v>13</v>
      </c>
      <c r="D48" s="13" t="s">
        <v>13</v>
      </c>
      <c r="E48" s="17">
        <f>[4]IQT!$P$52</f>
        <v>96.45</v>
      </c>
      <c r="F48" s="18">
        <f t="shared" si="1"/>
        <v>1</v>
      </c>
      <c r="G48" s="18">
        <f t="shared" si="10"/>
        <v>1</v>
      </c>
      <c r="H48" s="18">
        <f>'[4]IRS '!$L$77</f>
        <v>2120180</v>
      </c>
      <c r="I48" s="17">
        <f t="shared" si="11"/>
        <v>96.45</v>
      </c>
      <c r="J48" s="21">
        <f t="shared" si="8"/>
        <v>1</v>
      </c>
      <c r="K48" s="20">
        <f t="shared" si="12"/>
        <v>1</v>
      </c>
      <c r="L48" s="67"/>
      <c r="M48" s="55"/>
    </row>
    <row r="49" spans="1:14" ht="15" x14ac:dyDescent="0.25">
      <c r="A49" s="5" t="s">
        <v>2</v>
      </c>
      <c r="B49" s="5"/>
      <c r="C49" s="5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 s="1" t="s">
        <v>14</v>
      </c>
      <c r="C50" s="6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 s="8"/>
      <c r="B51" s="1" t="s">
        <v>15</v>
      </c>
      <c r="D51"/>
      <c r="E51"/>
      <c r="F51"/>
      <c r="G51"/>
      <c r="H51"/>
      <c r="I51"/>
      <c r="J51"/>
      <c r="K51"/>
      <c r="L51"/>
      <c r="M51"/>
      <c r="N51"/>
    </row>
    <row r="52" spans="1:14" ht="2.25" customHeight="1" x14ac:dyDescent="0.25"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 s="9"/>
      <c r="B53" s="1" t="s">
        <v>16</v>
      </c>
      <c r="D53"/>
      <c r="E53"/>
      <c r="F53"/>
      <c r="G53"/>
      <c r="H53"/>
      <c r="I53"/>
      <c r="J53"/>
      <c r="K53"/>
      <c r="L53"/>
      <c r="M53"/>
      <c r="N53"/>
    </row>
    <row r="54" spans="1:14" ht="2.25" customHeight="1" x14ac:dyDescent="0.2">
      <c r="G54" s="7"/>
    </row>
    <row r="55" spans="1:14" ht="12.75" x14ac:dyDescent="0.2">
      <c r="A55" s="10"/>
      <c r="B55" s="1" t="s">
        <v>17</v>
      </c>
      <c r="G55" s="7"/>
    </row>
    <row r="56" spans="1:14" ht="2.25" customHeight="1" x14ac:dyDescent="0.2">
      <c r="G56" s="7"/>
      <c r="K56" s="2"/>
    </row>
    <row r="57" spans="1:14" ht="12.75" x14ac:dyDescent="0.2">
      <c r="A57" s="11"/>
      <c r="B57" s="1" t="s">
        <v>18</v>
      </c>
      <c r="G57" s="7"/>
      <c r="K57" s="2"/>
    </row>
    <row r="58" spans="1:14" ht="12.75" x14ac:dyDescent="0.2">
      <c r="D58" s="2"/>
      <c r="K58" s="2"/>
    </row>
    <row r="59" spans="1:14" ht="12.75" x14ac:dyDescent="0.2">
      <c r="D59" s="2"/>
    </row>
    <row r="60" spans="1:14" ht="12.75" x14ac:dyDescent="0.2">
      <c r="A60" s="12"/>
    </row>
  </sheetData>
  <mergeCells count="48">
    <mergeCell ref="A1:M1"/>
    <mergeCell ref="A3:A15"/>
    <mergeCell ref="B3:B4"/>
    <mergeCell ref="C3:C4"/>
    <mergeCell ref="I3:I4"/>
    <mergeCell ref="J3:J4"/>
    <mergeCell ref="K3:K4"/>
    <mergeCell ref="L3:L15"/>
    <mergeCell ref="M3:M48"/>
    <mergeCell ref="B11:B14"/>
    <mergeCell ref="C11:C14"/>
    <mergeCell ref="I11:I14"/>
    <mergeCell ref="J11:J14"/>
    <mergeCell ref="K11:K14"/>
    <mergeCell ref="A16:A33"/>
    <mergeCell ref="B16:B19"/>
    <mergeCell ref="C16:C19"/>
    <mergeCell ref="I16:I19"/>
    <mergeCell ref="J16:J19"/>
    <mergeCell ref="K16:K19"/>
    <mergeCell ref="L16:L33"/>
    <mergeCell ref="B20:B21"/>
    <mergeCell ref="C20:C21"/>
    <mergeCell ref="I20:I21"/>
    <mergeCell ref="J20:J21"/>
    <mergeCell ref="K20:K21"/>
    <mergeCell ref="B27:B28"/>
    <mergeCell ref="C27:C28"/>
    <mergeCell ref="I27:I28"/>
    <mergeCell ref="J27:J28"/>
    <mergeCell ref="K27:K28"/>
    <mergeCell ref="B30:B33"/>
    <mergeCell ref="C30:C33"/>
    <mergeCell ref="I30:I33"/>
    <mergeCell ref="J30:J33"/>
    <mergeCell ref="K30:K33"/>
    <mergeCell ref="A34:A48"/>
    <mergeCell ref="B34:B35"/>
    <mergeCell ref="C34:C35"/>
    <mergeCell ref="I34:I35"/>
    <mergeCell ref="J34:J35"/>
    <mergeCell ref="L34:L48"/>
    <mergeCell ref="B36:B37"/>
    <mergeCell ref="C36:C37"/>
    <mergeCell ref="I36:I37"/>
    <mergeCell ref="J36:J37"/>
    <mergeCell ref="K36:K37"/>
    <mergeCell ref="K34:K35"/>
  </mergeCells>
  <conditionalFormatting sqref="I3:I27">
    <cfRule type="cellIs" dxfId="330" priority="54" operator="between">
      <formula>75.99</formula>
      <formula>93</formula>
    </cfRule>
    <cfRule type="cellIs" dxfId="329" priority="55" operator="between">
      <formula>59.99</formula>
      <formula>76</formula>
    </cfRule>
    <cfRule type="cellIs" dxfId="328" priority="56" operator="lessThan">
      <formula>60</formula>
    </cfRule>
    <cfRule type="cellIs" dxfId="327" priority="57" operator="greaterThan">
      <formula>92.99</formula>
    </cfRule>
  </conditionalFormatting>
  <conditionalFormatting sqref="I29:I30">
    <cfRule type="cellIs" dxfId="326" priority="50" operator="between">
      <formula>75.99</formula>
      <formula>93</formula>
    </cfRule>
    <cfRule type="cellIs" dxfId="325" priority="51" operator="between">
      <formula>59.99</formula>
      <formula>76</formula>
    </cfRule>
    <cfRule type="cellIs" dxfId="324" priority="52" operator="lessThan">
      <formula>60</formula>
    </cfRule>
    <cfRule type="cellIs" dxfId="323" priority="53" operator="greaterThan">
      <formula>92.99</formula>
    </cfRule>
  </conditionalFormatting>
  <conditionalFormatting sqref="L16">
    <cfRule type="cellIs" dxfId="322" priority="4" operator="between">
      <formula>75.99</formula>
      <formula>93</formula>
    </cfRule>
    <cfRule type="cellIs" dxfId="321" priority="5" operator="between">
      <formula>59.99</formula>
      <formula>76</formula>
    </cfRule>
    <cfRule type="cellIs" dxfId="320" priority="6" operator="lessThan">
      <formula>60</formula>
    </cfRule>
    <cfRule type="cellIs" dxfId="319" priority="7" operator="greaterThan">
      <formula>92.99</formula>
    </cfRule>
    <cfRule type="cellIs" dxfId="318" priority="8" operator="between">
      <formula>75.99</formula>
      <formula>93</formula>
    </cfRule>
    <cfRule type="cellIs" dxfId="317" priority="9" operator="between">
      <formula>59.99</formula>
      <formula>76</formula>
    </cfRule>
    <cfRule type="cellIs" dxfId="316" priority="10" operator="lessThan">
      <formula>60</formula>
    </cfRule>
    <cfRule type="cellIs" dxfId="315" priority="11" operator="greaterThan">
      <formula>92.99</formula>
    </cfRule>
    <cfRule type="cellIs" dxfId="314" priority="12" operator="greaterThan">
      <formula>76.99</formula>
    </cfRule>
    <cfRule type="cellIs" dxfId="313" priority="13" operator="between">
      <formula>69.99</formula>
      <formula>77</formula>
    </cfRule>
    <cfRule type="cellIs" dxfId="312" priority="14" operator="between">
      <formula>61.99</formula>
      <formula>70</formula>
    </cfRule>
    <cfRule type="cellIs" dxfId="311" priority="15" operator="lessThan">
      <formula>62</formula>
    </cfRule>
    <cfRule type="cellIs" dxfId="310" priority="16" operator="between">
      <formula>59.99</formula>
      <formula>76</formula>
    </cfRule>
    <cfRule type="cellIs" dxfId="309" priority="17" operator="between">
      <formula>75.99</formula>
      <formula>93</formula>
    </cfRule>
    <cfRule type="cellIs" dxfId="308" priority="18" operator="greaterThan">
      <formula>92.99</formula>
    </cfRule>
    <cfRule type="cellIs" dxfId="307" priority="19" operator="lessThan">
      <formula>59.99</formula>
    </cfRule>
    <cfRule type="cellIs" dxfId="306" priority="20" operator="between">
      <formula>59.99</formula>
      <formula>76</formula>
    </cfRule>
    <cfRule type="cellIs" dxfId="305" priority="21" operator="between">
      <formula>75.99</formula>
      <formula>93</formula>
    </cfRule>
    <cfRule type="cellIs" dxfId="304" priority="22" operator="greaterThan">
      <formula>92.99</formula>
    </cfRule>
    <cfRule type="cellIs" dxfId="303" priority="23" operator="between">
      <formula>75.99</formula>
      <formula>93</formula>
    </cfRule>
    <cfRule type="cellIs" dxfId="302" priority="24" operator="between">
      <formula>59.99</formula>
      <formula>76</formula>
    </cfRule>
    <cfRule type="cellIs" dxfId="301" priority="25" operator="lessThan">
      <formula>60</formula>
    </cfRule>
    <cfRule type="cellIs" dxfId="300" priority="26" operator="greaterThan">
      <formula>92.99</formula>
    </cfRule>
    <cfRule type="cellIs" dxfId="299" priority="27" operator="between">
      <formula>59.99</formula>
      <formula>76</formula>
    </cfRule>
    <cfRule type="cellIs" dxfId="298" priority="28" operator="between">
      <formula>75.99</formula>
      <formula>93</formula>
    </cfRule>
    <cfRule type="cellIs" dxfId="297" priority="29" operator="lessThan">
      <formula>60</formula>
    </cfRule>
    <cfRule type="cellIs" dxfId="296" priority="30" operator="greaterThan">
      <formula>92.99</formula>
    </cfRule>
    <cfRule type="cellIs" dxfId="295" priority="31" operator="greaterThan">
      <formula>76.99</formula>
    </cfRule>
    <cfRule type="cellIs" dxfId="294" priority="32" operator="between">
      <formula>69.99</formula>
      <formula>77</formula>
    </cfRule>
    <cfRule type="cellIs" dxfId="293" priority="33" operator="between">
      <formula>61.99</formula>
      <formula>70</formula>
    </cfRule>
    <cfRule type="cellIs" dxfId="292" priority="34" operator="lessThan">
      <formula>62</formula>
    </cfRule>
    <cfRule type="cellIs" dxfId="291" priority="35" operator="between">
      <formula>75.99</formula>
      <formula>93</formula>
    </cfRule>
    <cfRule type="cellIs" dxfId="290" priority="36" operator="between">
      <formula>59.99</formula>
      <formula>76</formula>
    </cfRule>
    <cfRule type="cellIs" dxfId="289" priority="37" operator="lessThan">
      <formula>60</formula>
    </cfRule>
    <cfRule type="cellIs" dxfId="288" priority="38" operator="greaterThan">
      <formula>92.99</formula>
    </cfRule>
    <cfRule type="cellIs" dxfId="287" priority="39" operator="greaterThan">
      <formula>76.99</formula>
    </cfRule>
    <cfRule type="cellIs" dxfId="286" priority="40" operator="between">
      <formula>69.99</formula>
      <formula>77</formula>
    </cfRule>
    <cfRule type="cellIs" dxfId="285" priority="42" operator="lessThan">
      <formula>62</formula>
    </cfRule>
    <cfRule type="cellIs" dxfId="284" priority="43" operator="lessThan">
      <formula>61.99</formula>
    </cfRule>
    <cfRule type="cellIs" dxfId="283" priority="44" operator="between">
      <formula>62</formula>
      <formula>69.99</formula>
    </cfRule>
    <cfRule type="cellIs" dxfId="282" priority="45" operator="between">
      <formula>70</formula>
      <formula>76.99</formula>
    </cfRule>
    <cfRule type="cellIs" dxfId="281" priority="46" operator="greaterThan">
      <formula>77</formula>
    </cfRule>
    <cfRule type="cellIs" dxfId="280" priority="47" operator="between">
      <formula>75.99</formula>
      <formula>93</formula>
    </cfRule>
    <cfRule type="cellIs" dxfId="279" priority="48" operator="between">
      <formula>59.99</formula>
      <formula>76</formula>
    </cfRule>
    <cfRule type="cellIs" dxfId="278" priority="49" operator="greaterThan">
      <formula>92.99</formula>
    </cfRule>
    <cfRule type="cellIs" dxfId="277" priority="41" operator="between">
      <formula>61.99</formula>
      <formula>70</formula>
    </cfRule>
    <cfRule type="cellIs" dxfId="276" priority="1" operator="between">
      <formula>75.99</formula>
      <formula>93</formula>
    </cfRule>
    <cfRule type="cellIs" dxfId="275" priority="2" operator="lessThan">
      <formula>60</formula>
    </cfRule>
    <cfRule type="cellIs" dxfId="274" priority="3" operator="greaterThan">
      <formula>92.99</formula>
    </cfRule>
  </conditionalFormatting>
  <conditionalFormatting sqref="L34 L3:M3 E3:E11 E13 E15 E17 E20:E27 E29:E30 E32 E34:E48 I34:I48">
    <cfRule type="cellIs" dxfId="273" priority="65" operator="between">
      <formula>75.99</formula>
      <formula>93</formula>
    </cfRule>
  </conditionalFormatting>
  <conditionalFormatting sqref="L34 L3:M3">
    <cfRule type="cellIs" dxfId="272" priority="101" operator="between">
      <formula>62</formula>
      <formula>69.99</formula>
    </cfRule>
    <cfRule type="cellIs" dxfId="271" priority="103" operator="greaterThan">
      <formula>77</formula>
    </cfRule>
    <cfRule type="cellIs" dxfId="270" priority="100" operator="lessThan">
      <formula>61.99</formula>
    </cfRule>
  </conditionalFormatting>
  <conditionalFormatting sqref="L34">
    <cfRule type="cellIs" dxfId="269" priority="58" operator="between">
      <formula>75.99</formula>
      <formula>93</formula>
    </cfRule>
    <cfRule type="cellIs" dxfId="268" priority="59" operator="lessThan">
      <formula>60</formula>
    </cfRule>
    <cfRule type="cellIs" dxfId="267" priority="60" operator="greaterThan">
      <formula>92.99</formula>
    </cfRule>
    <cfRule type="cellIs" dxfId="266" priority="61" operator="between">
      <formula>75.99</formula>
      <formula>93</formula>
    </cfRule>
    <cfRule type="cellIs" dxfId="265" priority="62" operator="between">
      <formula>59.99</formula>
      <formula>76</formula>
    </cfRule>
    <cfRule type="cellIs" dxfId="264" priority="63" operator="lessThan">
      <formula>60</formula>
    </cfRule>
    <cfRule type="cellIs" dxfId="263" priority="64" operator="greaterThan">
      <formula>92.99</formula>
    </cfRule>
    <cfRule type="cellIs" dxfId="262" priority="93" operator="between">
      <formula>59.99</formula>
      <formula>76</formula>
    </cfRule>
    <cfRule type="cellIs" dxfId="261" priority="94" operator="lessThan">
      <formula>60</formula>
    </cfRule>
    <cfRule type="cellIs" dxfId="260" priority="96" operator="greaterThan">
      <formula>76.99</formula>
    </cfRule>
    <cfRule type="cellIs" dxfId="259" priority="97" operator="between">
      <formula>69.99</formula>
      <formula>77</formula>
    </cfRule>
    <cfRule type="cellIs" dxfId="258" priority="98" operator="between">
      <formula>61.99</formula>
      <formula>70</formula>
    </cfRule>
    <cfRule type="cellIs" dxfId="257" priority="99" operator="lessThan">
      <formula>62</formula>
    </cfRule>
    <cfRule type="cellIs" dxfId="256" priority="95" operator="greaterThan">
      <formula>92.99</formula>
    </cfRule>
    <cfRule type="cellIs" dxfId="255" priority="76" operator="lessThan">
      <formula>59.99</formula>
    </cfRule>
    <cfRule type="cellIs" dxfId="254" priority="77" operator="between">
      <formula>59.99</formula>
      <formula>76</formula>
    </cfRule>
    <cfRule type="cellIs" dxfId="253" priority="78" operator="between">
      <formula>75.99</formula>
      <formula>93</formula>
    </cfRule>
    <cfRule type="cellIs" dxfId="252" priority="79" operator="greaterThan">
      <formula>92.99</formula>
    </cfRule>
    <cfRule type="cellIs" dxfId="251" priority="80" operator="between">
      <formula>75.99</formula>
      <formula>93</formula>
    </cfRule>
    <cfRule type="cellIs" dxfId="250" priority="81" operator="between">
      <formula>59.99</formula>
      <formula>76</formula>
    </cfRule>
    <cfRule type="cellIs" dxfId="249" priority="82" operator="lessThan">
      <formula>60</formula>
    </cfRule>
    <cfRule type="cellIs" dxfId="248" priority="83" operator="greaterThan">
      <formula>92.99</formula>
    </cfRule>
    <cfRule type="cellIs" dxfId="247" priority="84" operator="between">
      <formula>59.99</formula>
      <formula>76</formula>
    </cfRule>
    <cfRule type="cellIs" dxfId="246" priority="85" operator="between">
      <formula>75.99</formula>
      <formula>93</formula>
    </cfRule>
    <cfRule type="cellIs" dxfId="245" priority="86" operator="lessThan">
      <formula>60</formula>
    </cfRule>
    <cfRule type="cellIs" dxfId="244" priority="87" operator="greaterThan">
      <formula>92.99</formula>
    </cfRule>
    <cfRule type="cellIs" dxfId="243" priority="88" operator="greaterThan">
      <formula>76.99</formula>
    </cfRule>
    <cfRule type="cellIs" dxfId="242" priority="89" operator="between">
      <formula>69.99</formula>
      <formula>77</formula>
    </cfRule>
    <cfRule type="cellIs" dxfId="241" priority="90" operator="between">
      <formula>61.99</formula>
      <formula>70</formula>
    </cfRule>
    <cfRule type="cellIs" dxfId="240" priority="91" operator="lessThan">
      <formula>62</formula>
    </cfRule>
    <cfRule type="cellIs" dxfId="239" priority="92" operator="between">
      <formula>75.99</formula>
      <formula>93</formula>
    </cfRule>
  </conditionalFormatting>
  <conditionalFormatting sqref="L3:M3 E3:E11 E13 E15 E17 E20:E27 E29:E30 E32 L34 E34:E48 I34:I48">
    <cfRule type="cellIs" dxfId="238" priority="66" operator="between">
      <formula>59.99</formula>
      <formula>76</formula>
    </cfRule>
    <cfRule type="cellIs" dxfId="237" priority="67" operator="lessThan">
      <formula>60</formula>
    </cfRule>
    <cfRule type="cellIs" dxfId="236" priority="68" operator="greaterThan">
      <formula>92.99</formula>
    </cfRule>
  </conditionalFormatting>
  <conditionalFormatting sqref="L3:M3 L34">
    <cfRule type="cellIs" dxfId="235" priority="69" operator="greaterThan">
      <formula>76.99</formula>
    </cfRule>
    <cfRule type="cellIs" dxfId="234" priority="70" operator="between">
      <formula>69.99</formula>
      <formula>77</formula>
    </cfRule>
    <cfRule type="cellIs" dxfId="233" priority="71" operator="between">
      <formula>61.99</formula>
      <formula>70</formula>
    </cfRule>
    <cfRule type="cellIs" dxfId="232" priority="72" operator="lessThan">
      <formula>62</formula>
    </cfRule>
    <cfRule type="cellIs" dxfId="231" priority="74" operator="between">
      <formula>75.99</formula>
      <formula>93</formula>
    </cfRule>
    <cfRule type="cellIs" dxfId="230" priority="75" operator="greaterThan">
      <formula>92.99</formula>
    </cfRule>
    <cfRule type="cellIs" dxfId="229" priority="102" operator="between">
      <formula>70</formula>
      <formula>76.99</formula>
    </cfRule>
    <cfRule type="cellIs" dxfId="228" priority="73" operator="between">
      <formula>59.99</formula>
      <formula>76</formula>
    </cfRule>
    <cfRule type="cellIs" dxfId="227" priority="104" operator="between">
      <formula>75.99</formula>
      <formula>93</formula>
    </cfRule>
    <cfRule type="cellIs" dxfId="226" priority="105" operator="between">
      <formula>59.99</formula>
      <formula>76</formula>
    </cfRule>
    <cfRule type="cellIs" dxfId="225" priority="107" operator="greaterThan">
      <formula>92.99</formula>
    </cfRule>
  </conditionalFormatting>
  <conditionalFormatting sqref="L3:M3">
    <cfRule type="cellIs" dxfId="224" priority="106" operator="lessThan">
      <formula>59.99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61CE8-A4CA-4213-9DF0-B44C16D84D19}">
  <dimension ref="A1:O60"/>
  <sheetViews>
    <sheetView topLeftCell="A16" zoomScale="80" zoomScaleNormal="80" workbookViewId="0">
      <selection activeCell="I5" sqref="I5"/>
    </sheetView>
  </sheetViews>
  <sheetFormatPr defaultColWidth="18.85546875" defaultRowHeight="19.5" customHeight="1" x14ac:dyDescent="0.2"/>
  <cols>
    <col min="1" max="1" width="14.140625" style="1" customWidth="1"/>
    <col min="2" max="2" width="8.7109375" style="1" customWidth="1"/>
    <col min="3" max="3" width="15.7109375" style="1" customWidth="1"/>
    <col min="4" max="4" width="23.140625" style="1" customWidth="1"/>
    <col min="5" max="5" width="20.42578125" style="1" customWidth="1"/>
    <col min="6" max="6" width="16.85546875" style="1" customWidth="1"/>
    <col min="7" max="7" width="12.7109375" style="1" customWidth="1"/>
    <col min="8" max="8" width="20.140625" style="1" customWidth="1"/>
    <col min="9" max="9" width="21" style="1" customWidth="1"/>
    <col min="10" max="11" width="12.7109375" style="1" customWidth="1"/>
    <col min="12" max="13" width="20.42578125" style="1" customWidth="1"/>
    <col min="14" max="16384" width="18.85546875" style="1"/>
  </cols>
  <sheetData>
    <row r="1" spans="1:15" ht="12.75" x14ac:dyDescent="0.2">
      <c r="A1" s="35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5" ht="75" x14ac:dyDescent="0.2">
      <c r="A2" s="14" t="s">
        <v>85</v>
      </c>
      <c r="B2" s="14" t="s">
        <v>83</v>
      </c>
      <c r="C2" s="14" t="s">
        <v>26</v>
      </c>
      <c r="D2" s="14" t="s">
        <v>1</v>
      </c>
      <c r="E2" s="14" t="s">
        <v>84</v>
      </c>
      <c r="F2" s="14" t="s">
        <v>37</v>
      </c>
      <c r="G2" s="14" t="s">
        <v>81</v>
      </c>
      <c r="H2" s="15" t="s">
        <v>35</v>
      </c>
      <c r="I2" s="14" t="s">
        <v>36</v>
      </c>
      <c r="J2" s="14" t="s">
        <v>38</v>
      </c>
      <c r="K2" s="14" t="s">
        <v>80</v>
      </c>
      <c r="L2" s="14" t="s">
        <v>82</v>
      </c>
      <c r="M2" s="16" t="s">
        <v>0</v>
      </c>
    </row>
    <row r="3" spans="1:15" ht="15" x14ac:dyDescent="0.2">
      <c r="A3" s="38" t="s">
        <v>77</v>
      </c>
      <c r="B3" s="41" t="s">
        <v>45</v>
      </c>
      <c r="C3" s="43" t="s">
        <v>39</v>
      </c>
      <c r="D3" s="13" t="s">
        <v>3</v>
      </c>
      <c r="E3" s="17">
        <f>[5]IQT!$P$7</f>
        <v>86.04</v>
      </c>
      <c r="F3" s="18">
        <f>RANK(E3,$E$3:$E$48)</f>
        <v>8</v>
      </c>
      <c r="G3" s="18">
        <f>RANK(E3,$E$3:$E$15)</f>
        <v>3</v>
      </c>
      <c r="H3" s="18">
        <f>'[5]IRS '!$L$6</f>
        <v>7441678</v>
      </c>
      <c r="I3" s="45">
        <f>SUMPRODUCT(E3:E4,H3:H4)/SUM(H3:H4)</f>
        <v>85.572706618667937</v>
      </c>
      <c r="J3" s="47">
        <f>RANK(I3,$I$3:$I$48)</f>
        <v>5</v>
      </c>
      <c r="K3" s="49">
        <f>RANK(I3,$I$3:$I$15)</f>
        <v>2</v>
      </c>
      <c r="L3" s="51">
        <f>SUMPRODUCT(E3:E15,H3:H15)/SUM(H3:H15)</f>
        <v>80.909363736671722</v>
      </c>
      <c r="M3" s="53">
        <f>SUMPRODUCT(E3:E48,H3:H48)/SUM(H3:H48)</f>
        <v>78.173214313685151</v>
      </c>
    </row>
    <row r="4" spans="1:15" ht="15" x14ac:dyDescent="0.2">
      <c r="A4" s="39"/>
      <c r="B4" s="42"/>
      <c r="C4" s="44"/>
      <c r="D4" s="13" t="s">
        <v>4</v>
      </c>
      <c r="E4" s="17">
        <f>[5]IQT!$P$8</f>
        <v>82.62</v>
      </c>
      <c r="F4" s="18">
        <f>RANK(E4,$E$3:$E$48)</f>
        <v>14</v>
      </c>
      <c r="G4" s="18">
        <f t="shared" ref="G4:G15" si="0">RANK(E4,$E$3:$E$15)</f>
        <v>5</v>
      </c>
      <c r="H4" s="18">
        <f>'[5]IRS '!$L$7</f>
        <v>1177715</v>
      </c>
      <c r="I4" s="46"/>
      <c r="J4" s="48"/>
      <c r="K4" s="50"/>
      <c r="L4" s="52"/>
      <c r="M4" s="54"/>
    </row>
    <row r="5" spans="1:15" ht="15" x14ac:dyDescent="0.2">
      <c r="A5" s="39"/>
      <c r="B5" s="22" t="s">
        <v>46</v>
      </c>
      <c r="C5" s="13" t="s">
        <v>5</v>
      </c>
      <c r="D5" s="13" t="s">
        <v>6</v>
      </c>
      <c r="E5" s="17">
        <f>[5]IQT!$P$9</f>
        <v>77.83</v>
      </c>
      <c r="F5" s="18">
        <f t="shared" ref="F5:F48" si="1">RANK(E5,$E$3:$E$48)</f>
        <v>20</v>
      </c>
      <c r="G5" s="18">
        <f t="shared" si="0"/>
        <v>8</v>
      </c>
      <c r="H5" s="18">
        <f>'[5]IRS '!$L$8</f>
        <v>6951248</v>
      </c>
      <c r="I5" s="17">
        <f>+E5</f>
        <v>77.83</v>
      </c>
      <c r="J5" s="21">
        <f t="shared" ref="J5:J11" si="2">RANK(I5,$I$3:$I$48)</f>
        <v>17</v>
      </c>
      <c r="K5" s="19">
        <f>RANK(I5,$I$3:$I$15)</f>
        <v>7</v>
      </c>
      <c r="L5" s="52"/>
      <c r="M5" s="54"/>
    </row>
    <row r="6" spans="1:15" ht="15" x14ac:dyDescent="0.2">
      <c r="A6" s="39"/>
      <c r="B6" s="22" t="s">
        <v>47</v>
      </c>
      <c r="C6" s="25" t="s">
        <v>33</v>
      </c>
      <c r="D6" s="25" t="s">
        <v>33</v>
      </c>
      <c r="E6" s="17">
        <f>[5]IQT!$P$10</f>
        <v>75.180000000000007</v>
      </c>
      <c r="F6" s="18">
        <f t="shared" si="1"/>
        <v>26</v>
      </c>
      <c r="G6" s="18">
        <f t="shared" si="0"/>
        <v>10</v>
      </c>
      <c r="H6" s="18">
        <f>'[5]IRS '!$L$9</f>
        <v>8316053</v>
      </c>
      <c r="I6" s="17">
        <f t="shared" ref="I6:I9" si="3">+E6</f>
        <v>75.180000000000007</v>
      </c>
      <c r="J6" s="21">
        <f t="shared" si="2"/>
        <v>23</v>
      </c>
      <c r="K6" s="19">
        <f t="shared" ref="K6:K10" si="4">RANK(I6,$I$3:$I$15)</f>
        <v>8</v>
      </c>
      <c r="L6" s="52"/>
      <c r="M6" s="54"/>
    </row>
    <row r="7" spans="1:15" ht="15" x14ac:dyDescent="0.2">
      <c r="A7" s="39"/>
      <c r="B7" s="22" t="s">
        <v>48</v>
      </c>
      <c r="C7" s="13" t="s">
        <v>31</v>
      </c>
      <c r="D7" s="13" t="s">
        <v>31</v>
      </c>
      <c r="E7" s="17">
        <f>[5]IQT!$P$11</f>
        <v>80.48</v>
      </c>
      <c r="F7" s="18">
        <f t="shared" si="1"/>
        <v>17</v>
      </c>
      <c r="G7" s="18">
        <f t="shared" si="0"/>
        <v>6</v>
      </c>
      <c r="H7" s="18">
        <f>'[5]IRS '!$L$10</f>
        <v>4746893</v>
      </c>
      <c r="I7" s="17">
        <f t="shared" si="3"/>
        <v>80.48</v>
      </c>
      <c r="J7" s="21">
        <f t="shared" si="2"/>
        <v>14</v>
      </c>
      <c r="K7" s="19">
        <f t="shared" si="4"/>
        <v>5</v>
      </c>
      <c r="L7" s="52"/>
      <c r="M7" s="54"/>
    </row>
    <row r="8" spans="1:15" ht="15" x14ac:dyDescent="0.2">
      <c r="A8" s="39"/>
      <c r="B8" s="22" t="s">
        <v>49</v>
      </c>
      <c r="C8" s="13" t="s">
        <v>10</v>
      </c>
      <c r="D8" s="13" t="s">
        <v>10</v>
      </c>
      <c r="E8" s="17">
        <f>[5]IQT!$P$12</f>
        <v>78.92</v>
      </c>
      <c r="F8" s="18">
        <f t="shared" si="1"/>
        <v>18</v>
      </c>
      <c r="G8" s="18">
        <f t="shared" si="0"/>
        <v>7</v>
      </c>
      <c r="H8" s="18">
        <f>'[5]IRS '!$L$11</f>
        <v>6411802</v>
      </c>
      <c r="I8" s="17">
        <f t="shared" si="3"/>
        <v>78.92</v>
      </c>
      <c r="J8" s="21">
        <f t="shared" si="2"/>
        <v>15</v>
      </c>
      <c r="K8" s="19">
        <f t="shared" si="4"/>
        <v>6</v>
      </c>
      <c r="L8" s="52"/>
      <c r="M8" s="54"/>
    </row>
    <row r="9" spans="1:15" ht="15" x14ac:dyDescent="0.2">
      <c r="A9" s="39"/>
      <c r="B9" s="22" t="s">
        <v>50</v>
      </c>
      <c r="C9" s="13" t="s">
        <v>32</v>
      </c>
      <c r="D9" s="13" t="s">
        <v>32</v>
      </c>
      <c r="E9" s="17">
        <f>[5]IQT!$P$13</f>
        <v>71.61</v>
      </c>
      <c r="F9" s="18">
        <f t="shared" si="1"/>
        <v>32</v>
      </c>
      <c r="G9" s="18">
        <f t="shared" si="0"/>
        <v>11</v>
      </c>
      <c r="H9" s="18">
        <f>'[5]IRS '!$L$12</f>
        <v>6196840</v>
      </c>
      <c r="I9" s="17">
        <f t="shared" si="3"/>
        <v>71.61</v>
      </c>
      <c r="J9" s="21">
        <f t="shared" si="2"/>
        <v>28</v>
      </c>
      <c r="K9" s="19">
        <f t="shared" si="4"/>
        <v>9</v>
      </c>
      <c r="L9" s="52"/>
      <c r="M9" s="54"/>
      <c r="N9" s="3"/>
    </row>
    <row r="10" spans="1:15" ht="15" x14ac:dyDescent="0.2">
      <c r="A10" s="39"/>
      <c r="B10" s="22" t="s">
        <v>51</v>
      </c>
      <c r="C10" s="13" t="s">
        <v>33</v>
      </c>
      <c r="D10" s="13" t="s">
        <v>33</v>
      </c>
      <c r="E10" s="17">
        <f>[5]IQT!$P$14</f>
        <v>84.69</v>
      </c>
      <c r="F10" s="18">
        <f t="shared" si="1"/>
        <v>10</v>
      </c>
      <c r="G10" s="18">
        <f t="shared" si="0"/>
        <v>4</v>
      </c>
      <c r="H10" s="18">
        <f>'[5]IRS '!$L$13</f>
        <v>6802116</v>
      </c>
      <c r="I10" s="17">
        <f>+E10</f>
        <v>84.69</v>
      </c>
      <c r="J10" s="21">
        <f t="shared" si="2"/>
        <v>7</v>
      </c>
      <c r="K10" s="19">
        <f t="shared" si="4"/>
        <v>3</v>
      </c>
      <c r="L10" s="52"/>
      <c r="M10" s="54"/>
    </row>
    <row r="11" spans="1:15" ht="15" x14ac:dyDescent="0.2">
      <c r="A11" s="39"/>
      <c r="B11" s="56" t="s">
        <v>52</v>
      </c>
      <c r="C11" s="43" t="s">
        <v>41</v>
      </c>
      <c r="D11" s="13" t="s">
        <v>34</v>
      </c>
      <c r="E11" s="17">
        <f>[5]IQT!$P$15</f>
        <v>88.54</v>
      </c>
      <c r="F11" s="18">
        <f>RANK(E11,$E$3:$E$48)</f>
        <v>4</v>
      </c>
      <c r="G11" s="18">
        <f>RANK(E11,$E$3:$E$15)</f>
        <v>2</v>
      </c>
      <c r="H11" s="18">
        <f>'[5]IRS '!$L$14</f>
        <v>6240327</v>
      </c>
      <c r="I11" s="45">
        <f>SUMPRODUCT(E11:E14,H11:H14)/SUM(H11:H14)</f>
        <v>84.04091037727602</v>
      </c>
      <c r="J11" s="47">
        <f t="shared" si="2"/>
        <v>9</v>
      </c>
      <c r="K11" s="49">
        <f>RANK(I11,$I$3:$I$15)</f>
        <v>4</v>
      </c>
      <c r="L11" s="52"/>
      <c r="M11" s="54"/>
    </row>
    <row r="12" spans="1:15" ht="15" x14ac:dyDescent="0.25">
      <c r="A12" s="39"/>
      <c r="B12" s="57"/>
      <c r="C12" s="59"/>
      <c r="D12" s="13" t="s">
        <v>7</v>
      </c>
      <c r="E12"/>
      <c r="F12" s="18"/>
      <c r="G12" s="18"/>
      <c r="H12" s="18"/>
      <c r="I12" s="60"/>
      <c r="J12" s="61"/>
      <c r="K12" s="62"/>
      <c r="L12" s="52"/>
      <c r="M12" s="54"/>
    </row>
    <row r="13" spans="1:15" ht="15" x14ac:dyDescent="0.2">
      <c r="A13" s="39"/>
      <c r="B13" s="57"/>
      <c r="C13" s="59"/>
      <c r="D13" s="13" t="s">
        <v>27</v>
      </c>
      <c r="E13" s="17">
        <f>[5]IQT!$P$17</f>
        <v>75.41</v>
      </c>
      <c r="F13" s="18">
        <f t="shared" si="1"/>
        <v>25</v>
      </c>
      <c r="G13" s="18">
        <f t="shared" si="0"/>
        <v>9</v>
      </c>
      <c r="H13" s="18">
        <f>'[5]IRS '!$L$16</f>
        <v>3252935</v>
      </c>
      <c r="I13" s="60"/>
      <c r="J13" s="61"/>
      <c r="K13" s="62"/>
      <c r="L13" s="52"/>
      <c r="M13" s="54"/>
      <c r="O13" s="4"/>
    </row>
    <row r="14" spans="1:15" ht="15" x14ac:dyDescent="0.25">
      <c r="A14" s="39"/>
      <c r="B14" s="58"/>
      <c r="C14" s="44"/>
      <c r="D14" s="13" t="s">
        <v>40</v>
      </c>
      <c r="E14"/>
      <c r="F14" s="18"/>
      <c r="G14" s="18"/>
      <c r="H14" s="18"/>
      <c r="I14" s="46"/>
      <c r="J14" s="48"/>
      <c r="K14" s="50"/>
      <c r="L14" s="52"/>
      <c r="M14" s="54"/>
    </row>
    <row r="15" spans="1:15" ht="15" x14ac:dyDescent="0.2">
      <c r="A15" s="40"/>
      <c r="B15" s="22" t="s">
        <v>53</v>
      </c>
      <c r="C15" s="13" t="s">
        <v>11</v>
      </c>
      <c r="D15" s="13" t="s">
        <v>11</v>
      </c>
      <c r="E15" s="17">
        <f>[5]IQT!$P$19</f>
        <v>96.39</v>
      </c>
      <c r="F15" s="18">
        <f t="shared" si="1"/>
        <v>1</v>
      </c>
      <c r="G15" s="18">
        <f t="shared" si="0"/>
        <v>1</v>
      </c>
      <c r="H15" s="18">
        <f>'[5]IRS '!$L$18</f>
        <v>2960552</v>
      </c>
      <c r="I15" s="17">
        <f>+E15</f>
        <v>96.39</v>
      </c>
      <c r="J15" s="21">
        <f>RANK(I15,$I$3:$I$48)</f>
        <v>1</v>
      </c>
      <c r="K15" s="24">
        <f>RANK(I15,$I$3:$I$15)</f>
        <v>1</v>
      </c>
      <c r="L15" s="52"/>
      <c r="M15" s="54"/>
    </row>
    <row r="16" spans="1:15" ht="15" x14ac:dyDescent="0.25">
      <c r="A16" s="63" t="s">
        <v>79</v>
      </c>
      <c r="B16" s="56" t="s">
        <v>54</v>
      </c>
      <c r="C16" s="43" t="s">
        <v>41</v>
      </c>
      <c r="D16" s="13" t="s">
        <v>34</v>
      </c>
      <c r="E16"/>
      <c r="F16" s="18"/>
      <c r="G16" s="18"/>
      <c r="H16" s="18"/>
      <c r="I16" s="45">
        <f>SUMPRODUCT(E16:E19,H16:H19)/SUM(H16:H19)</f>
        <v>73.599999999999994</v>
      </c>
      <c r="J16" s="47">
        <f>RANK(I16:I19,$I$3:$I$48)</f>
        <v>26</v>
      </c>
      <c r="K16" s="49">
        <f>RANK(I16,$I$16:$I$33)</f>
        <v>10</v>
      </c>
      <c r="L16" s="66">
        <f>SUMPRODUCT(E16:E33,H16:H33)/SUM(H16:H33)</f>
        <v>80.45501835916815</v>
      </c>
      <c r="M16" s="54"/>
    </row>
    <row r="17" spans="1:15" ht="15" x14ac:dyDescent="0.2">
      <c r="A17" s="64"/>
      <c r="B17" s="57"/>
      <c r="C17" s="59"/>
      <c r="D17" s="13" t="s">
        <v>7</v>
      </c>
      <c r="E17" s="17">
        <f>[5]IQT!$P$21</f>
        <v>73.599999999999994</v>
      </c>
      <c r="F17" s="18">
        <f>RANK(E17,$E$3:$E$48)</f>
        <v>30</v>
      </c>
      <c r="G17" s="18">
        <f>RANK(E17,$E$16:$E$33)</f>
        <v>11</v>
      </c>
      <c r="H17" s="18">
        <f>'[5]IRS '!$L$33</f>
        <v>2146281</v>
      </c>
      <c r="I17" s="60"/>
      <c r="J17" s="61"/>
      <c r="K17" s="62"/>
      <c r="L17" s="67"/>
      <c r="M17" s="54"/>
    </row>
    <row r="18" spans="1:15" ht="15" x14ac:dyDescent="0.25">
      <c r="A18" s="64"/>
      <c r="B18" s="57"/>
      <c r="C18" s="59"/>
      <c r="D18" s="13" t="s">
        <v>27</v>
      </c>
      <c r="E18"/>
      <c r="F18" s="18"/>
      <c r="G18" s="18"/>
      <c r="H18" s="18"/>
      <c r="I18" s="60"/>
      <c r="J18" s="61"/>
      <c r="K18" s="62"/>
      <c r="L18" s="67"/>
      <c r="M18" s="54"/>
      <c r="O18" s="4"/>
    </row>
    <row r="19" spans="1:15" ht="15" x14ac:dyDescent="0.25">
      <c r="A19" s="64"/>
      <c r="B19" s="58"/>
      <c r="C19" s="44"/>
      <c r="D19" s="13" t="s">
        <v>40</v>
      </c>
      <c r="E19"/>
      <c r="F19" s="18"/>
      <c r="G19" s="18"/>
      <c r="H19" s="18"/>
      <c r="I19" s="46"/>
      <c r="J19" s="48"/>
      <c r="K19" s="50"/>
      <c r="L19" s="67"/>
      <c r="M19" s="54"/>
    </row>
    <row r="20" spans="1:15" ht="15" x14ac:dyDescent="0.2">
      <c r="A20" s="64"/>
      <c r="B20" s="41" t="s">
        <v>55</v>
      </c>
      <c r="C20" s="43" t="s">
        <v>39</v>
      </c>
      <c r="D20" s="13" t="s">
        <v>3</v>
      </c>
      <c r="E20" s="17">
        <f>[5]IQT!$P$24</f>
        <v>91.56</v>
      </c>
      <c r="F20" s="18">
        <f t="shared" si="1"/>
        <v>2</v>
      </c>
      <c r="G20" s="18">
        <f>RANK(E20,$E$16:$E$33)</f>
        <v>1</v>
      </c>
      <c r="H20" s="18">
        <f>'[5]IRS '!$L$36</f>
        <v>2508746</v>
      </c>
      <c r="I20" s="45">
        <f>SUMPRODUCT(E20:E21,H20:H21)/SUM(H20:H21)</f>
        <v>91.062430073032729</v>
      </c>
      <c r="J20" s="47">
        <f>RANK(I20,$I$3:$I$48)</f>
        <v>2</v>
      </c>
      <c r="K20" s="49">
        <f>RANK(I20,$I$16:$I$33)</f>
        <v>1</v>
      </c>
      <c r="L20" s="67"/>
      <c r="M20" s="54"/>
    </row>
    <row r="21" spans="1:15" ht="15" x14ac:dyDescent="0.2">
      <c r="A21" s="64"/>
      <c r="B21" s="42"/>
      <c r="C21" s="44"/>
      <c r="D21" s="13" t="s">
        <v>4</v>
      </c>
      <c r="E21" s="17">
        <f>[5]IQT!$P$25</f>
        <v>87.09</v>
      </c>
      <c r="F21" s="18">
        <f t="shared" si="1"/>
        <v>5</v>
      </c>
      <c r="G21" s="18">
        <f>RANK(E21,$E$16:$E$33)</f>
        <v>2</v>
      </c>
      <c r="H21" s="18">
        <f>'[5]IRS '!$L$37</f>
        <v>314235</v>
      </c>
      <c r="I21" s="46"/>
      <c r="J21" s="48"/>
      <c r="K21" s="50"/>
      <c r="L21" s="67"/>
      <c r="M21" s="54"/>
    </row>
    <row r="22" spans="1:15" ht="15" x14ac:dyDescent="0.2">
      <c r="A22" s="64"/>
      <c r="B22" s="22" t="s">
        <v>56</v>
      </c>
      <c r="C22" s="13" t="s">
        <v>5</v>
      </c>
      <c r="D22" s="13" t="s">
        <v>6</v>
      </c>
      <c r="E22" s="17">
        <f>[5]IQT!$P$26</f>
        <v>75.540000000000006</v>
      </c>
      <c r="F22" s="18">
        <f t="shared" si="1"/>
        <v>24</v>
      </c>
      <c r="G22" s="18">
        <f t="shared" ref="G22:G32" si="5">RANK(E22,$E$16:$E$33)</f>
        <v>9</v>
      </c>
      <c r="H22" s="18">
        <f>'[5]IRS '!$L$38</f>
        <v>8500413</v>
      </c>
      <c r="I22" s="17">
        <f>+E22</f>
        <v>75.540000000000006</v>
      </c>
      <c r="J22" s="21">
        <f>RANK(I22,$I$3:$I$48)</f>
        <v>22</v>
      </c>
      <c r="K22" s="19">
        <f t="shared" ref="K22:K27" si="6">RANK(I22,$I$16:$I$33)</f>
        <v>8</v>
      </c>
      <c r="L22" s="67"/>
      <c r="M22" s="54"/>
    </row>
    <row r="23" spans="1:15" ht="15" x14ac:dyDescent="0.2">
      <c r="A23" s="64"/>
      <c r="B23" s="22" t="s">
        <v>57</v>
      </c>
      <c r="C23" s="25" t="s">
        <v>33</v>
      </c>
      <c r="D23" s="25" t="s">
        <v>33</v>
      </c>
      <c r="E23" s="17">
        <f>[5]IQT!$P$27</f>
        <v>74.98</v>
      </c>
      <c r="F23" s="18">
        <f t="shared" si="1"/>
        <v>27</v>
      </c>
      <c r="G23" s="18">
        <f>RANK(E23,$E$16:$E$33)</f>
        <v>10</v>
      </c>
      <c r="H23" s="18">
        <f>'[5]IRS '!$L$39</f>
        <v>6519726</v>
      </c>
      <c r="I23" s="17">
        <f t="shared" ref="I23:I27" si="7">+E23</f>
        <v>74.98</v>
      </c>
      <c r="J23" s="21">
        <f>RANK(I23,$I$3:$I$48)</f>
        <v>24</v>
      </c>
      <c r="K23" s="19">
        <f t="shared" si="6"/>
        <v>9</v>
      </c>
      <c r="L23" s="67"/>
      <c r="M23" s="54"/>
    </row>
    <row r="24" spans="1:15" ht="15" x14ac:dyDescent="0.2">
      <c r="A24" s="64"/>
      <c r="B24" s="22" t="s">
        <v>58</v>
      </c>
      <c r="C24" s="13" t="s">
        <v>8</v>
      </c>
      <c r="D24" s="13" t="s">
        <v>9</v>
      </c>
      <c r="E24" s="17">
        <f>[5]IQT!$P$28</f>
        <v>86.41</v>
      </c>
      <c r="F24" s="18">
        <f t="shared" si="1"/>
        <v>7</v>
      </c>
      <c r="G24" s="18">
        <f t="shared" si="5"/>
        <v>4</v>
      </c>
      <c r="H24" s="18">
        <f>'[5]IRS '!$L$40</f>
        <v>7124216</v>
      </c>
      <c r="I24" s="17">
        <f t="shared" si="7"/>
        <v>86.41</v>
      </c>
      <c r="J24" s="21">
        <f t="shared" ref="J24:J48" si="8">RANK(I24,$I$3:$I$48)</f>
        <v>4</v>
      </c>
      <c r="K24" s="19">
        <f t="shared" si="6"/>
        <v>2</v>
      </c>
      <c r="L24" s="67"/>
      <c r="M24" s="54"/>
    </row>
    <row r="25" spans="1:15" ht="15" x14ac:dyDescent="0.2">
      <c r="A25" s="64"/>
      <c r="B25" s="22" t="s">
        <v>59</v>
      </c>
      <c r="C25" s="13" t="s">
        <v>31</v>
      </c>
      <c r="D25" s="13" t="s">
        <v>31</v>
      </c>
      <c r="E25" s="17">
        <f>[5]IQT!$P$29</f>
        <v>84.02</v>
      </c>
      <c r="F25" s="18">
        <f t="shared" si="1"/>
        <v>12</v>
      </c>
      <c r="G25" s="18">
        <f t="shared" si="5"/>
        <v>6</v>
      </c>
      <c r="H25" s="18">
        <f>'[5]IRS '!$L$41</f>
        <v>3915888</v>
      </c>
      <c r="I25" s="17">
        <f t="shared" si="7"/>
        <v>84.02</v>
      </c>
      <c r="J25" s="21">
        <f t="shared" si="8"/>
        <v>10</v>
      </c>
      <c r="K25" s="19">
        <f t="shared" si="6"/>
        <v>4</v>
      </c>
      <c r="L25" s="67"/>
      <c r="M25" s="54"/>
    </row>
    <row r="26" spans="1:15" ht="15" x14ac:dyDescent="0.2">
      <c r="A26" s="64"/>
      <c r="B26" s="22" t="s">
        <v>60</v>
      </c>
      <c r="C26" s="13" t="s">
        <v>10</v>
      </c>
      <c r="D26" s="13" t="s">
        <v>10</v>
      </c>
      <c r="E26" s="17">
        <f>[5]IQT!$P$30</f>
        <v>83.76</v>
      </c>
      <c r="F26" s="18">
        <f t="shared" si="1"/>
        <v>13</v>
      </c>
      <c r="G26" s="18">
        <f t="shared" si="5"/>
        <v>7</v>
      </c>
      <c r="H26" s="18">
        <f>'[5]IRS '!$L$42</f>
        <v>2781705</v>
      </c>
      <c r="I26" s="17">
        <f t="shared" si="7"/>
        <v>83.76</v>
      </c>
      <c r="J26" s="21">
        <f t="shared" si="8"/>
        <v>11</v>
      </c>
      <c r="K26" s="19">
        <f t="shared" si="6"/>
        <v>5</v>
      </c>
      <c r="L26" s="67"/>
      <c r="M26" s="54"/>
    </row>
    <row r="27" spans="1:15" ht="15" x14ac:dyDescent="0.2">
      <c r="A27" s="64"/>
      <c r="B27" s="41" t="s">
        <v>61</v>
      </c>
      <c r="C27" s="43" t="s">
        <v>43</v>
      </c>
      <c r="D27" s="13" t="s">
        <v>30</v>
      </c>
      <c r="E27" s="17">
        <f>[5]IQT!$P$31</f>
        <v>80.84</v>
      </c>
      <c r="F27" s="18">
        <f t="shared" si="1"/>
        <v>15</v>
      </c>
      <c r="G27" s="18">
        <f t="shared" si="5"/>
        <v>8</v>
      </c>
      <c r="H27" s="18">
        <f>'[5]IRS '!$L$43</f>
        <v>3175491</v>
      </c>
      <c r="I27" s="45">
        <f t="shared" si="7"/>
        <v>80.84</v>
      </c>
      <c r="J27" s="47">
        <f t="shared" si="8"/>
        <v>12</v>
      </c>
      <c r="K27" s="69">
        <f t="shared" si="6"/>
        <v>6</v>
      </c>
      <c r="L27" s="67"/>
      <c r="M27" s="54"/>
    </row>
    <row r="28" spans="1:15" ht="15" x14ac:dyDescent="0.25">
      <c r="A28" s="64"/>
      <c r="B28" s="42"/>
      <c r="C28" s="44"/>
      <c r="D28" s="13" t="s">
        <v>42</v>
      </c>
      <c r="E28"/>
      <c r="F28" s="18"/>
      <c r="G28" s="18"/>
      <c r="H28" s="18"/>
      <c r="I28" s="46"/>
      <c r="J28" s="48" t="e">
        <f t="shared" si="8"/>
        <v>#N/A</v>
      </c>
      <c r="K28" s="70"/>
      <c r="L28" s="67"/>
      <c r="M28" s="54"/>
    </row>
    <row r="29" spans="1:15" ht="15" x14ac:dyDescent="0.2">
      <c r="A29" s="64"/>
      <c r="B29" s="23" t="s">
        <v>62</v>
      </c>
      <c r="C29" s="13" t="s">
        <v>4</v>
      </c>
      <c r="D29" s="13" t="s">
        <v>4</v>
      </c>
      <c r="E29" s="17">
        <f>[5]IQT!$P$33</f>
        <v>84.4</v>
      </c>
      <c r="F29" s="18">
        <f t="shared" si="1"/>
        <v>11</v>
      </c>
      <c r="G29" s="18">
        <f>RANK(E29,$E$16:$E$33)</f>
        <v>5</v>
      </c>
      <c r="H29" s="18">
        <f>'[5]IRS '!$L$45</f>
        <v>3562937</v>
      </c>
      <c r="I29" s="17">
        <f t="shared" ref="I29" si="9">+E29</f>
        <v>84.4</v>
      </c>
      <c r="J29" s="21">
        <f t="shared" si="8"/>
        <v>8</v>
      </c>
      <c r="K29" s="19">
        <f>RANK(I29,$I$16:$I$33)</f>
        <v>3</v>
      </c>
      <c r="L29" s="67"/>
      <c r="M29" s="54"/>
    </row>
    <row r="30" spans="1:15" ht="15" x14ac:dyDescent="0.2">
      <c r="A30" s="64"/>
      <c r="B30" s="56" t="s">
        <v>63</v>
      </c>
      <c r="C30" s="43" t="s">
        <v>41</v>
      </c>
      <c r="D30" s="13" t="s">
        <v>34</v>
      </c>
      <c r="E30" s="17">
        <f>[5]IQT!$P$34</f>
        <v>86.61</v>
      </c>
      <c r="F30" s="18">
        <f>RANK(E30,$E$3:$E$48)</f>
        <v>6</v>
      </c>
      <c r="G30" s="18">
        <f>RANK(E30,$E$16:$E$33)</f>
        <v>3</v>
      </c>
      <c r="H30" s="18">
        <f>'[5]IRS '!$L$46</f>
        <v>2758760</v>
      </c>
      <c r="I30" s="45">
        <f>SUMPRODUCT(E30:E33,H30:H33)/SUM(H30:H33)</f>
        <v>77.176621722400483</v>
      </c>
      <c r="J30" s="47">
        <f>RANK(I30,$I$3:$I$48)</f>
        <v>19</v>
      </c>
      <c r="K30" s="49">
        <f>RANK(I30,$I$16:$I$33)</f>
        <v>7</v>
      </c>
      <c r="L30" s="67"/>
      <c r="M30" s="54"/>
    </row>
    <row r="31" spans="1:15" ht="15" x14ac:dyDescent="0.25">
      <c r="A31" s="64"/>
      <c r="B31" s="57"/>
      <c r="C31" s="59"/>
      <c r="D31" s="13" t="s">
        <v>7</v>
      </c>
      <c r="E31"/>
      <c r="F31" s="18"/>
      <c r="G31" s="18"/>
      <c r="H31" s="18"/>
      <c r="I31" s="60"/>
      <c r="J31" s="61"/>
      <c r="K31" s="62"/>
      <c r="L31" s="67"/>
      <c r="M31" s="54"/>
    </row>
    <row r="32" spans="1:15" ht="15" x14ac:dyDescent="0.2">
      <c r="A32" s="64"/>
      <c r="B32" s="57"/>
      <c r="C32" s="59"/>
      <c r="D32" s="13" t="s">
        <v>27</v>
      </c>
      <c r="E32" s="17">
        <f>[5]IQT!$P$36</f>
        <v>68.260000000000005</v>
      </c>
      <c r="F32" s="18">
        <f t="shared" si="1"/>
        <v>33</v>
      </c>
      <c r="G32" s="18">
        <f t="shared" si="5"/>
        <v>12</v>
      </c>
      <c r="H32" s="18">
        <f>'[5]IRS '!$L$48</f>
        <v>2918642</v>
      </c>
      <c r="I32" s="60"/>
      <c r="J32" s="61"/>
      <c r="K32" s="62"/>
      <c r="L32" s="67"/>
      <c r="M32" s="54"/>
      <c r="O32" s="4"/>
    </row>
    <row r="33" spans="1:15" ht="15" x14ac:dyDescent="0.25">
      <c r="A33" s="65"/>
      <c r="B33" s="58"/>
      <c r="C33" s="44"/>
      <c r="D33" s="13" t="s">
        <v>40</v>
      </c>
      <c r="E33"/>
      <c r="F33" s="18"/>
      <c r="G33" s="18"/>
      <c r="H33" s="18"/>
      <c r="I33" s="46"/>
      <c r="J33" s="48"/>
      <c r="K33" s="50"/>
      <c r="L33" s="68"/>
      <c r="M33" s="54"/>
    </row>
    <row r="34" spans="1:15" ht="15" x14ac:dyDescent="0.2">
      <c r="A34" s="38" t="s">
        <v>78</v>
      </c>
      <c r="B34" s="41" t="s">
        <v>64</v>
      </c>
      <c r="C34" s="43" t="s">
        <v>44</v>
      </c>
      <c r="D34" s="13" t="s">
        <v>28</v>
      </c>
      <c r="E34" s="17">
        <f>[5]IQT!$P$38</f>
        <v>72.02</v>
      </c>
      <c r="F34" s="18">
        <f t="shared" si="1"/>
        <v>31</v>
      </c>
      <c r="G34" s="18">
        <f>RANK(E34,$E$34:$E$48)</f>
        <v>10</v>
      </c>
      <c r="H34" s="18">
        <f>'[5]IRS '!$L$63</f>
        <v>8771894</v>
      </c>
      <c r="I34" s="45">
        <f>SUMPRODUCT(E34:E35,H34:H35)/SUM(H34:H35)</f>
        <v>72.376214755944503</v>
      </c>
      <c r="J34" s="47">
        <f t="shared" si="8"/>
        <v>27</v>
      </c>
      <c r="K34" s="49">
        <f>RANK(I34,$I$34:$I$48)</f>
        <v>9</v>
      </c>
      <c r="L34" s="66">
        <f>SUMPRODUCT(E34:E48,H34:H48)/SUM(H34:H48)</f>
        <v>74.650596214178961</v>
      </c>
      <c r="M34" s="54"/>
      <c r="O34" s="4"/>
    </row>
    <row r="35" spans="1:15" ht="15" x14ac:dyDescent="0.2">
      <c r="A35" s="39"/>
      <c r="B35" s="42"/>
      <c r="C35" s="44"/>
      <c r="D35" s="13" t="s">
        <v>23</v>
      </c>
      <c r="E35" s="17">
        <f>[5]IQT!$P$39</f>
        <v>74.069999999999993</v>
      </c>
      <c r="F35" s="18">
        <f t="shared" si="1"/>
        <v>29</v>
      </c>
      <c r="G35" s="18">
        <f t="shared" ref="G35:G48" si="10">RANK(E35,$E$34:$E$48)</f>
        <v>9</v>
      </c>
      <c r="H35" s="18">
        <f>'[5]IRS '!$L$64</f>
        <v>1844790</v>
      </c>
      <c r="I35" s="46"/>
      <c r="J35" s="48" t="e">
        <f t="shared" si="8"/>
        <v>#N/A</v>
      </c>
      <c r="K35" s="50"/>
      <c r="L35" s="67"/>
      <c r="M35" s="54"/>
      <c r="O35" s="4"/>
    </row>
    <row r="36" spans="1:15" ht="15" x14ac:dyDescent="0.2">
      <c r="A36" s="39"/>
      <c r="B36" s="41" t="s">
        <v>65</v>
      </c>
      <c r="C36" s="43" t="s">
        <v>44</v>
      </c>
      <c r="D36" s="13" t="s">
        <v>28</v>
      </c>
      <c r="E36" s="17">
        <f>[5]IQT!$P$40</f>
        <v>64.45</v>
      </c>
      <c r="F36" s="18">
        <f t="shared" si="1"/>
        <v>36</v>
      </c>
      <c r="G36" s="18">
        <f t="shared" si="10"/>
        <v>13</v>
      </c>
      <c r="H36" s="18">
        <f>'[5]IRS '!$L$65</f>
        <v>5148655</v>
      </c>
      <c r="I36" s="45">
        <f>SUMPRODUCT(E36:E37,H36:H37)/SUM(H36:H37)</f>
        <v>64.325877721188547</v>
      </c>
      <c r="J36" s="47">
        <f t="shared" si="8"/>
        <v>31</v>
      </c>
      <c r="K36" s="49">
        <f>RANK(I36,$I$34:$I$48)</f>
        <v>12</v>
      </c>
      <c r="L36" s="67"/>
      <c r="M36" s="54"/>
      <c r="O36" s="4"/>
    </row>
    <row r="37" spans="1:15" ht="15" x14ac:dyDescent="0.2">
      <c r="A37" s="39"/>
      <c r="B37" s="42"/>
      <c r="C37" s="44"/>
      <c r="D37" s="13" t="s">
        <v>23</v>
      </c>
      <c r="E37" s="17">
        <f>[5]IQT!$P$41</f>
        <v>63.97</v>
      </c>
      <c r="F37" s="18">
        <f t="shared" si="1"/>
        <v>37</v>
      </c>
      <c r="G37" s="18">
        <f t="shared" si="10"/>
        <v>14</v>
      </c>
      <c r="H37" s="18">
        <f>'[5]IRS '!$L$66</f>
        <v>1795737</v>
      </c>
      <c r="I37" s="46"/>
      <c r="J37" s="48" t="e">
        <f t="shared" si="8"/>
        <v>#N/A</v>
      </c>
      <c r="K37" s="50"/>
      <c r="L37" s="67"/>
      <c r="M37" s="54"/>
      <c r="O37" s="4"/>
    </row>
    <row r="38" spans="1:15" ht="15" x14ac:dyDescent="0.2">
      <c r="A38" s="39"/>
      <c r="B38" s="22" t="s">
        <v>66</v>
      </c>
      <c r="C38" s="13" t="s">
        <v>12</v>
      </c>
      <c r="D38" s="13" t="s">
        <v>12</v>
      </c>
      <c r="E38" s="17">
        <f>[5]IQT!$P$42</f>
        <v>60.79</v>
      </c>
      <c r="F38" s="18">
        <f t="shared" si="1"/>
        <v>38</v>
      </c>
      <c r="G38" s="18">
        <f t="shared" si="10"/>
        <v>15</v>
      </c>
      <c r="H38" s="18">
        <f>'[5]IRS '!$L$67</f>
        <v>6376498</v>
      </c>
      <c r="I38" s="17">
        <f t="shared" ref="I38:I48" si="11">+E38</f>
        <v>60.79</v>
      </c>
      <c r="J38" s="21">
        <f t="shared" si="8"/>
        <v>32</v>
      </c>
      <c r="K38" s="20">
        <f>RANK(I38,$I$34:$I$48)</f>
        <v>13</v>
      </c>
      <c r="L38" s="67"/>
      <c r="M38" s="54"/>
      <c r="O38" s="4"/>
    </row>
    <row r="39" spans="1:15" ht="15" x14ac:dyDescent="0.2">
      <c r="A39" s="39"/>
      <c r="B39" s="22" t="s">
        <v>67</v>
      </c>
      <c r="C39" s="13" t="s">
        <v>29</v>
      </c>
      <c r="D39" s="13" t="s">
        <v>29</v>
      </c>
      <c r="E39" s="17">
        <f>[5]IQT!$P$43</f>
        <v>74.150000000000006</v>
      </c>
      <c r="F39" s="18">
        <f t="shared" si="1"/>
        <v>28</v>
      </c>
      <c r="G39" s="18">
        <f t="shared" si="10"/>
        <v>8</v>
      </c>
      <c r="H39" s="18">
        <f>'[5]IRS '!$L$68</f>
        <v>1802643</v>
      </c>
      <c r="I39" s="17">
        <f t="shared" si="11"/>
        <v>74.150000000000006</v>
      </c>
      <c r="J39" s="21">
        <f t="shared" si="8"/>
        <v>25</v>
      </c>
      <c r="K39" s="20">
        <f t="shared" ref="K39:K48" si="12">RANK(I39,$I$34:$I$48)</f>
        <v>8</v>
      </c>
      <c r="L39" s="67"/>
      <c r="M39" s="54"/>
      <c r="O39" s="4"/>
    </row>
    <row r="40" spans="1:15" ht="15" x14ac:dyDescent="0.2">
      <c r="A40" s="39"/>
      <c r="B40" s="22" t="s">
        <v>68</v>
      </c>
      <c r="C40" s="13" t="s">
        <v>19</v>
      </c>
      <c r="D40" s="13" t="s">
        <v>19</v>
      </c>
      <c r="E40" s="17">
        <f>[5]IQT!$P$44</f>
        <v>77.05</v>
      </c>
      <c r="F40" s="18">
        <f t="shared" si="1"/>
        <v>22</v>
      </c>
      <c r="G40" s="18">
        <f t="shared" si="10"/>
        <v>6</v>
      </c>
      <c r="H40" s="18">
        <f>'[5]IRS '!$L$69</f>
        <v>6089153</v>
      </c>
      <c r="I40" s="17">
        <f t="shared" si="11"/>
        <v>77.05</v>
      </c>
      <c r="J40" s="21">
        <f t="shared" si="8"/>
        <v>20</v>
      </c>
      <c r="K40" s="20">
        <f t="shared" si="12"/>
        <v>6</v>
      </c>
      <c r="L40" s="67"/>
      <c r="M40" s="54"/>
      <c r="O40" s="4"/>
    </row>
    <row r="41" spans="1:15" ht="15" x14ac:dyDescent="0.2">
      <c r="A41" s="39"/>
      <c r="B41" s="22" t="s">
        <v>69</v>
      </c>
      <c r="C41" s="13" t="s">
        <v>24</v>
      </c>
      <c r="D41" s="13" t="s">
        <v>24</v>
      </c>
      <c r="E41" s="17">
        <f>[5]IQT!$P$45</f>
        <v>84.95</v>
      </c>
      <c r="F41" s="18">
        <f t="shared" si="1"/>
        <v>9</v>
      </c>
      <c r="G41" s="18">
        <f t="shared" si="10"/>
        <v>2</v>
      </c>
      <c r="H41" s="18">
        <f>'[5]IRS '!$L$70</f>
        <v>10150215</v>
      </c>
      <c r="I41" s="17">
        <f t="shared" si="11"/>
        <v>84.95</v>
      </c>
      <c r="J41" s="21">
        <f t="shared" si="8"/>
        <v>6</v>
      </c>
      <c r="K41" s="20">
        <f t="shared" si="12"/>
        <v>2</v>
      </c>
      <c r="L41" s="67"/>
      <c r="M41" s="54"/>
      <c r="O41" s="4"/>
    </row>
    <row r="42" spans="1:15" ht="15" x14ac:dyDescent="0.2">
      <c r="A42" s="39"/>
      <c r="B42" s="22" t="s">
        <v>70</v>
      </c>
      <c r="C42" s="13" t="s">
        <v>12</v>
      </c>
      <c r="D42" s="13" t="s">
        <v>12</v>
      </c>
      <c r="E42" s="17">
        <f>[5]IQT!$P$46</f>
        <v>66.41</v>
      </c>
      <c r="F42" s="18">
        <f t="shared" si="1"/>
        <v>34</v>
      </c>
      <c r="G42" s="18">
        <f t="shared" si="10"/>
        <v>11</v>
      </c>
      <c r="H42" s="18">
        <f>'[5]IRS '!$L$71</f>
        <v>1276492</v>
      </c>
      <c r="I42" s="17">
        <f t="shared" si="11"/>
        <v>66.41</v>
      </c>
      <c r="J42" s="21">
        <f t="shared" si="8"/>
        <v>29</v>
      </c>
      <c r="K42" s="20">
        <f t="shared" si="12"/>
        <v>10</v>
      </c>
      <c r="L42" s="67"/>
      <c r="M42" s="54"/>
      <c r="O42" s="4"/>
    </row>
    <row r="43" spans="1:15" ht="15" x14ac:dyDescent="0.2">
      <c r="A43" s="39"/>
      <c r="B43" s="22" t="s">
        <v>71</v>
      </c>
      <c r="C43" s="13" t="s">
        <v>25</v>
      </c>
      <c r="D43" s="13" t="s">
        <v>25</v>
      </c>
      <c r="E43" s="17">
        <f>[5]IQT!$P$47</f>
        <v>80.77</v>
      </c>
      <c r="F43" s="18">
        <f t="shared" si="1"/>
        <v>16</v>
      </c>
      <c r="G43" s="18">
        <f t="shared" si="10"/>
        <v>3</v>
      </c>
      <c r="H43" s="18">
        <f>'[5]IRS '!$L$72</f>
        <v>7570715</v>
      </c>
      <c r="I43" s="17">
        <f t="shared" si="11"/>
        <v>80.77</v>
      </c>
      <c r="J43" s="21">
        <f t="shared" si="8"/>
        <v>13</v>
      </c>
      <c r="K43" s="20">
        <f t="shared" si="12"/>
        <v>3</v>
      </c>
      <c r="L43" s="67"/>
      <c r="M43" s="54"/>
      <c r="O43" s="4"/>
    </row>
    <row r="44" spans="1:15" ht="15" x14ac:dyDescent="0.2">
      <c r="A44" s="39"/>
      <c r="B44" s="22" t="s">
        <v>72</v>
      </c>
      <c r="C44" s="13" t="s">
        <v>21</v>
      </c>
      <c r="D44" s="13" t="s">
        <v>21</v>
      </c>
      <c r="E44" s="17">
        <f>[5]IQT!$P$48</f>
        <v>65.819999999999993</v>
      </c>
      <c r="F44" s="18">
        <f t="shared" si="1"/>
        <v>35</v>
      </c>
      <c r="G44" s="18">
        <f t="shared" si="10"/>
        <v>12</v>
      </c>
      <c r="H44" s="18">
        <f>'[5]IRS '!$L$73</f>
        <v>5718495</v>
      </c>
      <c r="I44" s="17">
        <f t="shared" si="11"/>
        <v>65.819999999999993</v>
      </c>
      <c r="J44" s="21">
        <f t="shared" si="8"/>
        <v>30</v>
      </c>
      <c r="K44" s="20">
        <f t="shared" si="12"/>
        <v>11</v>
      </c>
      <c r="L44" s="67"/>
      <c r="M44" s="54"/>
      <c r="O44" s="4"/>
    </row>
    <row r="45" spans="1:15" ht="15" x14ac:dyDescent="0.2">
      <c r="A45" s="39"/>
      <c r="B45" s="22" t="s">
        <v>73</v>
      </c>
      <c r="C45" s="13" t="s">
        <v>20</v>
      </c>
      <c r="D45" s="13" t="s">
        <v>20</v>
      </c>
      <c r="E45" s="17">
        <f>[5]IQT!$P$49</f>
        <v>77.39</v>
      </c>
      <c r="F45" s="18">
        <f t="shared" si="1"/>
        <v>21</v>
      </c>
      <c r="G45" s="18">
        <f t="shared" si="10"/>
        <v>5</v>
      </c>
      <c r="H45" s="18">
        <f>'[5]IRS '!$L$74</f>
        <v>8338613</v>
      </c>
      <c r="I45" s="17">
        <f t="shared" si="11"/>
        <v>77.39</v>
      </c>
      <c r="J45" s="21">
        <f t="shared" si="8"/>
        <v>18</v>
      </c>
      <c r="K45" s="20">
        <f t="shared" si="12"/>
        <v>5</v>
      </c>
      <c r="L45" s="67"/>
      <c r="M45" s="54"/>
      <c r="O45" s="4"/>
    </row>
    <row r="46" spans="1:15" ht="15" x14ac:dyDescent="0.2">
      <c r="A46" s="39"/>
      <c r="B46" s="22" t="s">
        <v>74</v>
      </c>
      <c r="C46" s="13" t="s">
        <v>20</v>
      </c>
      <c r="D46" s="13" t="s">
        <v>20</v>
      </c>
      <c r="E46" s="17">
        <f>[5]IQT!$P$50</f>
        <v>77.94</v>
      </c>
      <c r="F46" s="18">
        <f t="shared" si="1"/>
        <v>19</v>
      </c>
      <c r="G46" s="18">
        <f t="shared" si="10"/>
        <v>4</v>
      </c>
      <c r="H46" s="18">
        <f>'[5]IRS '!$L$75</f>
        <v>6480334</v>
      </c>
      <c r="I46" s="17">
        <f t="shared" si="11"/>
        <v>77.94</v>
      </c>
      <c r="J46" s="21">
        <f t="shared" si="8"/>
        <v>16</v>
      </c>
      <c r="K46" s="20">
        <f t="shared" si="12"/>
        <v>4</v>
      </c>
      <c r="L46" s="67"/>
      <c r="M46" s="54"/>
      <c r="O46" s="4"/>
    </row>
    <row r="47" spans="1:15" ht="15" x14ac:dyDescent="0.2">
      <c r="A47" s="39"/>
      <c r="B47" s="22" t="s">
        <v>75</v>
      </c>
      <c r="C47" s="13" t="s">
        <v>22</v>
      </c>
      <c r="D47" s="13" t="s">
        <v>22</v>
      </c>
      <c r="E47" s="17">
        <f>[5]IQT!$P$51</f>
        <v>75.91</v>
      </c>
      <c r="F47" s="18">
        <f t="shared" si="1"/>
        <v>23</v>
      </c>
      <c r="G47" s="18">
        <f t="shared" si="10"/>
        <v>7</v>
      </c>
      <c r="H47" s="18">
        <f>'[5]IRS '!$L$76</f>
        <v>3549537</v>
      </c>
      <c r="I47" s="17">
        <f t="shared" si="11"/>
        <v>75.91</v>
      </c>
      <c r="J47" s="21">
        <f t="shared" si="8"/>
        <v>21</v>
      </c>
      <c r="K47" s="20">
        <f t="shared" si="12"/>
        <v>7</v>
      </c>
      <c r="L47" s="67"/>
      <c r="M47" s="54"/>
      <c r="O47" s="4"/>
    </row>
    <row r="48" spans="1:15" ht="15" x14ac:dyDescent="0.2">
      <c r="A48" s="40"/>
      <c r="B48" s="22" t="s">
        <v>76</v>
      </c>
      <c r="C48" s="13" t="s">
        <v>13</v>
      </c>
      <c r="D48" s="13" t="s">
        <v>13</v>
      </c>
      <c r="E48" s="17">
        <f>[5]IQT!$P$52</f>
        <v>90.5</v>
      </c>
      <c r="F48" s="18">
        <f t="shared" si="1"/>
        <v>3</v>
      </c>
      <c r="G48" s="18">
        <f t="shared" si="10"/>
        <v>1</v>
      </c>
      <c r="H48" s="18">
        <f>'[5]IRS '!$L$77</f>
        <v>2021350</v>
      </c>
      <c r="I48" s="17">
        <f t="shared" si="11"/>
        <v>90.5</v>
      </c>
      <c r="J48" s="21">
        <f t="shared" si="8"/>
        <v>3</v>
      </c>
      <c r="K48" s="20">
        <f t="shared" si="12"/>
        <v>1</v>
      </c>
      <c r="L48" s="67"/>
      <c r="M48" s="55"/>
    </row>
    <row r="49" spans="1:14" ht="15" x14ac:dyDescent="0.25">
      <c r="A49" s="5" t="s">
        <v>2</v>
      </c>
      <c r="B49" s="5"/>
      <c r="C49" s="5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 s="1" t="s">
        <v>14</v>
      </c>
      <c r="C50" s="6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 s="8"/>
      <c r="B51" s="1" t="s">
        <v>15</v>
      </c>
      <c r="D51"/>
      <c r="E51"/>
      <c r="F51"/>
      <c r="G51"/>
      <c r="H51"/>
      <c r="I51"/>
      <c r="J51"/>
      <c r="K51"/>
      <c r="L51"/>
      <c r="M51"/>
      <c r="N51"/>
    </row>
    <row r="52" spans="1:14" ht="2.25" customHeight="1" x14ac:dyDescent="0.25"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 s="9"/>
      <c r="B53" s="1" t="s">
        <v>16</v>
      </c>
      <c r="D53"/>
      <c r="E53"/>
      <c r="F53"/>
      <c r="G53"/>
      <c r="H53"/>
      <c r="I53"/>
      <c r="J53"/>
      <c r="K53"/>
      <c r="L53"/>
      <c r="M53"/>
      <c r="N53"/>
    </row>
    <row r="54" spans="1:14" ht="2.25" customHeight="1" x14ac:dyDescent="0.2">
      <c r="G54" s="7"/>
    </row>
    <row r="55" spans="1:14" ht="12.75" x14ac:dyDescent="0.2">
      <c r="A55" s="10"/>
      <c r="B55" s="1" t="s">
        <v>17</v>
      </c>
      <c r="G55" s="7"/>
    </row>
    <row r="56" spans="1:14" ht="2.25" customHeight="1" x14ac:dyDescent="0.2">
      <c r="G56" s="7"/>
      <c r="K56" s="2"/>
    </row>
    <row r="57" spans="1:14" ht="12.75" x14ac:dyDescent="0.2">
      <c r="A57" s="11"/>
      <c r="B57" s="1" t="s">
        <v>18</v>
      </c>
      <c r="G57" s="7"/>
      <c r="K57" s="2"/>
    </row>
    <row r="58" spans="1:14" ht="12.75" x14ac:dyDescent="0.2">
      <c r="D58" s="2"/>
      <c r="K58" s="2"/>
    </row>
    <row r="59" spans="1:14" ht="12.75" x14ac:dyDescent="0.2">
      <c r="D59" s="2"/>
    </row>
    <row r="60" spans="1:14" ht="12.75" x14ac:dyDescent="0.2">
      <c r="A60" s="12"/>
    </row>
  </sheetData>
  <mergeCells count="48">
    <mergeCell ref="L34:L48"/>
    <mergeCell ref="B36:B37"/>
    <mergeCell ref="C36:C37"/>
    <mergeCell ref="I36:I37"/>
    <mergeCell ref="J36:J37"/>
    <mergeCell ref="K36:K37"/>
    <mergeCell ref="K34:K35"/>
    <mergeCell ref="A34:A48"/>
    <mergeCell ref="B34:B35"/>
    <mergeCell ref="C34:C35"/>
    <mergeCell ref="I34:I35"/>
    <mergeCell ref="J34:J35"/>
    <mergeCell ref="B30:B33"/>
    <mergeCell ref="C30:C33"/>
    <mergeCell ref="I30:I33"/>
    <mergeCell ref="J30:J33"/>
    <mergeCell ref="K30:K33"/>
    <mergeCell ref="B27:B28"/>
    <mergeCell ref="C27:C28"/>
    <mergeCell ref="I27:I28"/>
    <mergeCell ref="J27:J28"/>
    <mergeCell ref="K27:K28"/>
    <mergeCell ref="B20:B21"/>
    <mergeCell ref="C20:C21"/>
    <mergeCell ref="I20:I21"/>
    <mergeCell ref="J20:J21"/>
    <mergeCell ref="K20:K21"/>
    <mergeCell ref="C16:C19"/>
    <mergeCell ref="I16:I19"/>
    <mergeCell ref="J16:J19"/>
    <mergeCell ref="K16:K19"/>
    <mergeCell ref="L16:L33"/>
    <mergeCell ref="A1:M1"/>
    <mergeCell ref="A3:A15"/>
    <mergeCell ref="B3:B4"/>
    <mergeCell ref="C3:C4"/>
    <mergeCell ref="I3:I4"/>
    <mergeCell ref="J3:J4"/>
    <mergeCell ref="K3:K4"/>
    <mergeCell ref="L3:L15"/>
    <mergeCell ref="M3:M48"/>
    <mergeCell ref="B11:B14"/>
    <mergeCell ref="C11:C14"/>
    <mergeCell ref="I11:I14"/>
    <mergeCell ref="J11:J14"/>
    <mergeCell ref="K11:K14"/>
    <mergeCell ref="A16:A33"/>
    <mergeCell ref="B16:B19"/>
  </mergeCells>
  <conditionalFormatting sqref="I3:I27">
    <cfRule type="cellIs" dxfId="223" priority="54" operator="between">
      <formula>75.99</formula>
      <formula>93</formula>
    </cfRule>
    <cfRule type="cellIs" dxfId="222" priority="55" operator="between">
      <formula>59.99</formula>
      <formula>76</formula>
    </cfRule>
    <cfRule type="cellIs" dxfId="221" priority="56" operator="lessThan">
      <formula>60</formula>
    </cfRule>
    <cfRule type="cellIs" dxfId="220" priority="57" operator="greaterThan">
      <formula>92.99</formula>
    </cfRule>
  </conditionalFormatting>
  <conditionalFormatting sqref="I29:I30">
    <cfRule type="cellIs" dxfId="219" priority="50" operator="between">
      <formula>75.99</formula>
      <formula>93</formula>
    </cfRule>
    <cfRule type="cellIs" dxfId="218" priority="51" operator="between">
      <formula>59.99</formula>
      <formula>76</formula>
    </cfRule>
    <cfRule type="cellIs" dxfId="217" priority="52" operator="lessThan">
      <formula>60</formula>
    </cfRule>
    <cfRule type="cellIs" dxfId="216" priority="53" operator="greaterThan">
      <formula>92.99</formula>
    </cfRule>
  </conditionalFormatting>
  <conditionalFormatting sqref="L16">
    <cfRule type="cellIs" dxfId="215" priority="4" operator="between">
      <formula>75.99</formula>
      <formula>93</formula>
    </cfRule>
    <cfRule type="cellIs" dxfId="214" priority="5" operator="between">
      <formula>59.99</formula>
      <formula>76</formula>
    </cfRule>
    <cfRule type="cellIs" dxfId="213" priority="6" operator="lessThan">
      <formula>60</formula>
    </cfRule>
    <cfRule type="cellIs" dxfId="212" priority="7" operator="greaterThan">
      <formula>92.99</formula>
    </cfRule>
    <cfRule type="cellIs" dxfId="211" priority="8" operator="between">
      <formula>75.99</formula>
      <formula>93</formula>
    </cfRule>
    <cfRule type="cellIs" dxfId="210" priority="9" operator="between">
      <formula>59.99</formula>
      <formula>76</formula>
    </cfRule>
    <cfRule type="cellIs" dxfId="209" priority="10" operator="lessThan">
      <formula>60</formula>
    </cfRule>
    <cfRule type="cellIs" dxfId="208" priority="11" operator="greaterThan">
      <formula>92.99</formula>
    </cfRule>
    <cfRule type="cellIs" dxfId="207" priority="12" operator="greaterThan">
      <formula>76.99</formula>
    </cfRule>
    <cfRule type="cellIs" dxfId="206" priority="13" operator="between">
      <formula>69.99</formula>
      <formula>77</formula>
    </cfRule>
    <cfRule type="cellIs" dxfId="205" priority="14" operator="between">
      <formula>61.99</formula>
      <formula>70</formula>
    </cfRule>
    <cfRule type="cellIs" dxfId="204" priority="15" operator="lessThan">
      <formula>62</formula>
    </cfRule>
    <cfRule type="cellIs" dxfId="203" priority="16" operator="between">
      <formula>59.99</formula>
      <formula>76</formula>
    </cfRule>
    <cfRule type="cellIs" dxfId="202" priority="17" operator="between">
      <formula>75.99</formula>
      <formula>93</formula>
    </cfRule>
    <cfRule type="cellIs" dxfId="201" priority="18" operator="greaterThan">
      <formula>92.99</formula>
    </cfRule>
    <cfRule type="cellIs" dxfId="200" priority="19" operator="lessThan">
      <formula>59.99</formula>
    </cfRule>
    <cfRule type="cellIs" dxfId="199" priority="20" operator="between">
      <formula>59.99</formula>
      <formula>76</formula>
    </cfRule>
    <cfRule type="cellIs" dxfId="198" priority="21" operator="between">
      <formula>75.99</formula>
      <formula>93</formula>
    </cfRule>
    <cfRule type="cellIs" dxfId="197" priority="22" operator="greaterThan">
      <formula>92.99</formula>
    </cfRule>
    <cfRule type="cellIs" dxfId="196" priority="23" operator="between">
      <formula>75.99</formula>
      <formula>93</formula>
    </cfRule>
    <cfRule type="cellIs" dxfId="195" priority="24" operator="between">
      <formula>59.99</formula>
      <formula>76</formula>
    </cfRule>
    <cfRule type="cellIs" dxfId="194" priority="25" operator="lessThan">
      <formula>60</formula>
    </cfRule>
    <cfRule type="cellIs" dxfId="193" priority="26" operator="greaterThan">
      <formula>92.99</formula>
    </cfRule>
    <cfRule type="cellIs" dxfId="192" priority="27" operator="between">
      <formula>59.99</formula>
      <formula>76</formula>
    </cfRule>
    <cfRule type="cellIs" dxfId="191" priority="28" operator="between">
      <formula>75.99</formula>
      <formula>93</formula>
    </cfRule>
    <cfRule type="cellIs" dxfId="190" priority="29" operator="lessThan">
      <formula>60</formula>
    </cfRule>
    <cfRule type="cellIs" dxfId="189" priority="30" operator="greaterThan">
      <formula>92.99</formula>
    </cfRule>
    <cfRule type="cellIs" dxfId="188" priority="31" operator="greaterThan">
      <formula>76.99</formula>
    </cfRule>
    <cfRule type="cellIs" dxfId="187" priority="32" operator="between">
      <formula>69.99</formula>
      <formula>77</formula>
    </cfRule>
    <cfRule type="cellIs" dxfId="186" priority="33" operator="between">
      <formula>61.99</formula>
      <formula>70</formula>
    </cfRule>
    <cfRule type="cellIs" dxfId="185" priority="34" operator="lessThan">
      <formula>62</formula>
    </cfRule>
    <cfRule type="cellIs" dxfId="184" priority="35" operator="between">
      <formula>75.99</formula>
      <formula>93</formula>
    </cfRule>
    <cfRule type="cellIs" dxfId="183" priority="36" operator="between">
      <formula>59.99</formula>
      <formula>76</formula>
    </cfRule>
    <cfRule type="cellIs" dxfId="182" priority="37" operator="lessThan">
      <formula>60</formula>
    </cfRule>
    <cfRule type="cellIs" dxfId="181" priority="38" operator="greaterThan">
      <formula>92.99</formula>
    </cfRule>
    <cfRule type="cellIs" dxfId="180" priority="39" operator="greaterThan">
      <formula>76.99</formula>
    </cfRule>
    <cfRule type="cellIs" dxfId="179" priority="40" operator="between">
      <formula>69.99</formula>
      <formula>77</formula>
    </cfRule>
    <cfRule type="cellIs" dxfId="178" priority="42" operator="lessThan">
      <formula>62</formula>
    </cfRule>
    <cfRule type="cellIs" dxfId="177" priority="43" operator="lessThan">
      <formula>61.99</formula>
    </cfRule>
    <cfRule type="cellIs" dxfId="176" priority="44" operator="between">
      <formula>62</formula>
      <formula>69.99</formula>
    </cfRule>
    <cfRule type="cellIs" dxfId="175" priority="45" operator="between">
      <formula>70</formula>
      <formula>76.99</formula>
    </cfRule>
    <cfRule type="cellIs" dxfId="174" priority="46" operator="greaterThan">
      <formula>77</formula>
    </cfRule>
    <cfRule type="cellIs" dxfId="173" priority="47" operator="between">
      <formula>75.99</formula>
      <formula>93</formula>
    </cfRule>
    <cfRule type="cellIs" dxfId="172" priority="48" operator="between">
      <formula>59.99</formula>
      <formula>76</formula>
    </cfRule>
    <cfRule type="cellIs" dxfId="171" priority="49" operator="greaterThan">
      <formula>92.99</formula>
    </cfRule>
    <cfRule type="cellIs" dxfId="170" priority="41" operator="between">
      <formula>61.99</formula>
      <formula>70</formula>
    </cfRule>
    <cfRule type="cellIs" dxfId="169" priority="1" operator="between">
      <formula>75.99</formula>
      <formula>93</formula>
    </cfRule>
    <cfRule type="cellIs" dxfId="168" priority="2" operator="lessThan">
      <formula>60</formula>
    </cfRule>
    <cfRule type="cellIs" dxfId="167" priority="3" operator="greaterThan">
      <formula>92.99</formula>
    </cfRule>
  </conditionalFormatting>
  <conditionalFormatting sqref="L34 L3:M3 E3:E11 E13 E15 E17 E20:E27 E29:E30 E32 E34:E48 I34:I48">
    <cfRule type="cellIs" dxfId="166" priority="65" operator="between">
      <formula>75.99</formula>
      <formula>93</formula>
    </cfRule>
  </conditionalFormatting>
  <conditionalFormatting sqref="L34 L3:M3">
    <cfRule type="cellIs" dxfId="165" priority="101" operator="between">
      <formula>62</formula>
      <formula>69.99</formula>
    </cfRule>
    <cfRule type="cellIs" dxfId="164" priority="103" operator="greaterThan">
      <formula>77</formula>
    </cfRule>
    <cfRule type="cellIs" dxfId="163" priority="100" operator="lessThan">
      <formula>61.99</formula>
    </cfRule>
  </conditionalFormatting>
  <conditionalFormatting sqref="L34">
    <cfRule type="cellIs" dxfId="162" priority="58" operator="between">
      <formula>75.99</formula>
      <formula>93</formula>
    </cfRule>
    <cfRule type="cellIs" dxfId="161" priority="59" operator="lessThan">
      <formula>60</formula>
    </cfRule>
    <cfRule type="cellIs" dxfId="160" priority="60" operator="greaterThan">
      <formula>92.99</formula>
    </cfRule>
    <cfRule type="cellIs" dxfId="159" priority="61" operator="between">
      <formula>75.99</formula>
      <formula>93</formula>
    </cfRule>
    <cfRule type="cellIs" dxfId="158" priority="62" operator="between">
      <formula>59.99</formula>
      <formula>76</formula>
    </cfRule>
    <cfRule type="cellIs" dxfId="157" priority="63" operator="lessThan">
      <formula>60</formula>
    </cfRule>
    <cfRule type="cellIs" dxfId="156" priority="64" operator="greaterThan">
      <formula>92.99</formula>
    </cfRule>
    <cfRule type="cellIs" dxfId="155" priority="93" operator="between">
      <formula>59.99</formula>
      <formula>76</formula>
    </cfRule>
    <cfRule type="cellIs" dxfId="154" priority="94" operator="lessThan">
      <formula>60</formula>
    </cfRule>
    <cfRule type="cellIs" dxfId="153" priority="96" operator="greaterThan">
      <formula>76.99</formula>
    </cfRule>
    <cfRule type="cellIs" dxfId="152" priority="97" operator="between">
      <formula>69.99</formula>
      <formula>77</formula>
    </cfRule>
    <cfRule type="cellIs" dxfId="151" priority="98" operator="between">
      <formula>61.99</formula>
      <formula>70</formula>
    </cfRule>
    <cfRule type="cellIs" dxfId="150" priority="99" operator="lessThan">
      <formula>62</formula>
    </cfRule>
    <cfRule type="cellIs" dxfId="149" priority="95" operator="greaterThan">
      <formula>92.99</formula>
    </cfRule>
    <cfRule type="cellIs" dxfId="148" priority="76" operator="lessThan">
      <formula>59.99</formula>
    </cfRule>
    <cfRule type="cellIs" dxfId="147" priority="77" operator="between">
      <formula>59.99</formula>
      <formula>76</formula>
    </cfRule>
    <cfRule type="cellIs" dxfId="146" priority="78" operator="between">
      <formula>75.99</formula>
      <formula>93</formula>
    </cfRule>
    <cfRule type="cellIs" dxfId="145" priority="79" operator="greaterThan">
      <formula>92.99</formula>
    </cfRule>
    <cfRule type="cellIs" dxfId="144" priority="80" operator="between">
      <formula>75.99</formula>
      <formula>93</formula>
    </cfRule>
    <cfRule type="cellIs" dxfId="143" priority="81" operator="between">
      <formula>59.99</formula>
      <formula>76</formula>
    </cfRule>
    <cfRule type="cellIs" dxfId="142" priority="82" operator="lessThan">
      <formula>60</formula>
    </cfRule>
    <cfRule type="cellIs" dxfId="141" priority="83" operator="greaterThan">
      <formula>92.99</formula>
    </cfRule>
    <cfRule type="cellIs" dxfId="140" priority="84" operator="between">
      <formula>59.99</formula>
      <formula>76</formula>
    </cfRule>
    <cfRule type="cellIs" dxfId="139" priority="85" operator="between">
      <formula>75.99</formula>
      <formula>93</formula>
    </cfRule>
    <cfRule type="cellIs" dxfId="138" priority="86" operator="lessThan">
      <formula>60</formula>
    </cfRule>
    <cfRule type="cellIs" dxfId="137" priority="87" operator="greaterThan">
      <formula>92.99</formula>
    </cfRule>
    <cfRule type="cellIs" dxfId="136" priority="88" operator="greaterThan">
      <formula>76.99</formula>
    </cfRule>
    <cfRule type="cellIs" dxfId="135" priority="89" operator="between">
      <formula>69.99</formula>
      <formula>77</formula>
    </cfRule>
    <cfRule type="cellIs" dxfId="134" priority="90" operator="between">
      <formula>61.99</formula>
      <formula>70</formula>
    </cfRule>
    <cfRule type="cellIs" dxfId="133" priority="91" operator="lessThan">
      <formula>62</formula>
    </cfRule>
    <cfRule type="cellIs" dxfId="132" priority="92" operator="between">
      <formula>75.99</formula>
      <formula>93</formula>
    </cfRule>
  </conditionalFormatting>
  <conditionalFormatting sqref="L3:M3 E3:E11 E13 E15 E17 E20:E27 E29:E30 E32 L34 E34:E48 I34:I48">
    <cfRule type="cellIs" dxfId="131" priority="66" operator="between">
      <formula>59.99</formula>
      <formula>76</formula>
    </cfRule>
    <cfRule type="cellIs" dxfId="130" priority="67" operator="lessThan">
      <formula>60</formula>
    </cfRule>
    <cfRule type="cellIs" dxfId="129" priority="68" operator="greaterThan">
      <formula>92.99</formula>
    </cfRule>
  </conditionalFormatting>
  <conditionalFormatting sqref="L3:M3 L34">
    <cfRule type="cellIs" dxfId="128" priority="69" operator="greaterThan">
      <formula>76.99</formula>
    </cfRule>
    <cfRule type="cellIs" dxfId="127" priority="70" operator="between">
      <formula>69.99</formula>
      <formula>77</formula>
    </cfRule>
    <cfRule type="cellIs" dxfId="126" priority="71" operator="between">
      <formula>61.99</formula>
      <formula>70</formula>
    </cfRule>
    <cfRule type="cellIs" dxfId="125" priority="72" operator="lessThan">
      <formula>62</formula>
    </cfRule>
    <cfRule type="cellIs" dxfId="124" priority="74" operator="between">
      <formula>75.99</formula>
      <formula>93</formula>
    </cfRule>
    <cfRule type="cellIs" dxfId="123" priority="75" operator="greaterThan">
      <formula>92.99</formula>
    </cfRule>
    <cfRule type="cellIs" dxfId="122" priority="102" operator="between">
      <formula>70</formula>
      <formula>76.99</formula>
    </cfRule>
    <cfRule type="cellIs" dxfId="121" priority="73" operator="between">
      <formula>59.99</formula>
      <formula>76</formula>
    </cfRule>
    <cfRule type="cellIs" dxfId="120" priority="104" operator="between">
      <formula>75.99</formula>
      <formula>93</formula>
    </cfRule>
    <cfRule type="cellIs" dxfId="119" priority="105" operator="between">
      <formula>59.99</formula>
      <formula>76</formula>
    </cfRule>
    <cfRule type="cellIs" dxfId="118" priority="107" operator="greaterThan">
      <formula>92.99</formula>
    </cfRule>
  </conditionalFormatting>
  <conditionalFormatting sqref="L3:M3">
    <cfRule type="cellIs" dxfId="117" priority="106" operator="lessThan">
      <formula>59.99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tabSelected="1" zoomScale="80" zoomScaleNormal="80" workbookViewId="0">
      <selection activeCell="E23" sqref="E23"/>
    </sheetView>
  </sheetViews>
  <sheetFormatPr defaultColWidth="18.85546875" defaultRowHeight="19.5" customHeight="1" x14ac:dyDescent="0.2"/>
  <cols>
    <col min="1" max="1" width="7.85546875" style="1" customWidth="1"/>
    <col min="2" max="2" width="8.7109375" style="1" customWidth="1"/>
    <col min="3" max="3" width="15.7109375" style="1" customWidth="1"/>
    <col min="4" max="4" width="17.5703125" style="1" customWidth="1"/>
    <col min="5" max="6" width="15.5703125" style="1" customWidth="1"/>
    <col min="7" max="7" width="12.7109375" style="1" customWidth="1"/>
    <col min="8" max="8" width="18.7109375" style="1" customWidth="1"/>
    <col min="9" max="9" width="21" style="1" customWidth="1"/>
    <col min="10" max="11" width="12.7109375" style="1" customWidth="1"/>
    <col min="12" max="12" width="11.85546875" style="1" customWidth="1"/>
    <col min="13" max="13" width="14.7109375" style="1" customWidth="1"/>
    <col min="14" max="16" width="18.85546875" style="1" customWidth="1"/>
    <col min="17" max="16384" width="18.85546875" style="1"/>
  </cols>
  <sheetData>
    <row r="1" spans="1:15" ht="12.75" x14ac:dyDescent="0.2">
      <c r="A1" s="71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92.25" customHeight="1" x14ac:dyDescent="0.2">
      <c r="A2" s="26" t="s">
        <v>85</v>
      </c>
      <c r="B2" s="26" t="s">
        <v>83</v>
      </c>
      <c r="C2" s="26" t="s">
        <v>26</v>
      </c>
      <c r="D2" s="26" t="s">
        <v>1</v>
      </c>
      <c r="E2" s="26" t="s">
        <v>86</v>
      </c>
      <c r="F2" s="26" t="s">
        <v>37</v>
      </c>
      <c r="G2" s="26" t="s">
        <v>81</v>
      </c>
      <c r="H2" s="27" t="s">
        <v>87</v>
      </c>
      <c r="I2" s="26" t="s">
        <v>36</v>
      </c>
      <c r="J2" s="26" t="s">
        <v>38</v>
      </c>
      <c r="K2" s="26" t="s">
        <v>80</v>
      </c>
      <c r="L2" s="26" t="s">
        <v>82</v>
      </c>
      <c r="M2" s="26" t="s">
        <v>0</v>
      </c>
    </row>
    <row r="3" spans="1:15" ht="15" customHeight="1" x14ac:dyDescent="0.2">
      <c r="A3" s="72" t="s">
        <v>77</v>
      </c>
      <c r="B3" s="73" t="s">
        <v>45</v>
      </c>
      <c r="C3" s="74" t="s">
        <v>39</v>
      </c>
      <c r="D3" s="28" t="s">
        <v>3</v>
      </c>
      <c r="E3" s="29">
        <f>'[6]MÉDIAS INDICADORES'!$CS$5</f>
        <v>85.625176710295449</v>
      </c>
      <c r="F3" s="30">
        <f t="shared" ref="F3:F40" si="0">RANK(E3,$E$3:$E$40)</f>
        <v>7</v>
      </c>
      <c r="G3" s="30">
        <f t="shared" ref="G3:G13" si="1">RANK(E3,$E$3:$E$13)</f>
        <v>3</v>
      </c>
      <c r="H3" s="30">
        <f>'[7]IRS IRO Passageiros Transportad'!$BO$2</f>
        <v>7099560</v>
      </c>
      <c r="I3" s="75">
        <f>SUMPRODUCT(E3:E4,H3:H4)/SUM(H3:H4)</f>
        <v>85.25734921304722</v>
      </c>
      <c r="J3" s="76">
        <f>RANK(I3,$I$3:$I$40)</f>
        <v>5</v>
      </c>
      <c r="K3" s="77">
        <f>RANK(I3,$I$3:$I$13)</f>
        <v>2</v>
      </c>
      <c r="L3" s="78">
        <f>SUMPRODUCT(E3:E13,H3:H13)/SUM(H3:H13)</f>
        <v>79.707198954561221</v>
      </c>
      <c r="M3" s="78">
        <f>SUMPRODUCT(E3:E40,H3:H40)/SUM(H3:H40)</f>
        <v>77.897270808683672</v>
      </c>
    </row>
    <row r="4" spans="1:15" ht="15" x14ac:dyDescent="0.2">
      <c r="A4" s="72"/>
      <c r="B4" s="73"/>
      <c r="C4" s="74"/>
      <c r="D4" s="28" t="s">
        <v>4</v>
      </c>
      <c r="E4" s="29">
        <f>'[6]MÉDIAS INDICADORES'!$CS$6</f>
        <v>82.937319907334611</v>
      </c>
      <c r="F4" s="30">
        <f t="shared" si="0"/>
        <v>14</v>
      </c>
      <c r="G4" s="30">
        <f t="shared" si="1"/>
        <v>4</v>
      </c>
      <c r="H4" s="30">
        <f>'[7]IRS IRO Passageiros Transportad'!$BO$3</f>
        <v>1125595</v>
      </c>
      <c r="I4" s="75"/>
      <c r="J4" s="76"/>
      <c r="K4" s="77"/>
      <c r="L4" s="78"/>
      <c r="M4" s="78"/>
    </row>
    <row r="5" spans="1:15" ht="15" x14ac:dyDescent="0.2">
      <c r="A5" s="72"/>
      <c r="B5" s="31" t="s">
        <v>46</v>
      </c>
      <c r="C5" s="28" t="s">
        <v>5</v>
      </c>
      <c r="D5" s="28" t="s">
        <v>6</v>
      </c>
      <c r="E5" s="29">
        <f>'[6]MÉDIAS INDICADORES'!$CS$7</f>
        <v>75.704945784089574</v>
      </c>
      <c r="F5" s="30">
        <f t="shared" si="0"/>
        <v>24</v>
      </c>
      <c r="G5" s="30">
        <f t="shared" si="1"/>
        <v>8</v>
      </c>
      <c r="H5" s="30">
        <f>'[7]IRS IRO Passageiros Transportad'!$BO$5</f>
        <v>6612711.2000000002</v>
      </c>
      <c r="I5" s="29">
        <f>+E5</f>
        <v>75.704945784089574</v>
      </c>
      <c r="J5" s="32">
        <f t="shared" ref="J5:J11" si="2">RANK(I5,$I$3:$I$40)</f>
        <v>21</v>
      </c>
      <c r="K5" s="33">
        <f t="shared" ref="K5:K11" si="3">RANK(I5,$I$3:$I$13)</f>
        <v>7</v>
      </c>
      <c r="L5" s="78"/>
      <c r="M5" s="78"/>
    </row>
    <row r="6" spans="1:15" ht="15" x14ac:dyDescent="0.2">
      <c r="A6" s="72"/>
      <c r="B6" s="31" t="s">
        <v>47</v>
      </c>
      <c r="C6" s="28" t="s">
        <v>33</v>
      </c>
      <c r="D6" s="28" t="s">
        <v>33</v>
      </c>
      <c r="E6" s="29">
        <f>'[6]MÉDIAS INDICADORES'!$CS$8</f>
        <v>73.299944155865944</v>
      </c>
      <c r="F6" s="30">
        <f t="shared" si="0"/>
        <v>31</v>
      </c>
      <c r="G6" s="30">
        <f t="shared" si="1"/>
        <v>11</v>
      </c>
      <c r="H6" s="30">
        <f>'[7]IRS IRO Passageiros Transportad'!$BO$7</f>
        <v>7992302</v>
      </c>
      <c r="I6" s="29">
        <f t="shared" ref="I6:I9" si="4">+E6</f>
        <v>73.299944155865944</v>
      </c>
      <c r="J6" s="32">
        <f t="shared" si="2"/>
        <v>27</v>
      </c>
      <c r="K6" s="33">
        <f t="shared" si="3"/>
        <v>9</v>
      </c>
      <c r="L6" s="78"/>
      <c r="M6" s="78"/>
    </row>
    <row r="7" spans="1:15" ht="15" x14ac:dyDescent="0.2">
      <c r="A7" s="72"/>
      <c r="B7" s="31" t="s">
        <v>48</v>
      </c>
      <c r="C7" s="28" t="s">
        <v>31</v>
      </c>
      <c r="D7" s="28" t="s">
        <v>31</v>
      </c>
      <c r="E7" s="29">
        <f>'[6]MÉDIAS INDICADORES'!$CS$9</f>
        <v>78.976745620683673</v>
      </c>
      <c r="F7" s="30">
        <f t="shared" si="0"/>
        <v>21</v>
      </c>
      <c r="G7" s="30">
        <f t="shared" si="1"/>
        <v>6</v>
      </c>
      <c r="H7" s="30">
        <f>'[7]IRS IRO Passageiros Transportad'!$BO$9</f>
        <v>4552876.8</v>
      </c>
      <c r="I7" s="29">
        <f t="shared" si="4"/>
        <v>78.976745620683673</v>
      </c>
      <c r="J7" s="32">
        <f t="shared" si="2"/>
        <v>18</v>
      </c>
      <c r="K7" s="33">
        <f t="shared" si="3"/>
        <v>5</v>
      </c>
      <c r="L7" s="78"/>
      <c r="M7" s="78"/>
    </row>
    <row r="8" spans="1:15" ht="15" x14ac:dyDescent="0.2">
      <c r="A8" s="72"/>
      <c r="B8" s="31" t="s">
        <v>49</v>
      </c>
      <c r="C8" s="28" t="s">
        <v>10</v>
      </c>
      <c r="D8" s="28" t="s">
        <v>10</v>
      </c>
      <c r="E8" s="29">
        <f>'[6]MÉDIAS INDICADORES'!$CS$10</f>
        <v>80.800113778198664</v>
      </c>
      <c r="F8" s="30">
        <f t="shared" si="0"/>
        <v>16</v>
      </c>
      <c r="G8" s="30">
        <f t="shared" si="1"/>
        <v>5</v>
      </c>
      <c r="H8" s="30">
        <f>'[7]IRS IRO Passageiros Transportad'!$BO$11</f>
        <v>6060887.2000000002</v>
      </c>
      <c r="I8" s="29">
        <f t="shared" si="4"/>
        <v>80.800113778198664</v>
      </c>
      <c r="J8" s="32">
        <f t="shared" si="2"/>
        <v>13</v>
      </c>
      <c r="K8" s="33">
        <f t="shared" si="3"/>
        <v>4</v>
      </c>
      <c r="L8" s="78"/>
      <c r="M8" s="78"/>
    </row>
    <row r="9" spans="1:15" ht="15" x14ac:dyDescent="0.2">
      <c r="A9" s="72"/>
      <c r="B9" s="31" t="s">
        <v>50</v>
      </c>
      <c r="C9" s="28" t="s">
        <v>32</v>
      </c>
      <c r="D9" s="28" t="s">
        <v>32</v>
      </c>
      <c r="E9" s="29">
        <f>'[6]MÉDIAS INDICADORES'!$CS$11</f>
        <v>75.330326514765659</v>
      </c>
      <c r="F9" s="30">
        <f t="shared" si="0"/>
        <v>27</v>
      </c>
      <c r="G9" s="30">
        <f t="shared" si="1"/>
        <v>9</v>
      </c>
      <c r="H9" s="30">
        <f>'[7]IRS IRO Passageiros Transportad'!$BO$13</f>
        <v>5879937.4000000004</v>
      </c>
      <c r="I9" s="29">
        <f t="shared" si="4"/>
        <v>75.330326514765659</v>
      </c>
      <c r="J9" s="32">
        <f t="shared" si="2"/>
        <v>24</v>
      </c>
      <c r="K9" s="33">
        <f t="shared" si="3"/>
        <v>8</v>
      </c>
      <c r="L9" s="78"/>
      <c r="M9" s="78"/>
      <c r="N9" s="3"/>
    </row>
    <row r="10" spans="1:15" ht="15" x14ac:dyDescent="0.2">
      <c r="A10" s="72"/>
      <c r="B10" s="31" t="s">
        <v>51</v>
      </c>
      <c r="C10" s="28" t="s">
        <v>33</v>
      </c>
      <c r="D10" s="28" t="s">
        <v>33</v>
      </c>
      <c r="E10" s="29">
        <f>'[6]MÉDIAS INDICADORES'!$CS$12</f>
        <v>77.313310275857134</v>
      </c>
      <c r="F10" s="30">
        <f t="shared" si="0"/>
        <v>22</v>
      </c>
      <c r="G10" s="30">
        <f t="shared" si="1"/>
        <v>7</v>
      </c>
      <c r="H10" s="30">
        <f>'[7]IRS IRO Passageiros Transportad'!$BO$15</f>
        <v>6432440.4000000004</v>
      </c>
      <c r="I10" s="29">
        <f>+E10</f>
        <v>77.313310275857134</v>
      </c>
      <c r="J10" s="32">
        <f t="shared" si="2"/>
        <v>19</v>
      </c>
      <c r="K10" s="33">
        <f t="shared" si="3"/>
        <v>6</v>
      </c>
      <c r="L10" s="78"/>
      <c r="M10" s="78"/>
    </row>
    <row r="11" spans="1:15" ht="15" customHeight="1" x14ac:dyDescent="0.2">
      <c r="A11" s="72"/>
      <c r="B11" s="73" t="s">
        <v>52</v>
      </c>
      <c r="C11" s="74" t="s">
        <v>41</v>
      </c>
      <c r="D11" s="28" t="s">
        <v>34</v>
      </c>
      <c r="E11" s="29">
        <f>'[6]MÉDIAS INDICADORES'!$CS$13</f>
        <v>87.059856076601932</v>
      </c>
      <c r="F11" s="30">
        <f t="shared" si="0"/>
        <v>6</v>
      </c>
      <c r="G11" s="30">
        <f t="shared" si="1"/>
        <v>2</v>
      </c>
      <c r="H11" s="30">
        <f>'[7]IRS IRO Passageiros Transportad'!$BO$17</f>
        <v>6048575.7999999998</v>
      </c>
      <c r="I11" s="75">
        <f>SUMPRODUCT(E11:E12,H11:H12)/SUM(H11:H12)</f>
        <v>83.07748016752376</v>
      </c>
      <c r="J11" s="76">
        <f t="shared" si="2"/>
        <v>11</v>
      </c>
      <c r="K11" s="77">
        <f t="shared" si="3"/>
        <v>3</v>
      </c>
      <c r="L11" s="78"/>
      <c r="M11" s="78"/>
    </row>
    <row r="12" spans="1:15" ht="15" x14ac:dyDescent="0.2">
      <c r="A12" s="72"/>
      <c r="B12" s="73"/>
      <c r="C12" s="74"/>
      <c r="D12" s="28" t="s">
        <v>27</v>
      </c>
      <c r="E12" s="29">
        <f>'[6]MÉDIAS INDICADORES'!$CS$14</f>
        <v>75.266286599893732</v>
      </c>
      <c r="F12" s="30">
        <f t="shared" si="0"/>
        <v>28</v>
      </c>
      <c r="G12" s="30">
        <f t="shared" si="1"/>
        <v>10</v>
      </c>
      <c r="H12" s="30">
        <f>'[7]IRS IRO Passageiros Transportad'!$BO$19</f>
        <v>3083741.6</v>
      </c>
      <c r="I12" s="75"/>
      <c r="J12" s="76"/>
      <c r="K12" s="77"/>
      <c r="L12" s="78"/>
      <c r="M12" s="78"/>
      <c r="O12" s="4"/>
    </row>
    <row r="13" spans="1:15" ht="15" x14ac:dyDescent="0.2">
      <c r="A13" s="72"/>
      <c r="B13" s="31" t="s">
        <v>53</v>
      </c>
      <c r="C13" s="28" t="s">
        <v>11</v>
      </c>
      <c r="D13" s="28" t="s">
        <v>11</v>
      </c>
      <c r="E13" s="29">
        <f>'[6]MÉDIAS INDICADORES'!$CS$15</f>
        <v>93.518840700566088</v>
      </c>
      <c r="F13" s="30">
        <f t="shared" si="0"/>
        <v>1</v>
      </c>
      <c r="G13" s="30">
        <f t="shared" si="1"/>
        <v>1</v>
      </c>
      <c r="H13" s="30">
        <f>'[7]IRS IRO Passageiros Transportad'!$BO$22</f>
        <v>2829573</v>
      </c>
      <c r="I13" s="29">
        <f>+E13</f>
        <v>93.518840700566088</v>
      </c>
      <c r="J13" s="32">
        <f>RANK(I13,$I$3:$I$40)</f>
        <v>1</v>
      </c>
      <c r="K13" s="34">
        <f>RANK(I13,$I$3:$I$13)</f>
        <v>1</v>
      </c>
      <c r="L13" s="78"/>
      <c r="M13" s="78"/>
    </row>
    <row r="14" spans="1:15" ht="30.75" customHeight="1" x14ac:dyDescent="0.2">
      <c r="A14" s="72" t="s">
        <v>88</v>
      </c>
      <c r="B14" s="31" t="s">
        <v>54</v>
      </c>
      <c r="C14" s="28" t="s">
        <v>41</v>
      </c>
      <c r="D14" s="28" t="s">
        <v>7</v>
      </c>
      <c r="E14" s="29">
        <f>'[6]MÉDIAS INDICADORES'!$CS$16</f>
        <v>75.775215674137442</v>
      </c>
      <c r="F14" s="30">
        <f t="shared" si="0"/>
        <v>23</v>
      </c>
      <c r="G14" s="30">
        <f t="shared" ref="G14:G25" si="5">RANK(E14,$E$14:$E$25)</f>
        <v>9</v>
      </c>
      <c r="H14" s="30">
        <f>'[7]IRS IRO Passageiros Transportad'!$BO$25</f>
        <v>2063598.8</v>
      </c>
      <c r="I14" s="29">
        <f>+E14</f>
        <v>75.775215674137442</v>
      </c>
      <c r="J14" s="32"/>
      <c r="K14" s="34"/>
      <c r="L14" s="78">
        <f>SUMPRODUCT(E14:E25,H14:H25)/SUM(H14:H25)</f>
        <v>80.362526164077764</v>
      </c>
      <c r="M14" s="78"/>
    </row>
    <row r="15" spans="1:15" ht="15" customHeight="1" x14ac:dyDescent="0.2">
      <c r="A15" s="72"/>
      <c r="B15" s="73" t="s">
        <v>55</v>
      </c>
      <c r="C15" s="74" t="s">
        <v>39</v>
      </c>
      <c r="D15" s="28" t="s">
        <v>3</v>
      </c>
      <c r="E15" s="29">
        <f>'[6]MÉDIAS INDICADORES'!$CS$17</f>
        <v>89.226718387394413</v>
      </c>
      <c r="F15" s="30">
        <f t="shared" si="0"/>
        <v>3</v>
      </c>
      <c r="G15" s="30">
        <f t="shared" si="5"/>
        <v>1</v>
      </c>
      <c r="H15" s="30">
        <f>'[7]IRS IRO Passageiros Transportad'!$BO$29</f>
        <v>2378050.7999999998</v>
      </c>
      <c r="I15" s="75">
        <f>SUMPRODUCT(E15:E16,H15:H16)/SUM(H15:H16)</f>
        <v>89.083113256930062</v>
      </c>
      <c r="J15" s="76">
        <f>RANK(I15,$I$3:$I$40)</f>
        <v>3</v>
      </c>
      <c r="K15" s="77">
        <f>RANK(I15,$I$14:$I$25)</f>
        <v>1</v>
      </c>
      <c r="L15" s="78"/>
      <c r="M15" s="78"/>
    </row>
    <row r="16" spans="1:15" ht="15" x14ac:dyDescent="0.2">
      <c r="A16" s="72"/>
      <c r="B16" s="73"/>
      <c r="C16" s="74"/>
      <c r="D16" s="28" t="s">
        <v>4</v>
      </c>
      <c r="E16" s="29">
        <f>'[6]MÉDIAS INDICADORES'!$CS$18</f>
        <v>87.948035854407379</v>
      </c>
      <c r="F16" s="30">
        <f t="shared" si="0"/>
        <v>5</v>
      </c>
      <c r="G16" s="30">
        <f t="shared" si="5"/>
        <v>3</v>
      </c>
      <c r="H16" s="30">
        <f>'[7]IRS IRO Passageiros Transportad'!$BO$30</f>
        <v>300860.79999999999</v>
      </c>
      <c r="I16" s="75"/>
      <c r="J16" s="76"/>
      <c r="K16" s="77"/>
      <c r="L16" s="78"/>
      <c r="M16" s="78"/>
    </row>
    <row r="17" spans="1:15" ht="15" x14ac:dyDescent="0.2">
      <c r="A17" s="72"/>
      <c r="B17" s="31" t="s">
        <v>56</v>
      </c>
      <c r="C17" s="28" t="s">
        <v>5</v>
      </c>
      <c r="D17" s="28" t="s">
        <v>6</v>
      </c>
      <c r="E17" s="29">
        <f>'[6]MÉDIAS INDICADORES'!$CS$19</f>
        <v>75.381561346561242</v>
      </c>
      <c r="F17" s="30">
        <f t="shared" si="0"/>
        <v>26</v>
      </c>
      <c r="G17" s="30">
        <f t="shared" si="5"/>
        <v>10</v>
      </c>
      <c r="H17" s="30">
        <f>'[7]IRS IRO Passageiros Transportad'!$BO$32</f>
        <v>8023314.2000000002</v>
      </c>
      <c r="I17" s="29">
        <f>+E17</f>
        <v>75.381561346561242</v>
      </c>
      <c r="J17" s="32">
        <f t="shared" ref="J17:J24" si="6">RANK(I17,$I$3:$I$40)</f>
        <v>23</v>
      </c>
      <c r="K17" s="33">
        <f t="shared" ref="K17:K24" si="7">RANK(I17,$I$14:$I$25)</f>
        <v>9</v>
      </c>
      <c r="L17" s="78"/>
      <c r="M17" s="78"/>
    </row>
    <row r="18" spans="1:15" ht="15" x14ac:dyDescent="0.2">
      <c r="A18" s="72"/>
      <c r="B18" s="31" t="s">
        <v>57</v>
      </c>
      <c r="C18" s="28" t="s">
        <v>33</v>
      </c>
      <c r="D18" s="28" t="s">
        <v>33</v>
      </c>
      <c r="E18" s="29">
        <f>'[6]MÉDIAS INDICADORES'!$CS$20</f>
        <v>74.058016351723921</v>
      </c>
      <c r="F18" s="30">
        <f t="shared" si="0"/>
        <v>30</v>
      </c>
      <c r="G18" s="30">
        <f t="shared" si="5"/>
        <v>11</v>
      </c>
      <c r="H18" s="30">
        <f>'[7]IRS IRO Passageiros Transportad'!$BO$34</f>
        <v>6173142.7999999998</v>
      </c>
      <c r="I18" s="29">
        <f t="shared" ref="I18:I22" si="8">+E18</f>
        <v>74.058016351723921</v>
      </c>
      <c r="J18" s="32">
        <f t="shared" si="6"/>
        <v>26</v>
      </c>
      <c r="K18" s="33">
        <f t="shared" si="7"/>
        <v>10</v>
      </c>
      <c r="L18" s="78"/>
      <c r="M18" s="78"/>
    </row>
    <row r="19" spans="1:15" ht="15" x14ac:dyDescent="0.2">
      <c r="A19" s="72"/>
      <c r="B19" s="31" t="s">
        <v>58</v>
      </c>
      <c r="C19" s="28" t="s">
        <v>8</v>
      </c>
      <c r="D19" s="28" t="s">
        <v>9</v>
      </c>
      <c r="E19" s="29">
        <f>'[6]MÉDIAS INDICADORES'!$CS$21</f>
        <v>84.467939963997509</v>
      </c>
      <c r="F19" s="30">
        <f t="shared" si="0"/>
        <v>10</v>
      </c>
      <c r="G19" s="30">
        <f t="shared" si="5"/>
        <v>5</v>
      </c>
      <c r="H19" s="30">
        <f>'[7]IRS IRO Passageiros Transportad'!$BO$36</f>
        <v>6771326.5999999996</v>
      </c>
      <c r="I19" s="29">
        <f t="shared" si="8"/>
        <v>84.467939963997509</v>
      </c>
      <c r="J19" s="32">
        <f t="shared" si="6"/>
        <v>7</v>
      </c>
      <c r="K19" s="33">
        <f t="shared" si="7"/>
        <v>3</v>
      </c>
      <c r="L19" s="78"/>
      <c r="M19" s="78"/>
    </row>
    <row r="20" spans="1:15" ht="15" x14ac:dyDescent="0.2">
      <c r="A20" s="72"/>
      <c r="B20" s="31" t="s">
        <v>59</v>
      </c>
      <c r="C20" s="28" t="s">
        <v>31</v>
      </c>
      <c r="D20" s="28" t="s">
        <v>31</v>
      </c>
      <c r="E20" s="29">
        <f>'[6]MÉDIAS INDICADORES'!$CS$22</f>
        <v>82.146366046012716</v>
      </c>
      <c r="F20" s="30">
        <f t="shared" si="0"/>
        <v>15</v>
      </c>
      <c r="G20" s="30">
        <f t="shared" si="5"/>
        <v>8</v>
      </c>
      <c r="H20" s="30">
        <f>'[7]IRS IRO Passageiros Transportad'!$BO$38</f>
        <v>3705652</v>
      </c>
      <c r="I20" s="29">
        <f t="shared" si="8"/>
        <v>82.146366046012716</v>
      </c>
      <c r="J20" s="32">
        <f t="shared" si="6"/>
        <v>12</v>
      </c>
      <c r="K20" s="33">
        <f t="shared" si="7"/>
        <v>6</v>
      </c>
      <c r="L20" s="78"/>
      <c r="M20" s="78"/>
    </row>
    <row r="21" spans="1:15" ht="15" x14ac:dyDescent="0.2">
      <c r="A21" s="72"/>
      <c r="B21" s="31" t="s">
        <v>60</v>
      </c>
      <c r="C21" s="28" t="s">
        <v>10</v>
      </c>
      <c r="D21" s="28" t="s">
        <v>10</v>
      </c>
      <c r="E21" s="29">
        <f>'[6]MÉDIAS INDICADORES'!$CS$23</f>
        <v>83.096934198693361</v>
      </c>
      <c r="F21" s="30">
        <f t="shared" si="0"/>
        <v>13</v>
      </c>
      <c r="G21" s="30">
        <f t="shared" si="5"/>
        <v>7</v>
      </c>
      <c r="H21" s="30">
        <f>'[7]IRS IRO Passageiros Transportad'!$BO$40</f>
        <v>2398085.7999999998</v>
      </c>
      <c r="I21" s="29">
        <f t="shared" si="8"/>
        <v>83.096934198693361</v>
      </c>
      <c r="J21" s="32">
        <f t="shared" si="6"/>
        <v>10</v>
      </c>
      <c r="K21" s="33">
        <f t="shared" si="7"/>
        <v>5</v>
      </c>
      <c r="L21" s="78"/>
      <c r="M21" s="78"/>
    </row>
    <row r="22" spans="1:15" ht="15" x14ac:dyDescent="0.2">
      <c r="A22" s="72"/>
      <c r="B22" s="31" t="s">
        <v>61</v>
      </c>
      <c r="C22" s="28" t="s">
        <v>43</v>
      </c>
      <c r="D22" s="28" t="s">
        <v>30</v>
      </c>
      <c r="E22" s="29">
        <f>'[6]MÉDIAS INDICADORES'!$CS$24</f>
        <v>84.729200043758709</v>
      </c>
      <c r="F22" s="30">
        <f t="shared" si="0"/>
        <v>9</v>
      </c>
      <c r="G22" s="30">
        <f t="shared" si="5"/>
        <v>4</v>
      </c>
      <c r="H22" s="30">
        <f>'[7]IRS IRO Passageiros Transportad'!$BO$42</f>
        <v>3024666.2</v>
      </c>
      <c r="I22" s="29">
        <f t="shared" si="8"/>
        <v>84.729200043758709</v>
      </c>
      <c r="J22" s="32">
        <f t="shared" si="6"/>
        <v>6</v>
      </c>
      <c r="K22" s="33">
        <f t="shared" si="7"/>
        <v>2</v>
      </c>
      <c r="L22" s="78"/>
      <c r="M22" s="78"/>
    </row>
    <row r="23" spans="1:15" ht="15" x14ac:dyDescent="0.2">
      <c r="A23" s="72"/>
      <c r="B23" s="31" t="s">
        <v>62</v>
      </c>
      <c r="C23" s="28" t="s">
        <v>4</v>
      </c>
      <c r="D23" s="28" t="s">
        <v>4</v>
      </c>
      <c r="E23" s="29">
        <f>'[6]MÉDIAS INDICADORES'!$CS$25</f>
        <v>83.277593589008745</v>
      </c>
      <c r="F23" s="30">
        <f t="shared" si="0"/>
        <v>12</v>
      </c>
      <c r="G23" s="30">
        <f t="shared" si="5"/>
        <v>6</v>
      </c>
      <c r="H23" s="30">
        <f>'[7]IRS IRO Passageiros Transportad'!$BO$45</f>
        <v>3171688.2</v>
      </c>
      <c r="I23" s="29">
        <f t="shared" ref="I23" si="9">+E23</f>
        <v>83.277593589008745</v>
      </c>
      <c r="J23" s="32">
        <f t="shared" si="6"/>
        <v>9</v>
      </c>
      <c r="K23" s="33">
        <f t="shared" si="7"/>
        <v>4</v>
      </c>
      <c r="L23" s="78"/>
      <c r="M23" s="78"/>
    </row>
    <row r="24" spans="1:15" ht="15" customHeight="1" x14ac:dyDescent="0.2">
      <c r="A24" s="72"/>
      <c r="B24" s="73" t="s">
        <v>63</v>
      </c>
      <c r="C24" s="74" t="s">
        <v>41</v>
      </c>
      <c r="D24" s="28" t="s">
        <v>34</v>
      </c>
      <c r="E24" s="29">
        <f>'[6]MÉDIAS INDICADORES'!$CS$26</f>
        <v>88.850017605615278</v>
      </c>
      <c r="F24" s="30">
        <f t="shared" si="0"/>
        <v>4</v>
      </c>
      <c r="G24" s="30">
        <f t="shared" si="5"/>
        <v>2</v>
      </c>
      <c r="H24" s="30">
        <f>'[7]IRS IRO Passageiros Transportad'!$BO$47</f>
        <v>2653351.6</v>
      </c>
      <c r="I24" s="75">
        <f>SUMPRODUCT(E24:E25,H24:H25)/SUM(H24:H25)</f>
        <v>80.651297881382362</v>
      </c>
      <c r="J24" s="76">
        <f t="shared" si="6"/>
        <v>14</v>
      </c>
      <c r="K24" s="77">
        <f t="shared" si="7"/>
        <v>7</v>
      </c>
      <c r="L24" s="78"/>
      <c r="M24" s="78"/>
    </row>
    <row r="25" spans="1:15" ht="15" x14ac:dyDescent="0.2">
      <c r="A25" s="72"/>
      <c r="B25" s="73"/>
      <c r="C25" s="74"/>
      <c r="D25" s="28" t="s">
        <v>27</v>
      </c>
      <c r="E25" s="29">
        <f>'[6]MÉDIAS INDICADORES'!$CS$27</f>
        <v>72.806787301235261</v>
      </c>
      <c r="F25" s="30">
        <f t="shared" si="0"/>
        <v>32</v>
      </c>
      <c r="G25" s="30">
        <f t="shared" si="5"/>
        <v>12</v>
      </c>
      <c r="H25" s="30">
        <f>'[7]IRS IRO Passageiros Transportad'!$BO$49</f>
        <v>2773160.4</v>
      </c>
      <c r="I25" s="75"/>
      <c r="J25" s="76"/>
      <c r="K25" s="77"/>
      <c r="L25" s="78"/>
      <c r="M25" s="78"/>
      <c r="O25" s="4"/>
    </row>
    <row r="26" spans="1:15" ht="15" customHeight="1" x14ac:dyDescent="0.2">
      <c r="A26" s="72" t="s">
        <v>78</v>
      </c>
      <c r="B26" s="73" t="s">
        <v>64</v>
      </c>
      <c r="C26" s="74" t="s">
        <v>44</v>
      </c>
      <c r="D26" s="28" t="s">
        <v>28</v>
      </c>
      <c r="E26" s="29">
        <f>'[6]MÉDIAS INDICADORES'!$CS$28</f>
        <v>79.500610104943718</v>
      </c>
      <c r="F26" s="30">
        <f t="shared" si="0"/>
        <v>19</v>
      </c>
      <c r="G26" s="30">
        <f>RANK(E26,$E$26:$E$40)</f>
        <v>6</v>
      </c>
      <c r="H26" s="30">
        <f>'[7]IRS IRO Passageiros Transportad'!$BO$52</f>
        <v>8246518</v>
      </c>
      <c r="I26" s="75">
        <f>SUMPRODUCT(E26:E27,H26:H27)/SUM(H26:H27)</f>
        <v>79.707878756154216</v>
      </c>
      <c r="J26" s="76">
        <f t="shared" ref="J26:J40" si="10">RANK(I26,$I$3:$I$40)</f>
        <v>16</v>
      </c>
      <c r="K26" s="77">
        <f>RANK(I26,$I$26:$I$40)</f>
        <v>5</v>
      </c>
      <c r="L26" s="82">
        <f>SUMPRODUCT(E26:E40,H26:H40)/SUM(H26:H40)</f>
        <v>75.010908717598284</v>
      </c>
      <c r="M26" s="78"/>
      <c r="O26" s="4"/>
    </row>
    <row r="27" spans="1:15" ht="15" x14ac:dyDescent="0.2">
      <c r="A27" s="72"/>
      <c r="B27" s="73"/>
      <c r="C27" s="74"/>
      <c r="D27" s="28" t="s">
        <v>23</v>
      </c>
      <c r="E27" s="29">
        <f>'[6]MÉDIAS INDICADORES'!$CS$29</f>
        <v>80.687510750976699</v>
      </c>
      <c r="F27" s="30">
        <f t="shared" si="0"/>
        <v>17</v>
      </c>
      <c r="G27" s="30">
        <f t="shared" ref="G27:G40" si="11">RANK(E27,$E$26:$E$40)</f>
        <v>4</v>
      </c>
      <c r="H27" s="30">
        <f>'[7]IRS IRO Passageiros Transportad'!$BO$53</f>
        <v>1744782.4</v>
      </c>
      <c r="I27" s="75"/>
      <c r="J27" s="76" t="e">
        <f t="shared" si="10"/>
        <v>#N/A</v>
      </c>
      <c r="K27" s="77"/>
      <c r="L27" s="82"/>
      <c r="M27" s="78"/>
      <c r="O27" s="4"/>
    </row>
    <row r="28" spans="1:15" ht="15" customHeight="1" x14ac:dyDescent="0.2">
      <c r="A28" s="72"/>
      <c r="B28" s="73" t="s">
        <v>65</v>
      </c>
      <c r="C28" s="74" t="s">
        <v>44</v>
      </c>
      <c r="D28" s="28" t="s">
        <v>28</v>
      </c>
      <c r="E28" s="29">
        <f>'[6]MÉDIAS INDICADORES'!$CS$30</f>
        <v>66.753179552910424</v>
      </c>
      <c r="F28" s="30">
        <f t="shared" si="0"/>
        <v>36</v>
      </c>
      <c r="G28" s="30">
        <f t="shared" si="11"/>
        <v>13</v>
      </c>
      <c r="H28" s="30">
        <f>'[7]IRS IRO Passageiros Transportad'!$BO$55</f>
        <v>4865361.2</v>
      </c>
      <c r="I28" s="75">
        <f>SUMPRODUCT(E28:E29,H28:H29)/SUM(H28:H29)</f>
        <v>67.991598745522211</v>
      </c>
      <c r="J28" s="76">
        <f t="shared" si="10"/>
        <v>29</v>
      </c>
      <c r="K28" s="77">
        <f>RANK(I28,$I$26:$I$40)</f>
        <v>10</v>
      </c>
      <c r="L28" s="82"/>
      <c r="M28" s="78"/>
      <c r="O28" s="4"/>
    </row>
    <row r="29" spans="1:15" ht="15" x14ac:dyDescent="0.2">
      <c r="A29" s="72"/>
      <c r="B29" s="73"/>
      <c r="C29" s="74"/>
      <c r="D29" s="28" t="s">
        <v>23</v>
      </c>
      <c r="E29" s="29">
        <f>'[6]MÉDIAS INDICADORES'!$CS$31</f>
        <v>71.543126200398234</v>
      </c>
      <c r="F29" s="30">
        <f t="shared" si="0"/>
        <v>33</v>
      </c>
      <c r="G29" s="30">
        <f t="shared" si="11"/>
        <v>10</v>
      </c>
      <c r="H29" s="30">
        <f>'[7]IRS IRO Passageiros Transportad'!$BO$56</f>
        <v>1696553.6</v>
      </c>
      <c r="I29" s="75"/>
      <c r="J29" s="76" t="e">
        <f t="shared" si="10"/>
        <v>#N/A</v>
      </c>
      <c r="K29" s="77"/>
      <c r="L29" s="82"/>
      <c r="M29" s="78"/>
      <c r="O29" s="4"/>
    </row>
    <row r="30" spans="1:15" ht="15" x14ac:dyDescent="0.2">
      <c r="A30" s="72"/>
      <c r="B30" s="31" t="s">
        <v>66</v>
      </c>
      <c r="C30" s="28" t="s">
        <v>12</v>
      </c>
      <c r="D30" s="28" t="s">
        <v>12</v>
      </c>
      <c r="E30" s="29">
        <f>'[6]MÉDIAS INDICADORES'!$CS$32</f>
        <v>60.7235091695471</v>
      </c>
      <c r="F30" s="30">
        <f t="shared" si="0"/>
        <v>38</v>
      </c>
      <c r="G30" s="30">
        <f t="shared" si="11"/>
        <v>15</v>
      </c>
      <c r="H30" s="30">
        <f>'[7]IRS IRO Passageiros Transportad'!$BO$58</f>
        <v>6142650.2000000002</v>
      </c>
      <c r="I30" s="29">
        <f t="shared" ref="I30:I40" si="12">+E30</f>
        <v>60.7235091695471</v>
      </c>
      <c r="J30" s="32">
        <f t="shared" si="10"/>
        <v>32</v>
      </c>
      <c r="K30" s="34">
        <f>RANK(I30,$I$26:$I$40)</f>
        <v>13</v>
      </c>
      <c r="L30" s="82"/>
      <c r="M30" s="78"/>
      <c r="O30" s="4"/>
    </row>
    <row r="31" spans="1:15" ht="15" x14ac:dyDescent="0.2">
      <c r="A31" s="72"/>
      <c r="B31" s="31" t="s">
        <v>67</v>
      </c>
      <c r="C31" s="28" t="s">
        <v>29</v>
      </c>
      <c r="D31" s="28" t="s">
        <v>29</v>
      </c>
      <c r="E31" s="29">
        <f>'[6]MÉDIAS INDICADORES'!$CS$33</f>
        <v>80.285639365984082</v>
      </c>
      <c r="F31" s="30">
        <f t="shared" si="0"/>
        <v>18</v>
      </c>
      <c r="G31" s="30">
        <f t="shared" si="11"/>
        <v>5</v>
      </c>
      <c r="H31" s="30">
        <f>'[7]IRS IRO Passageiros Transportad'!$BO$60</f>
        <v>1728680.6</v>
      </c>
      <c r="I31" s="29">
        <f t="shared" si="12"/>
        <v>80.285639365984082</v>
      </c>
      <c r="J31" s="32">
        <f t="shared" si="10"/>
        <v>15</v>
      </c>
      <c r="K31" s="34">
        <f t="shared" ref="K31:K40" si="13">RANK(I31,$I$26:$I$40)</f>
        <v>4</v>
      </c>
      <c r="L31" s="82"/>
      <c r="M31" s="78"/>
      <c r="O31" s="4"/>
    </row>
    <row r="32" spans="1:15" ht="15" x14ac:dyDescent="0.2">
      <c r="A32" s="72"/>
      <c r="B32" s="31" t="s">
        <v>68</v>
      </c>
      <c r="C32" s="28" t="s">
        <v>19</v>
      </c>
      <c r="D32" s="28" t="s">
        <v>19</v>
      </c>
      <c r="E32" s="29">
        <f>'[6]MÉDIAS INDICADORES'!$CS$34</f>
        <v>75.584704484550542</v>
      </c>
      <c r="F32" s="30">
        <f t="shared" si="0"/>
        <v>25</v>
      </c>
      <c r="G32" s="30">
        <f t="shared" si="11"/>
        <v>8</v>
      </c>
      <c r="H32" s="30">
        <f>'[7]IRS IRO Passageiros Transportad'!$BO$62</f>
        <v>5683416.5999999996</v>
      </c>
      <c r="I32" s="29">
        <f t="shared" si="12"/>
        <v>75.584704484550542</v>
      </c>
      <c r="J32" s="32">
        <f t="shared" si="10"/>
        <v>22</v>
      </c>
      <c r="K32" s="34">
        <f t="shared" si="13"/>
        <v>7</v>
      </c>
      <c r="L32" s="82"/>
      <c r="M32" s="78"/>
      <c r="O32" s="4"/>
    </row>
    <row r="33" spans="1:15" ht="15" x14ac:dyDescent="0.2">
      <c r="A33" s="72"/>
      <c r="B33" s="31" t="s">
        <v>69</v>
      </c>
      <c r="C33" s="28" t="s">
        <v>24</v>
      </c>
      <c r="D33" s="28" t="s">
        <v>24</v>
      </c>
      <c r="E33" s="29">
        <f>'[6]MÉDIAS INDICADORES'!$CS$35</f>
        <v>85.410453525978866</v>
      </c>
      <c r="F33" s="30">
        <f t="shared" si="0"/>
        <v>8</v>
      </c>
      <c r="G33" s="30">
        <f t="shared" si="11"/>
        <v>2</v>
      </c>
      <c r="H33" s="30">
        <f>'[7]IRS IRO Passageiros Transportad'!$BO$64</f>
        <v>9571560.1999999993</v>
      </c>
      <c r="I33" s="29">
        <f t="shared" si="12"/>
        <v>85.410453525978866</v>
      </c>
      <c r="J33" s="32">
        <f t="shared" si="10"/>
        <v>4</v>
      </c>
      <c r="K33" s="34">
        <f t="shared" si="13"/>
        <v>2</v>
      </c>
      <c r="L33" s="82"/>
      <c r="M33" s="78"/>
      <c r="O33" s="4"/>
    </row>
    <row r="34" spans="1:15" ht="15" x14ac:dyDescent="0.2">
      <c r="A34" s="72"/>
      <c r="B34" s="31" t="s">
        <v>70</v>
      </c>
      <c r="C34" s="28" t="s">
        <v>12</v>
      </c>
      <c r="D34" s="28" t="s">
        <v>12</v>
      </c>
      <c r="E34" s="29">
        <f>'[6]MÉDIAS INDICADORES'!$CS$36</f>
        <v>67.226639813577819</v>
      </c>
      <c r="F34" s="30">
        <f t="shared" si="0"/>
        <v>35</v>
      </c>
      <c r="G34" s="30">
        <f t="shared" si="11"/>
        <v>12</v>
      </c>
      <c r="H34" s="30">
        <f>'[7]IRS IRO Passageiros Transportad'!$BO$66</f>
        <v>1230901.8</v>
      </c>
      <c r="I34" s="29">
        <f t="shared" si="12"/>
        <v>67.226639813577819</v>
      </c>
      <c r="J34" s="32">
        <f t="shared" si="10"/>
        <v>30</v>
      </c>
      <c r="K34" s="34">
        <f t="shared" si="13"/>
        <v>11</v>
      </c>
      <c r="L34" s="82"/>
      <c r="M34" s="78"/>
      <c r="O34" s="4"/>
    </row>
    <row r="35" spans="1:15" ht="15" x14ac:dyDescent="0.2">
      <c r="A35" s="72"/>
      <c r="B35" s="31" t="s">
        <v>71</v>
      </c>
      <c r="C35" s="28" t="s">
        <v>25</v>
      </c>
      <c r="D35" s="28" t="s">
        <v>25</v>
      </c>
      <c r="E35" s="29">
        <f>'[6]MÉDIAS INDICADORES'!$CS$37</f>
        <v>83.544084716278348</v>
      </c>
      <c r="F35" s="30">
        <f t="shared" si="0"/>
        <v>11</v>
      </c>
      <c r="G35" s="30">
        <f t="shared" si="11"/>
        <v>3</v>
      </c>
      <c r="H35" s="30">
        <f>'[7]IRS IRO Passageiros Transportad'!$BO$68</f>
        <v>7087597.4000000004</v>
      </c>
      <c r="I35" s="29">
        <f t="shared" si="12"/>
        <v>83.544084716278348</v>
      </c>
      <c r="J35" s="32">
        <f t="shared" si="10"/>
        <v>8</v>
      </c>
      <c r="K35" s="34">
        <f t="shared" si="13"/>
        <v>3</v>
      </c>
      <c r="L35" s="82"/>
      <c r="M35" s="78"/>
      <c r="O35" s="4"/>
    </row>
    <row r="36" spans="1:15" ht="15" x14ac:dyDescent="0.2">
      <c r="A36" s="72"/>
      <c r="B36" s="31" t="s">
        <v>72</v>
      </c>
      <c r="C36" s="28" t="s">
        <v>21</v>
      </c>
      <c r="D36" s="28" t="s">
        <v>21</v>
      </c>
      <c r="E36" s="29">
        <f>'[6]MÉDIAS INDICADORES'!$CS$38</f>
        <v>61.950209437275852</v>
      </c>
      <c r="F36" s="30">
        <f t="shared" si="0"/>
        <v>37</v>
      </c>
      <c r="G36" s="30">
        <f t="shared" si="11"/>
        <v>14</v>
      </c>
      <c r="H36" s="30">
        <f>'[7]IRS IRO Passageiros Transportad'!$BO$70</f>
        <v>5463964.7999999998</v>
      </c>
      <c r="I36" s="29">
        <f t="shared" si="12"/>
        <v>61.950209437275852</v>
      </c>
      <c r="J36" s="32">
        <f t="shared" si="10"/>
        <v>31</v>
      </c>
      <c r="K36" s="34">
        <f t="shared" si="13"/>
        <v>12</v>
      </c>
      <c r="L36" s="82"/>
      <c r="M36" s="78"/>
      <c r="O36" s="4"/>
    </row>
    <row r="37" spans="1:15" ht="15" x14ac:dyDescent="0.2">
      <c r="A37" s="72"/>
      <c r="B37" s="31" t="s">
        <v>73</v>
      </c>
      <c r="C37" s="28" t="s">
        <v>20</v>
      </c>
      <c r="D37" s="28" t="s">
        <v>20</v>
      </c>
      <c r="E37" s="29">
        <f>'[6]MÉDIAS INDICADORES'!$CS$39</f>
        <v>69.080248187480407</v>
      </c>
      <c r="F37" s="30">
        <f t="shared" si="0"/>
        <v>34</v>
      </c>
      <c r="G37" s="30">
        <f t="shared" si="11"/>
        <v>11</v>
      </c>
      <c r="H37" s="30">
        <f>'[7]IRS IRO Passageiros Transportad'!$BO$72</f>
        <v>8174349</v>
      </c>
      <c r="I37" s="29">
        <f t="shared" si="12"/>
        <v>69.080248187480407</v>
      </c>
      <c r="J37" s="32">
        <f t="shared" si="10"/>
        <v>28</v>
      </c>
      <c r="K37" s="34">
        <f t="shared" si="13"/>
        <v>9</v>
      </c>
      <c r="L37" s="82"/>
      <c r="M37" s="78"/>
      <c r="O37" s="4"/>
    </row>
    <row r="38" spans="1:15" ht="15" x14ac:dyDescent="0.2">
      <c r="A38" s="72"/>
      <c r="B38" s="31" t="s">
        <v>74</v>
      </c>
      <c r="C38" s="28" t="s">
        <v>20</v>
      </c>
      <c r="D38" s="28" t="s">
        <v>20</v>
      </c>
      <c r="E38" s="29">
        <f>'[6]MÉDIAS INDICADORES'!$CS$40</f>
        <v>74.129559640716238</v>
      </c>
      <c r="F38" s="30">
        <f t="shared" si="0"/>
        <v>29</v>
      </c>
      <c r="G38" s="30">
        <f t="shared" si="11"/>
        <v>9</v>
      </c>
      <c r="H38" s="30">
        <f>'[7]IRS IRO Passageiros Transportad'!$BO$74</f>
        <v>6261086.4000000004</v>
      </c>
      <c r="I38" s="29">
        <f t="shared" si="12"/>
        <v>74.129559640716238</v>
      </c>
      <c r="J38" s="32">
        <f t="shared" si="10"/>
        <v>25</v>
      </c>
      <c r="K38" s="34">
        <f t="shared" si="13"/>
        <v>8</v>
      </c>
      <c r="L38" s="82"/>
      <c r="M38" s="78"/>
      <c r="O38" s="4"/>
    </row>
    <row r="39" spans="1:15" ht="15" x14ac:dyDescent="0.2">
      <c r="A39" s="72"/>
      <c r="B39" s="31" t="s">
        <v>75</v>
      </c>
      <c r="C39" s="28" t="s">
        <v>22</v>
      </c>
      <c r="D39" s="28" t="s">
        <v>22</v>
      </c>
      <c r="E39" s="29">
        <f>'[6]MÉDIAS INDICADORES'!$CS$41</f>
        <v>79.338203606861654</v>
      </c>
      <c r="F39" s="30">
        <f t="shared" si="0"/>
        <v>20</v>
      </c>
      <c r="G39" s="30">
        <f t="shared" si="11"/>
        <v>7</v>
      </c>
      <c r="H39" s="30">
        <f>'[7]IRS IRO Passageiros Transportad'!$BO$76</f>
        <v>3369971.2</v>
      </c>
      <c r="I39" s="29">
        <f t="shared" si="12"/>
        <v>79.338203606861654</v>
      </c>
      <c r="J39" s="32">
        <f t="shared" si="10"/>
        <v>17</v>
      </c>
      <c r="K39" s="34">
        <f t="shared" si="13"/>
        <v>6</v>
      </c>
      <c r="L39" s="82"/>
      <c r="M39" s="78"/>
      <c r="O39" s="4"/>
    </row>
    <row r="40" spans="1:15" ht="15" x14ac:dyDescent="0.2">
      <c r="A40" s="72"/>
      <c r="B40" s="31" t="s">
        <v>76</v>
      </c>
      <c r="C40" s="28" t="s">
        <v>13</v>
      </c>
      <c r="D40" s="28" t="s">
        <v>13</v>
      </c>
      <c r="E40" s="29">
        <f>'[6]MÉDIAS INDICADORES'!$CS$42</f>
        <v>92.221541488769816</v>
      </c>
      <c r="F40" s="30">
        <f t="shared" si="0"/>
        <v>2</v>
      </c>
      <c r="G40" s="30">
        <f t="shared" si="11"/>
        <v>1</v>
      </c>
      <c r="H40" s="30">
        <f>'[7]IRS IRO Passageiros Transportad'!$BO$78</f>
        <v>2025157.8</v>
      </c>
      <c r="I40" s="29">
        <f t="shared" si="12"/>
        <v>92.221541488769816</v>
      </c>
      <c r="J40" s="32">
        <f t="shared" si="10"/>
        <v>2</v>
      </c>
      <c r="K40" s="34">
        <f t="shared" si="13"/>
        <v>1</v>
      </c>
      <c r="L40" s="82"/>
      <c r="M40" s="78"/>
    </row>
    <row r="41" spans="1:15" ht="15" x14ac:dyDescent="0.25">
      <c r="A41" s="79" t="s">
        <v>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/>
    </row>
    <row r="42" spans="1:15" ht="15" x14ac:dyDescent="0.25">
      <c r="A42" s="1" t="s">
        <v>14</v>
      </c>
      <c r="C42" s="6"/>
      <c r="D42"/>
      <c r="E42"/>
      <c r="F42"/>
      <c r="G42"/>
      <c r="H42"/>
      <c r="I42"/>
      <c r="J42"/>
      <c r="K42"/>
      <c r="L42"/>
      <c r="M42"/>
      <c r="N42"/>
    </row>
    <row r="43" spans="1:15" ht="15" x14ac:dyDescent="0.25">
      <c r="A43" s="8"/>
      <c r="B43" s="1" t="s">
        <v>15</v>
      </c>
      <c r="D43"/>
      <c r="E43"/>
      <c r="F43"/>
      <c r="G43"/>
      <c r="H43"/>
      <c r="I43"/>
      <c r="J43"/>
      <c r="K43"/>
      <c r="L43"/>
      <c r="M43"/>
      <c r="N43"/>
    </row>
    <row r="44" spans="1:15" ht="3.75" customHeight="1" x14ac:dyDescent="0.25">
      <c r="D44"/>
      <c r="E44"/>
      <c r="F44"/>
      <c r="G44"/>
      <c r="H44"/>
      <c r="I44"/>
      <c r="J44"/>
      <c r="K44"/>
      <c r="L44"/>
      <c r="M44"/>
      <c r="N44"/>
    </row>
    <row r="45" spans="1:15" ht="15" x14ac:dyDescent="0.25">
      <c r="A45" s="9"/>
      <c r="B45" s="1" t="s">
        <v>16</v>
      </c>
      <c r="D45"/>
      <c r="E45"/>
      <c r="F45"/>
      <c r="G45"/>
      <c r="H45"/>
      <c r="I45"/>
      <c r="J45"/>
      <c r="K45"/>
      <c r="L45"/>
      <c r="M45"/>
      <c r="N45"/>
    </row>
    <row r="46" spans="1:15" ht="3.75" customHeight="1" x14ac:dyDescent="0.2">
      <c r="G46" s="7"/>
    </row>
    <row r="47" spans="1:15" ht="12.75" x14ac:dyDescent="0.2">
      <c r="A47" s="10"/>
      <c r="B47" s="1" t="s">
        <v>17</v>
      </c>
      <c r="G47" s="7"/>
    </row>
    <row r="48" spans="1:15" ht="3.75" customHeight="1" x14ac:dyDescent="0.2">
      <c r="G48" s="7"/>
      <c r="K48" s="2"/>
    </row>
    <row r="49" spans="1:11" ht="12.75" x14ac:dyDescent="0.2">
      <c r="A49" s="11"/>
      <c r="B49" s="1" t="s">
        <v>18</v>
      </c>
      <c r="G49" s="7"/>
      <c r="K49" s="2"/>
    </row>
    <row r="50" spans="1:11" ht="12.75" x14ac:dyDescent="0.2">
      <c r="D50" s="2"/>
      <c r="K50" s="2"/>
    </row>
    <row r="51" spans="1:11" ht="12.75" x14ac:dyDescent="0.2">
      <c r="D51" s="2"/>
    </row>
    <row r="52" spans="1:11" ht="12.75" x14ac:dyDescent="0.2">
      <c r="A52" s="12"/>
    </row>
  </sheetData>
  <mergeCells count="39">
    <mergeCell ref="A41:M41"/>
    <mergeCell ref="K26:K27"/>
    <mergeCell ref="L26:L40"/>
    <mergeCell ref="B28:B29"/>
    <mergeCell ref="C28:C29"/>
    <mergeCell ref="I28:I29"/>
    <mergeCell ref="J28:J29"/>
    <mergeCell ref="K28:K29"/>
    <mergeCell ref="A26:A40"/>
    <mergeCell ref="B26:B27"/>
    <mergeCell ref="C26:C27"/>
    <mergeCell ref="I26:I27"/>
    <mergeCell ref="J26:J27"/>
    <mergeCell ref="B24:B25"/>
    <mergeCell ref="C24:C25"/>
    <mergeCell ref="I24:I25"/>
    <mergeCell ref="J24:J25"/>
    <mergeCell ref="K24:K25"/>
    <mergeCell ref="B15:B16"/>
    <mergeCell ref="C15:C16"/>
    <mergeCell ref="I15:I16"/>
    <mergeCell ref="J15:J16"/>
    <mergeCell ref="K15:K16"/>
    <mergeCell ref="A1:M1"/>
    <mergeCell ref="A3:A13"/>
    <mergeCell ref="B3:B4"/>
    <mergeCell ref="C3:C4"/>
    <mergeCell ref="I3:I4"/>
    <mergeCell ref="J3:J4"/>
    <mergeCell ref="K3:K4"/>
    <mergeCell ref="L3:L13"/>
    <mergeCell ref="M3:M40"/>
    <mergeCell ref="B11:B12"/>
    <mergeCell ref="C11:C12"/>
    <mergeCell ref="I11:I12"/>
    <mergeCell ref="J11:J12"/>
    <mergeCell ref="K11:K12"/>
    <mergeCell ref="A14:A25"/>
    <mergeCell ref="L14:L25"/>
  </mergeCells>
  <conditionalFormatting sqref="L14">
    <cfRule type="cellIs" dxfId="116" priority="1" operator="between">
      <formula>75.99</formula>
      <formula>93</formula>
    </cfRule>
    <cfRule type="cellIs" dxfId="115" priority="2" operator="between">
      <formula>59.99</formula>
      <formula>76</formula>
    </cfRule>
    <cfRule type="cellIs" dxfId="114" priority="3" operator="lessThan">
      <formula>60</formula>
    </cfRule>
    <cfRule type="cellIs" dxfId="113" priority="4" operator="greaterThan">
      <formula>92.99</formula>
    </cfRule>
    <cfRule type="cellIs" dxfId="112" priority="5" operator="greaterThan">
      <formula>76.99</formula>
    </cfRule>
    <cfRule type="cellIs" dxfId="111" priority="6" operator="between">
      <formula>69.99</formula>
      <formula>77</formula>
    </cfRule>
    <cfRule type="cellIs" dxfId="110" priority="7" operator="between">
      <formula>61.99</formula>
      <formula>70</formula>
    </cfRule>
    <cfRule type="cellIs" dxfId="109" priority="8" operator="lessThan">
      <formula>62</formula>
    </cfRule>
    <cfRule type="cellIs" dxfId="108" priority="10" operator="between">
      <formula>59.99</formula>
      <formula>76</formula>
    </cfRule>
    <cfRule type="cellIs" dxfId="107" priority="11" operator="between">
      <formula>75.99</formula>
      <formula>93</formula>
    </cfRule>
    <cfRule type="cellIs" dxfId="106" priority="12" operator="greaterThan">
      <formula>92.99</formula>
    </cfRule>
    <cfRule type="cellIs" dxfId="105" priority="13" operator="lessThan">
      <formula>61.99</formula>
    </cfRule>
    <cfRule type="cellIs" dxfId="104" priority="14" operator="between">
      <formula>62</formula>
      <formula>69.99</formula>
    </cfRule>
    <cfRule type="cellIs" dxfId="103" priority="15" operator="between">
      <formula>70</formula>
      <formula>76.99</formula>
    </cfRule>
    <cfRule type="cellIs" dxfId="102" priority="16" operator="greaterThan">
      <formula>77</formula>
    </cfRule>
    <cfRule type="cellIs" dxfId="101" priority="17" operator="between">
      <formula>75.99</formula>
      <formula>93</formula>
    </cfRule>
    <cfRule type="cellIs" dxfId="100" priority="18" operator="between">
      <formula>59.99</formula>
      <formula>76</formula>
    </cfRule>
    <cfRule type="cellIs" dxfId="99" priority="19" operator="lessThan">
      <formula>59.99</formula>
    </cfRule>
    <cfRule type="cellIs" dxfId="98" priority="20" operator="greaterThan">
      <formula>92.99</formula>
    </cfRule>
  </conditionalFormatting>
  <conditionalFormatting sqref="L26 E3:E40 I26:I40 L3:M3 I3:I24">
    <cfRule type="cellIs" dxfId="97" priority="205" operator="between">
      <formula>75.99</formula>
      <formula>93</formula>
    </cfRule>
  </conditionalFormatting>
  <conditionalFormatting sqref="L26 E26:E40 I26:I40">
    <cfRule type="cellIs" dxfId="96" priority="92" operator="between">
      <formula>59.99</formula>
      <formula>76</formula>
    </cfRule>
    <cfRule type="cellIs" dxfId="95" priority="93" operator="lessThan">
      <formula>60</formula>
    </cfRule>
    <cfRule type="cellIs" dxfId="94" priority="94" operator="greaterThan">
      <formula>92.99</formula>
    </cfRule>
    <cfRule type="cellIs" dxfId="93" priority="91" operator="between">
      <formula>75.99</formula>
      <formula>93</formula>
    </cfRule>
  </conditionalFormatting>
  <conditionalFormatting sqref="L26 L3:M3">
    <cfRule type="cellIs" dxfId="92" priority="241" operator="lessThan">
      <formula>61.99</formula>
    </cfRule>
    <cfRule type="cellIs" dxfId="91" priority="242" operator="between">
      <formula>62</formula>
      <formula>69.99</formula>
    </cfRule>
    <cfRule type="cellIs" dxfId="90" priority="244" operator="greaterThan">
      <formula>77</formula>
    </cfRule>
  </conditionalFormatting>
  <conditionalFormatting sqref="L26">
    <cfRule type="cellIs" dxfId="89" priority="88" operator="between">
      <formula>59.99</formula>
      <formula>76</formula>
    </cfRule>
    <cfRule type="cellIs" dxfId="88" priority="89" operator="lessThan">
      <formula>60</formula>
    </cfRule>
    <cfRule type="cellIs" dxfId="87" priority="90" operator="greaterThan">
      <formula>92.99</formula>
    </cfRule>
    <cfRule type="cellIs" dxfId="86" priority="95" operator="greaterThan">
      <formula>76.99</formula>
    </cfRule>
    <cfRule type="cellIs" dxfId="85" priority="96" operator="between">
      <formula>69.99</formula>
      <formula>77</formula>
    </cfRule>
    <cfRule type="cellIs" dxfId="84" priority="97" operator="between">
      <formula>61.99</formula>
      <formula>70</formula>
    </cfRule>
    <cfRule type="cellIs" dxfId="83" priority="98" operator="lessThan">
      <formula>62</formula>
    </cfRule>
    <cfRule type="cellIs" dxfId="82" priority="100" operator="between">
      <formula>59.99</formula>
      <formula>76</formula>
    </cfRule>
    <cfRule type="cellIs" dxfId="81" priority="101" operator="between">
      <formula>75.99</formula>
      <formula>93</formula>
    </cfRule>
    <cfRule type="cellIs" dxfId="80" priority="102" operator="greaterThan">
      <formula>92.99</formula>
    </cfRule>
    <cfRule type="cellIs" dxfId="79" priority="103" operator="lessThan">
      <formula>59.99</formula>
    </cfRule>
    <cfRule type="cellIs" dxfId="78" priority="104" operator="between">
      <formula>59.99</formula>
      <formula>76</formula>
    </cfRule>
    <cfRule type="cellIs" dxfId="77" priority="105" operator="between">
      <formula>75.99</formula>
      <formula>93</formula>
    </cfRule>
    <cfRule type="cellIs" dxfId="76" priority="106" operator="greaterThan">
      <formula>92.99</formula>
    </cfRule>
    <cfRule type="cellIs" dxfId="75" priority="107" operator="between">
      <formula>75.99</formula>
      <formula>93</formula>
    </cfRule>
    <cfRule type="cellIs" dxfId="74" priority="108" operator="between">
      <formula>59.99</formula>
      <formula>76</formula>
    </cfRule>
    <cfRule type="cellIs" dxfId="73" priority="109" operator="lessThan">
      <formula>60</formula>
    </cfRule>
    <cfRule type="cellIs" dxfId="72" priority="110" operator="greaterThan">
      <formula>92.99</formula>
    </cfRule>
    <cfRule type="cellIs" dxfId="71" priority="111" operator="between">
      <formula>59.99</formula>
      <formula>76</formula>
    </cfRule>
    <cfRule type="cellIs" dxfId="70" priority="112" operator="between">
      <formula>75.99</formula>
      <formula>93</formula>
    </cfRule>
    <cfRule type="cellIs" dxfId="69" priority="113" operator="lessThan">
      <formula>60</formula>
    </cfRule>
    <cfRule type="cellIs" dxfId="68" priority="114" operator="greaterThan">
      <formula>92.99</formula>
    </cfRule>
    <cfRule type="cellIs" dxfId="67" priority="115" operator="greaterThan">
      <formula>76.99</formula>
    </cfRule>
    <cfRule type="cellIs" dxfId="66" priority="116" operator="between">
      <formula>69.99</formula>
      <formula>77</formula>
    </cfRule>
    <cfRule type="cellIs" dxfId="65" priority="117" operator="between">
      <formula>61.99</formula>
      <formula>70</formula>
    </cfRule>
    <cfRule type="cellIs" dxfId="64" priority="118" operator="lessThan">
      <formula>62</formula>
    </cfRule>
    <cfRule type="cellIs" dxfId="63" priority="119" operator="between">
      <formula>75.99</formula>
      <formula>93</formula>
    </cfRule>
    <cfRule type="cellIs" dxfId="62" priority="120" operator="between">
      <formula>59.99</formula>
      <formula>76</formula>
    </cfRule>
    <cfRule type="cellIs" dxfId="61" priority="121" operator="lessThan">
      <formula>60</formula>
    </cfRule>
    <cfRule type="cellIs" dxfId="60" priority="122" operator="greaterThan">
      <formula>92.99</formula>
    </cfRule>
    <cfRule type="cellIs" dxfId="59" priority="123" operator="greaterThan">
      <formula>76.99</formula>
    </cfRule>
    <cfRule type="cellIs" dxfId="58" priority="124" operator="between">
      <formula>69.99</formula>
      <formula>77</formula>
    </cfRule>
    <cfRule type="cellIs" dxfId="57" priority="125" operator="between">
      <formula>61.99</formula>
      <formula>70</formula>
    </cfRule>
    <cfRule type="cellIs" dxfId="56" priority="126" operator="lessThan">
      <formula>62</formula>
    </cfRule>
    <cfRule type="cellIs" dxfId="55" priority="127" operator="lessThan">
      <formula>61.99</formula>
    </cfRule>
    <cfRule type="cellIs" dxfId="54" priority="128" operator="between">
      <formula>62</formula>
      <formula>69.99</formula>
    </cfRule>
    <cfRule type="cellIs" dxfId="53" priority="129" operator="between">
      <formula>70</formula>
      <formula>76.99</formula>
    </cfRule>
    <cfRule type="cellIs" dxfId="52" priority="130" operator="greaterThan">
      <formula>77</formula>
    </cfRule>
    <cfRule type="cellIs" dxfId="51" priority="131" operator="between">
      <formula>75.99</formula>
      <formula>93</formula>
    </cfRule>
    <cfRule type="cellIs" dxfId="50" priority="132" operator="between">
      <formula>59.99</formula>
      <formula>76</formula>
    </cfRule>
    <cfRule type="cellIs" dxfId="49" priority="134" operator="greaterThan">
      <formula>92.99</formula>
    </cfRule>
    <cfRule type="cellIs" dxfId="48" priority="198" operator="between">
      <formula>75.99</formula>
      <formula>93</formula>
    </cfRule>
    <cfRule type="cellIs" dxfId="47" priority="199" operator="lessThan">
      <formula>60</formula>
    </cfRule>
    <cfRule type="cellIs" dxfId="46" priority="200" operator="greaterThan">
      <formula>92.99</formula>
    </cfRule>
    <cfRule type="cellIs" dxfId="45" priority="201" operator="between">
      <formula>75.99</formula>
      <formula>93</formula>
    </cfRule>
    <cfRule type="cellIs" dxfId="44" priority="202" operator="between">
      <formula>59.99</formula>
      <formula>76</formula>
    </cfRule>
    <cfRule type="cellIs" dxfId="43" priority="203" operator="lessThan">
      <formula>60</formula>
    </cfRule>
    <cfRule type="cellIs" dxfId="42" priority="204" operator="greaterThan">
      <formula>92.99</formula>
    </cfRule>
    <cfRule type="cellIs" dxfId="41" priority="84" operator="between">
      <formula>75.99</formula>
      <formula>93</formula>
    </cfRule>
    <cfRule type="cellIs" dxfId="40" priority="218" operator="between">
      <formula>59.99</formula>
      <formula>76</formula>
    </cfRule>
    <cfRule type="cellIs" dxfId="39" priority="219" operator="between">
      <formula>75.99</formula>
      <formula>93</formula>
    </cfRule>
    <cfRule type="cellIs" dxfId="38" priority="220" operator="greaterThan">
      <formula>92.99</formula>
    </cfRule>
    <cfRule type="cellIs" dxfId="37" priority="221" operator="between">
      <formula>75.99</formula>
      <formula>93</formula>
    </cfRule>
    <cfRule type="cellIs" dxfId="36" priority="222" operator="between">
      <formula>59.99</formula>
      <formula>76</formula>
    </cfRule>
    <cfRule type="cellIs" dxfId="35" priority="223" operator="lessThan">
      <formula>60</formula>
    </cfRule>
    <cfRule type="cellIs" dxfId="34" priority="224" operator="greaterThan">
      <formula>92.99</formula>
    </cfRule>
    <cfRule type="cellIs" dxfId="33" priority="225" operator="between">
      <formula>59.99</formula>
      <formula>76</formula>
    </cfRule>
    <cfRule type="cellIs" dxfId="32" priority="226" operator="between">
      <formula>75.99</formula>
      <formula>93</formula>
    </cfRule>
    <cfRule type="cellIs" dxfId="31" priority="227" operator="lessThan">
      <formula>60</formula>
    </cfRule>
    <cfRule type="cellIs" dxfId="30" priority="228" operator="greaterThan">
      <formula>92.99</formula>
    </cfRule>
    <cfRule type="cellIs" dxfId="29" priority="229" operator="greaterThan">
      <formula>76.99</formula>
    </cfRule>
    <cfRule type="cellIs" dxfId="28" priority="230" operator="between">
      <formula>69.99</formula>
      <formula>77</formula>
    </cfRule>
    <cfRule type="cellIs" dxfId="27" priority="231" operator="between">
      <formula>61.99</formula>
      <formula>70</formula>
    </cfRule>
    <cfRule type="cellIs" dxfId="26" priority="232" operator="lessThan">
      <formula>62</formula>
    </cfRule>
    <cfRule type="cellIs" dxfId="25" priority="233" operator="between">
      <formula>75.99</formula>
      <formula>93</formula>
    </cfRule>
    <cfRule type="cellIs" dxfId="24" priority="234" operator="between">
      <formula>59.99</formula>
      <formula>76</formula>
    </cfRule>
    <cfRule type="cellIs" dxfId="23" priority="235" operator="lessThan">
      <formula>60</formula>
    </cfRule>
    <cfRule type="cellIs" dxfId="22" priority="236" operator="greaterThan">
      <formula>92.99</formula>
    </cfRule>
    <cfRule type="cellIs" dxfId="21" priority="237" operator="greaterThan">
      <formula>76.99</formula>
    </cfRule>
    <cfRule type="cellIs" dxfId="20" priority="238" operator="between">
      <formula>69.99</formula>
      <formula>77</formula>
    </cfRule>
    <cfRule type="cellIs" dxfId="19" priority="239" operator="between">
      <formula>61.99</formula>
      <formula>70</formula>
    </cfRule>
    <cfRule type="cellIs" dxfId="18" priority="240" operator="lessThan">
      <formula>62</formula>
    </cfRule>
    <cfRule type="cellIs" dxfId="17" priority="85" operator="lessThan">
      <formula>60</formula>
    </cfRule>
    <cfRule type="cellIs" dxfId="16" priority="86" operator="greaterThan">
      <formula>92.99</formula>
    </cfRule>
    <cfRule type="cellIs" dxfId="15" priority="87" operator="between">
      <formula>75.99</formula>
      <formula>93</formula>
    </cfRule>
  </conditionalFormatting>
  <conditionalFormatting sqref="L3:M3 I3:I24 E3:E40 L26 I26:I40">
    <cfRule type="cellIs" dxfId="14" priority="206" operator="between">
      <formula>59.99</formula>
      <formula>76</formula>
    </cfRule>
    <cfRule type="cellIs" dxfId="13" priority="207" operator="lessThan">
      <formula>60</formula>
    </cfRule>
    <cfRule type="cellIs" dxfId="12" priority="208" operator="greaterThan">
      <formula>92.99</formula>
    </cfRule>
  </conditionalFormatting>
  <conditionalFormatting sqref="L3:M3 L26">
    <cfRule type="cellIs" dxfId="11" priority="212" operator="lessThan">
      <formula>62</formula>
    </cfRule>
    <cfRule type="cellIs" dxfId="10" priority="214" operator="between">
      <formula>59.99</formula>
      <formula>76</formula>
    </cfRule>
    <cfRule type="cellIs" dxfId="9" priority="215" operator="between">
      <formula>75.99</formula>
      <formula>93</formula>
    </cfRule>
    <cfRule type="cellIs" dxfId="8" priority="216" operator="greaterThan">
      <formula>92.99</formula>
    </cfRule>
    <cfRule type="cellIs" dxfId="7" priority="209" operator="greaterThan">
      <formula>76.99</formula>
    </cfRule>
    <cfRule type="cellIs" dxfId="6" priority="210" operator="between">
      <formula>69.99</formula>
      <formula>77</formula>
    </cfRule>
    <cfRule type="cellIs" dxfId="5" priority="243" operator="between">
      <formula>70</formula>
      <formula>76.99</formula>
    </cfRule>
    <cfRule type="cellIs" dxfId="4" priority="211" operator="between">
      <formula>61.99</formula>
      <formula>70</formula>
    </cfRule>
    <cfRule type="cellIs" dxfId="3" priority="245" operator="between">
      <formula>75.99</formula>
      <formula>93</formula>
    </cfRule>
    <cfRule type="cellIs" dxfId="2" priority="246" operator="between">
      <formula>59.99</formula>
      <formula>76</formula>
    </cfRule>
    <cfRule type="cellIs" dxfId="1" priority="248" operator="greaterThan">
      <formula>92.99</formula>
    </cfRule>
  </conditionalFormatting>
  <conditionalFormatting sqref="L3:M3">
    <cfRule type="cellIs" dxfId="0" priority="247" operator="lessThan">
      <formula>59.99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IQT CONSORCIOS EEMPRESAS jan24</vt:lpstr>
      <vt:lpstr>IQT CONSORCIOS EEMPRESAS fev24</vt:lpstr>
      <vt:lpstr>IQT CONSORCIOS EEMPRESAS mar24</vt:lpstr>
      <vt:lpstr>IQT CONSORCIOS EEMPRESAS abr24</vt:lpstr>
      <vt:lpstr>IQT CONSORCIOS EEMPRESAS mai24</vt:lpstr>
      <vt:lpstr>IQT Médio ciclo6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Adriana Aparecida Fernandes dos Santos</cp:lastModifiedBy>
  <cp:lastPrinted>2020-01-14T18:02:35Z</cp:lastPrinted>
  <dcterms:created xsi:type="dcterms:W3CDTF">2011-12-02T11:36:26Z</dcterms:created>
  <dcterms:modified xsi:type="dcterms:W3CDTF">2024-07-10T13:51:45Z</dcterms:modified>
</cp:coreProperties>
</file>