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5\08-Ago\1.Publicação\"/>
    </mc:Choice>
  </mc:AlternateContent>
  <xr:revisionPtr revIDLastSave="0" documentId="13_ncr:1_{625B7C16-426D-4273-A2A6-7A91134E5952}" xr6:coauthVersionLast="47" xr6:coauthVersionMax="47" xr10:uidLastSave="{00000000-0000-0000-0000-000000000000}"/>
  <bookViews>
    <workbookView xWindow="28680" yWindow="-120" windowWidth="21840" windowHeight="13020" tabRatio="805" firstSheet="3" activeTab="3" xr2:uid="{039B852F-A39B-437A-BD65-DEDF9871B38E}"/>
  </bookViews>
  <sheets>
    <sheet name="Balanço Orçamentário MCASP (2)" sheetId="21" state="hidden" r:id="rId1"/>
    <sheet name="Anexos do BO  (2)" sheetId="22" state="hidden" r:id="rId2"/>
    <sheet name="BAL.Financeiro MOD DEZ (2)" sheetId="23" state="hidden" r:id="rId3"/>
    <sheet name="Balancete Financeiro " sheetId="15" r:id="rId4"/>
    <sheet name="Balancete Orçamentário" sheetId="16" r:id="rId5"/>
    <sheet name="Anexos do BO " sheetId="17" r:id="rId6"/>
    <sheet name="BAL.Financeiro MOD DEZ" sheetId="12" state="hidden" r:id="rId7"/>
  </sheets>
  <definedNames>
    <definedName name="_xlnm.Print_Area" localSheetId="5">'Anexos do BO '!$A$1:$G$50</definedName>
    <definedName name="_xlnm.Print_Area" localSheetId="1">'Anexos do BO  (2)'!$A$2:$G$46</definedName>
    <definedName name="_xlnm.Print_Area" localSheetId="6">'BAL.Financeiro MOD DEZ'!$A$1:$O$84</definedName>
    <definedName name="_xlnm.Print_Area" localSheetId="2">'BAL.Financeiro MOD DEZ (2)'!$A$1:$O$78</definedName>
    <definedName name="_xlnm.Print_Area" localSheetId="3">'Balancete Financeiro '!$A$1:$H$58</definedName>
    <definedName name="_xlnm.Print_Area" localSheetId="4">'Balancete Orçamentário'!$A$1:$G$89</definedName>
    <definedName name="_xlnm.Print_Area" localSheetId="0">'Balanço Orçamentário MCASP (2)'!$A$2:$G$86</definedName>
  </definedNames>
  <calcPr calcId="191029"/>
</workbook>
</file>

<file path=xl/calcChain.xml><?xml version="1.0" encoding="utf-8"?>
<calcChain xmlns="http://schemas.openxmlformats.org/spreadsheetml/2006/main">
  <c r="C8" i="12" l="1"/>
  <c r="C6" i="12" s="1"/>
  <c r="C38" i="12" s="1"/>
  <c r="H34" i="12"/>
  <c r="G34" i="12"/>
  <c r="D34" i="12"/>
  <c r="C34" i="12"/>
  <c r="H29" i="12"/>
  <c r="G29" i="12"/>
  <c r="D29" i="12"/>
  <c r="C29" i="12"/>
  <c r="H26" i="12"/>
  <c r="G26" i="12"/>
  <c r="D26" i="12"/>
  <c r="C26" i="12"/>
  <c r="H20" i="12"/>
  <c r="G20" i="12"/>
  <c r="D20" i="12"/>
  <c r="C20" i="12"/>
  <c r="H16" i="12"/>
  <c r="G16" i="12"/>
  <c r="D16" i="12"/>
  <c r="D6" i="12"/>
  <c r="D38" i="12"/>
  <c r="C16" i="12"/>
  <c r="H6" i="12"/>
  <c r="H38" i="12"/>
  <c r="G6" i="12"/>
  <c r="A3" i="12"/>
  <c r="N17" i="23"/>
  <c r="A57" i="23"/>
  <c r="A56" i="23"/>
  <c r="A55" i="23"/>
  <c r="A54" i="23"/>
  <c r="A53" i="23"/>
  <c r="A52" i="23"/>
  <c r="A51" i="23"/>
  <c r="A50" i="23"/>
  <c r="A49" i="23"/>
  <c r="A48" i="23"/>
  <c r="A47" i="23"/>
  <c r="A46" i="23"/>
  <c r="A45" i="23"/>
  <c r="A44" i="23"/>
  <c r="A43" i="23"/>
  <c r="A42" i="23"/>
  <c r="A41" i="23"/>
  <c r="A40" i="23"/>
  <c r="A39" i="23"/>
  <c r="A38" i="23"/>
  <c r="A37" i="23"/>
  <c r="A36" i="23"/>
  <c r="Q33" i="23"/>
  <c r="N28" i="23"/>
  <c r="G28" i="23"/>
  <c r="N24" i="23"/>
  <c r="G24" i="23"/>
  <c r="N23" i="23"/>
  <c r="G23" i="23"/>
  <c r="N22" i="23"/>
  <c r="G22" i="23"/>
  <c r="N19" i="23"/>
  <c r="N18" i="23"/>
  <c r="G18" i="23"/>
  <c r="N16" i="23"/>
  <c r="G16" i="23"/>
  <c r="N15" i="23"/>
  <c r="G15" i="23"/>
  <c r="N14" i="23"/>
  <c r="G14" i="23"/>
  <c r="N13" i="23"/>
  <c r="N12" i="23" s="1"/>
  <c r="G13" i="23"/>
  <c r="G12" i="23"/>
  <c r="N11" i="23"/>
  <c r="G11" i="23"/>
  <c r="N10" i="23"/>
  <c r="G10" i="23"/>
  <c r="A34" i="22"/>
  <c r="I30" i="22"/>
  <c r="F24" i="22"/>
  <c r="F23" i="22"/>
  <c r="G16" i="22"/>
  <c r="G15" i="22"/>
  <c r="G11" i="22"/>
  <c r="G10" i="22"/>
  <c r="A66" i="21"/>
  <c r="F52" i="21"/>
  <c r="E52" i="21"/>
  <c r="D52" i="21"/>
  <c r="C52" i="21"/>
  <c r="G52" i="21"/>
  <c r="B52" i="21"/>
  <c r="G35" i="21"/>
  <c r="F35" i="21"/>
  <c r="D35" i="21"/>
  <c r="B35" i="21"/>
  <c r="G25" i="21"/>
  <c r="F25" i="21"/>
  <c r="D25" i="21"/>
  <c r="B25" i="21"/>
  <c r="G22" i="21"/>
  <c r="G21" i="21"/>
  <c r="G20" i="21"/>
  <c r="G19" i="21"/>
  <c r="G18" i="21"/>
  <c r="F17" i="21"/>
  <c r="G17" i="21"/>
  <c r="D17" i="21"/>
  <c r="B17" i="21"/>
  <c r="D16" i="21"/>
  <c r="D15" i="21"/>
  <c r="G14" i="21"/>
  <c r="D14" i="21"/>
  <c r="D13" i="21"/>
  <c r="G13" i="21"/>
  <c r="D12" i="21"/>
  <c r="G12" i="21"/>
  <c r="G10" i="21"/>
  <c r="G9" i="21"/>
  <c r="A1" i="21"/>
  <c r="E44" i="21" s="1"/>
  <c r="E41" i="21" s="1"/>
  <c r="G31" i="23"/>
  <c r="G30" i="23" s="1"/>
  <c r="G19" i="23"/>
  <c r="N31" i="23"/>
  <c r="N30" i="23" s="1"/>
  <c r="N29" i="23"/>
  <c r="G17" i="23"/>
  <c r="N21" i="23"/>
  <c r="N20" i="23" s="1"/>
  <c r="G38" i="12"/>
  <c r="N27" i="23"/>
  <c r="G29" i="23"/>
  <c r="G9" i="23"/>
  <c r="G8" i="23" s="1"/>
  <c r="G7" i="23" s="1"/>
  <c r="G33" i="23" s="1"/>
  <c r="G27" i="23"/>
  <c r="G21" i="23"/>
  <c r="G20" i="23"/>
  <c r="N9" i="23"/>
  <c r="N8" i="23" s="1"/>
  <c r="N7" i="23" s="1"/>
  <c r="G26" i="23"/>
  <c r="G25" i="23"/>
  <c r="N26" i="23"/>
  <c r="N25" i="23" s="1"/>
  <c r="F16" i="21"/>
  <c r="G16" i="21"/>
  <c r="F15" i="21"/>
  <c r="G15" i="21" s="1"/>
  <c r="D46" i="21"/>
  <c r="D45" i="21" s="1"/>
  <c r="B11" i="21"/>
  <c r="D11" i="21" s="1"/>
  <c r="D8" i="21" s="1"/>
  <c r="D24" i="21" s="1"/>
  <c r="D32" i="21" s="1"/>
  <c r="F46" i="21"/>
  <c r="F45" i="21" s="1"/>
  <c r="E46" i="21"/>
  <c r="E45" i="21" s="1"/>
  <c r="N33" i="23" l="1"/>
  <c r="P33" i="23" s="1"/>
  <c r="I2" i="21"/>
  <c r="E51" i="21"/>
  <c r="E59" i="21" s="1"/>
  <c r="C46" i="21"/>
  <c r="B46" i="21"/>
  <c r="B45" i="21" s="1"/>
  <c r="B8" i="21"/>
  <c r="B24" i="21" s="1"/>
  <c r="B32" i="21" s="1"/>
  <c r="A1" i="22"/>
  <c r="F11" i="21"/>
  <c r="B44" i="21"/>
  <c r="B41" i="21" s="1"/>
  <c r="F44" i="21"/>
  <c r="F41" i="21" s="1"/>
  <c r="F51" i="21" s="1"/>
  <c r="F59" i="21" s="1"/>
  <c r="F61" i="21" s="1"/>
  <c r="C44" i="21"/>
  <c r="D44" i="21"/>
  <c r="D41" i="21" s="1"/>
  <c r="D51" i="21" s="1"/>
  <c r="D59" i="21" s="1"/>
  <c r="C12" i="22" l="1"/>
  <c r="C9" i="22" s="1"/>
  <c r="B27" i="22"/>
  <c r="C27" i="22"/>
  <c r="C26" i="22" s="1"/>
  <c r="F12" i="22"/>
  <c r="F9" i="22" s="1"/>
  <c r="B25" i="22"/>
  <c r="E27" i="22"/>
  <c r="E26" i="22" s="1"/>
  <c r="D27" i="22"/>
  <c r="D26" i="22" s="1"/>
  <c r="C14" i="22"/>
  <c r="C13" i="22" s="1"/>
  <c r="D25" i="22"/>
  <c r="D22" i="22" s="1"/>
  <c r="F14" i="22"/>
  <c r="F13" i="22" s="1"/>
  <c r="B14" i="22"/>
  <c r="E25" i="22"/>
  <c r="E22" i="22" s="1"/>
  <c r="E30" i="22" s="1"/>
  <c r="E12" i="22"/>
  <c r="E14" i="22"/>
  <c r="B12" i="22"/>
  <c r="C25" i="22"/>
  <c r="C22" i="22" s="1"/>
  <c r="C30" i="22" s="1"/>
  <c r="B51" i="21"/>
  <c r="B59" i="21" s="1"/>
  <c r="B60" i="21" s="1"/>
  <c r="E60" i="21"/>
  <c r="E61" i="21" s="1"/>
  <c r="C41" i="21"/>
  <c r="G44" i="21"/>
  <c r="C45" i="21"/>
  <c r="G45" i="21" s="1"/>
  <c r="G46" i="21"/>
  <c r="F8" i="21"/>
  <c r="G11" i="21"/>
  <c r="E13" i="22" l="1"/>
  <c r="D14" i="22"/>
  <c r="D13" i="22" s="1"/>
  <c r="F17" i="22"/>
  <c r="B61" i="21"/>
  <c r="B33" i="21"/>
  <c r="B34" i="21" s="1"/>
  <c r="C17" i="22"/>
  <c r="G41" i="21"/>
  <c r="C51" i="21"/>
  <c r="B13" i="22"/>
  <c r="G14" i="22"/>
  <c r="B22" i="22"/>
  <c r="F25" i="22"/>
  <c r="I3" i="21"/>
  <c r="I4" i="21" s="1"/>
  <c r="G8" i="21"/>
  <c r="F24" i="21"/>
  <c r="G12" i="22"/>
  <c r="I32" i="22" s="1"/>
  <c r="B9" i="22"/>
  <c r="D30" i="22"/>
  <c r="B26" i="22"/>
  <c r="F26" i="22" s="1"/>
  <c r="F27" i="22"/>
  <c r="D12" i="22"/>
  <c r="D9" i="22" s="1"/>
  <c r="E9" i="22"/>
  <c r="D17" i="22" l="1"/>
  <c r="G9" i="22"/>
  <c r="B17" i="22"/>
  <c r="F22" i="22"/>
  <c r="B30" i="22"/>
  <c r="E17" i="22"/>
  <c r="F32" i="21"/>
  <c r="G24" i="21"/>
  <c r="G13" i="22"/>
  <c r="C59" i="21"/>
  <c r="G51" i="21"/>
  <c r="G32" i="21" l="1"/>
  <c r="D60" i="21"/>
  <c r="D61" i="21" s="1"/>
  <c r="F33" i="21"/>
  <c r="G33" i="21" s="1"/>
  <c r="G17" i="22"/>
  <c r="I17" i="22" s="1"/>
  <c r="I31" i="22" s="1"/>
  <c r="I33" i="22" s="1"/>
  <c r="G59" i="21"/>
  <c r="C60" i="21"/>
  <c r="D33" i="21"/>
  <c r="D34" i="21" s="1"/>
  <c r="G60" i="21" l="1"/>
  <c r="C61" i="21"/>
  <c r="G61" i="21" s="1"/>
  <c r="I65" i="21" s="1"/>
  <c r="F34" i="21"/>
  <c r="G34" i="21" s="1"/>
  <c r="I64" i="21" s="1"/>
  <c r="I66" i="21" s="1"/>
</calcChain>
</file>

<file path=xl/sharedStrings.xml><?xml version="1.0" encoding="utf-8"?>
<sst xmlns="http://schemas.openxmlformats.org/spreadsheetml/2006/main" count="610" uniqueCount="295">
  <si>
    <t xml:space="preserve">Balancete Financeiro </t>
  </si>
  <si>
    <t>em R$</t>
  </si>
  <si>
    <t>INGRESSOS</t>
  </si>
  <si>
    <t>DISPÊNDIOS</t>
  </si>
  <si>
    <t>ESPECIFICAÇÃO</t>
  </si>
  <si>
    <t>Exercício Atual</t>
  </si>
  <si>
    <t xml:space="preserve">RECEITA ORÇAMENTÁRIA  (I)         </t>
  </si>
  <si>
    <t xml:space="preserve">DESPESA ORÇAMENTÁRIA  (VI)         </t>
  </si>
  <si>
    <t>ORDINÁRIA</t>
  </si>
  <si>
    <t>TESOURO MUNICIPAL</t>
  </si>
  <si>
    <t>RECURSOS PRÓPRIOS DA ADMINISTRAÇÃO INDIRETA</t>
  </si>
  <si>
    <t>RECURSOS PRÓPRIOS DA EMPRESA DEPENDENTE</t>
  </si>
  <si>
    <t>VINCULADA</t>
  </si>
  <si>
    <t>OPERAÇÕES DE CRÉDITO</t>
  </si>
  <si>
    <t>TRANSFERÊNCIAS FEDERAIS</t>
  </si>
  <si>
    <t>TRANSFERÊNCIAS ESTADUAIS</t>
  </si>
  <si>
    <t>FUNDO CONSTITUCIONAL DE EDUCAÇÃO</t>
  </si>
  <si>
    <t>OUTRAS FONTES</t>
  </si>
  <si>
    <t>RECEITA CONDICIONADA</t>
  </si>
  <si>
    <t>TESOURO MUNICIPAL - RECURSO VINCULADO</t>
  </si>
  <si>
    <t xml:space="preserve">TRANSFERÊNCIAS FINANCEIRAS RECEBIDAS  (II)         </t>
  </si>
  <si>
    <t xml:space="preserve">TRANSFERÊNCIAS FINANCEIRAS CONCEDIDAS  (VII)         </t>
  </si>
  <si>
    <t>PARA  EXECUÇÃO ORÇAMENTÁRIA</t>
  </si>
  <si>
    <t>INDEPENDENTES DE EXECUÇÃO ORÇAMENTÁRIA</t>
  </si>
  <si>
    <t>PARA APORTES DE RECURSOS PARA O RPPS</t>
  </si>
  <si>
    <t>PARA APORTES DE RECURSOS PARA O RGPS</t>
  </si>
  <si>
    <t xml:space="preserve">RECEBIMENTOS EXTRAORÇAMENTÁRIOS (III)         </t>
  </si>
  <si>
    <t xml:space="preserve">PAGAMENTOS EXTRAORÇAMENTÁRIOS  (VIII)         </t>
  </si>
  <si>
    <t>DEPÓSITOS RESTITUÍVEIS E VALORES VINCULADOS</t>
  </si>
  <si>
    <t>OUTROS RECEBIMENTOS EXTRAORÇAMENTÁRIOS</t>
  </si>
  <si>
    <t>OUTROS PAGAMENTOS EXTRAORÇAMENTÁRIOS</t>
  </si>
  <si>
    <t xml:space="preserve">SALDO DO EXERCÍCIO ANTERIOR  (IV)         </t>
  </si>
  <si>
    <t xml:space="preserve">SALDO PARA O EXERCÍCIO SEGUINTE  (IX)         </t>
  </si>
  <si>
    <t>Fonte: Relatórios do Sistema de Orçamento e Finanças - SOF</t>
  </si>
  <si>
    <t>Notas:</t>
  </si>
  <si>
    <t>SMDHC</t>
  </si>
  <si>
    <t>RECEITAS ORÇAMENTÁRIAS</t>
  </si>
  <si>
    <t>Receitas Correntes (I)</t>
  </si>
  <si>
    <t>Receita Tributária</t>
  </si>
  <si>
    <t>Receita de Contribuições</t>
  </si>
  <si>
    <t>Receita Agropecuária</t>
  </si>
  <si>
    <t>Receita de Serviços</t>
  </si>
  <si>
    <t>Transferências Correntes</t>
  </si>
  <si>
    <t>Outras Receitas Correntes</t>
  </si>
  <si>
    <t>Operações de Crédito</t>
  </si>
  <si>
    <t>Amortizações de Empréstimos</t>
  </si>
  <si>
    <t>Operações de Crédito Internas</t>
  </si>
  <si>
    <t>Operações de Crédito Externas</t>
  </si>
  <si>
    <t>Reabertura de Créditos Adicionais</t>
  </si>
  <si>
    <t>DESPESAS ORÇAMENTÁRIAS</t>
  </si>
  <si>
    <t>Despesas Empenhadas (g)</t>
  </si>
  <si>
    <t>Despesas Pagas (i)</t>
  </si>
  <si>
    <t>Pessoal e Encargos Sociais</t>
  </si>
  <si>
    <t>Juros e Encargos da Dívida</t>
  </si>
  <si>
    <t>Outras Despesas Correntes</t>
  </si>
  <si>
    <t>Investimentos</t>
  </si>
  <si>
    <t>Inversões Financeiras</t>
  </si>
  <si>
    <t>Amortização da Dívida</t>
  </si>
  <si>
    <t>Reserva do RPPS (XII)</t>
  </si>
  <si>
    <t>Amortização da Dívida Interna</t>
  </si>
  <si>
    <t>Outras Dívidas</t>
  </si>
  <si>
    <t>Amortização da Dívida Externa</t>
  </si>
  <si>
    <t>Inscritos</t>
  </si>
  <si>
    <t>Liquidados ( c )</t>
  </si>
  <si>
    <t>Pagos ( d)</t>
  </si>
  <si>
    <t>Cancelados (e)</t>
  </si>
  <si>
    <t>Saldo (f)= (a+b-d-e)</t>
  </si>
  <si>
    <t>Em Exercícios Anteriores (a)</t>
  </si>
  <si>
    <t>Em 31 de Dezembro do Exercicio Anterior (b)</t>
  </si>
  <si>
    <t>Despesas Correntes</t>
  </si>
  <si>
    <t>Despesas de Capital</t>
  </si>
  <si>
    <t>TOTAL</t>
  </si>
  <si>
    <t>Notas Explicativas:</t>
  </si>
  <si>
    <t>EXECUÇÃO DE RESTOS A PAGAR PROCESSADO E NÃO PROCESSADOS</t>
  </si>
  <si>
    <t>BALANÇO ORÇAMENTÁRIO</t>
  </si>
  <si>
    <t>ORÇAMENTOS FISCAL E DA SEGURIDADE SOCIAL</t>
  </si>
  <si>
    <t>Previsão Inicial (a)</t>
  </si>
  <si>
    <t>Previsão Atualizada (b)</t>
  </si>
  <si>
    <t>Receitas Realizadas ( c )</t>
  </si>
  <si>
    <t>Saldo d= (c-b)</t>
  </si>
  <si>
    <t>Receita Patrimonial</t>
  </si>
  <si>
    <t>Receita Industrial</t>
  </si>
  <si>
    <t>Receitas de Capital (II)</t>
  </si>
  <si>
    <t>Alienação de Bens</t>
  </si>
  <si>
    <t>Transferências de Capital</t>
  </si>
  <si>
    <t>Outras Receitas de Capital</t>
  </si>
  <si>
    <t>Mobiliária</t>
  </si>
  <si>
    <t>Contratual</t>
  </si>
  <si>
    <t>SALDOS DE EXERCÍCIO ANTERIORES</t>
  </si>
  <si>
    <t>Dotação Inicial (e)</t>
  </si>
  <si>
    <t>Dotação Atualizada (f)</t>
  </si>
  <si>
    <t>Despesas Liquidadas (h)</t>
  </si>
  <si>
    <t>Saldo da dotação (j) =(f-g)</t>
  </si>
  <si>
    <t>Dívida mobiliária</t>
  </si>
  <si>
    <t>Dívida Mobiliária</t>
  </si>
  <si>
    <t>Exercício Anterior</t>
  </si>
  <si>
    <t>FUMCAD - Fundo Municipal da Criança e do Adolescente</t>
  </si>
  <si>
    <t>Superávit Financeiro</t>
  </si>
  <si>
    <t>RESTOS A PAGAR  PROCESSADO</t>
  </si>
  <si>
    <t>RESTOS A PAGAR NÃO PROCESSADO</t>
  </si>
  <si>
    <t xml:space="preserve">CAIXA E EQUIVALENTES DE CAIXA </t>
  </si>
  <si>
    <t>Sec.Munic.de Direitos Humanos e Cidadania</t>
  </si>
  <si>
    <t xml:space="preserve">PAGAMENTOS DE RESTOS A PAGAR NÃO PROCESSADOS </t>
  </si>
  <si>
    <t xml:space="preserve">PAGAMENTOS DE RESTOS A PAGAR PROCESSADOS </t>
  </si>
  <si>
    <t>anterior</t>
  </si>
  <si>
    <t>atual</t>
  </si>
  <si>
    <t xml:space="preserve">TOTAL (V) = (I+II+III+IV)
</t>
  </si>
  <si>
    <t>TOTAL (X) = (VI+VII+VIII+IX)</t>
  </si>
  <si>
    <t>SUBTOTAL DAS RECEITAS (III) = (I + II )</t>
  </si>
  <si>
    <t>Operações de Crédito / Refinanciamento (IV)</t>
  </si>
  <si>
    <t>SUBTOTAL COM REFINANCIAMENTO ( V) = (III + IV)</t>
  </si>
  <si>
    <t>Déficit (VI)</t>
  </si>
  <si>
    <t>TOTAL (VII) = (V + VI)</t>
  </si>
  <si>
    <t>Despesas Correntes (VIII)</t>
  </si>
  <si>
    <t>Despesas de Capital (IX)</t>
  </si>
  <si>
    <t>Reserva de Contingência (X)</t>
  </si>
  <si>
    <t>SUBTOTAL DAS DESPESAS (XI)= (VIII + IX + X)</t>
  </si>
  <si>
    <t>Amortização da Dívida/ Refinanciamento (XII)</t>
  </si>
  <si>
    <t>SUBTOTAL COM REFINANCIAMENTO (XIII)= (XI+ XII)</t>
  </si>
  <si>
    <t>Superávit (XIII)</t>
  </si>
  <si>
    <t>TOTAL (XIV) = (XII + XIII)</t>
  </si>
  <si>
    <t>Recursos Arrecadados em Exercícios Anteriores</t>
  </si>
  <si>
    <t xml:space="preserve">Reserva do RPPS </t>
  </si>
  <si>
    <t xml:space="preserve">                                           </t>
  </si>
  <si>
    <t xml:space="preserve">INSCRIÇÃO RESTOS A PAGAR NÃO PROCESSADOS </t>
  </si>
  <si>
    <t xml:space="preserve">INSCRIÇÃO DE RESTOS A PAGAR PROCESSADOS </t>
  </si>
  <si>
    <t>total restos planilha</t>
  </si>
  <si>
    <t>ok</t>
  </si>
  <si>
    <t>Pagos (c)</t>
  </si>
  <si>
    <t>Cancelados (d)</t>
  </si>
  <si>
    <t>Saldo (e)= (a+b-c-d)</t>
  </si>
  <si>
    <t>3. Modelo do MCASP - 8ª edição, a partir do exercício de 2019.</t>
  </si>
  <si>
    <t>4. Outras Receitas Correntes - Imposto de Renda; Devoluções; Apropriação sem identificação do doador;Multas de Sentenças Judiciais.</t>
  </si>
  <si>
    <t>3. Receita Patrimonial - Rendimentos Financeiros.</t>
  </si>
  <si>
    <t xml:space="preserve"> RP N Processado</t>
  </si>
  <si>
    <t>RP  Processado</t>
  </si>
  <si>
    <t>Receitas</t>
  </si>
  <si>
    <t>B Financ</t>
  </si>
  <si>
    <t>B Orçam</t>
  </si>
  <si>
    <t>dif</t>
  </si>
  <si>
    <t>Equilibrio Orçamentario</t>
  </si>
  <si>
    <t>Receita</t>
  </si>
  <si>
    <t>Despesa</t>
  </si>
  <si>
    <t>1. Em observância a Portaria SF nº 266, de Outubro de 2016.</t>
  </si>
  <si>
    <t xml:space="preserve">Sec.Munic.de Direitos Humanos e Cidadania </t>
  </si>
  <si>
    <r>
      <t xml:space="preserve">sd exerc ant </t>
    </r>
    <r>
      <rPr>
        <sz val="10"/>
        <color indexed="10"/>
        <rFont val="Arial"/>
        <family val="2"/>
      </rPr>
      <t xml:space="preserve">2016 </t>
    </r>
  </si>
  <si>
    <t xml:space="preserve">VALORES DE DEZEMBRO DE 2018  - CONFERIR </t>
  </si>
  <si>
    <t>REVER NOTAS EXPLICATIVAS ( DADOS FINANCEIROS DO MÊS DE DEZEMBRO  E/OU EXERCÍCIO, ( INCLUIR A DESVINCULAÇÃO DE RECEITAS, PROVÁVEL SAIR EM JANEIRO 2020</t>
  </si>
  <si>
    <t>Ana Claudia Carletto</t>
  </si>
  <si>
    <t>Denise de Cássia Santos Rodrigues</t>
  </si>
  <si>
    <t>Assessor Técnico I</t>
  </si>
  <si>
    <t>CPF: 212.634.168-29</t>
  </si>
  <si>
    <t>CRC: 1SP243327/O-8</t>
  </si>
  <si>
    <t>4.  Lei Orçamentaria - LOA - nº 17.544 de 30 de Dezembro de 2020, que estima a receita e fixa a despesa para o exercício de 2021.</t>
  </si>
  <si>
    <t>total relatório 2020 restos SOF</t>
  </si>
  <si>
    <t>DEZEMBRO 2021</t>
  </si>
  <si>
    <t>COMPETÊNCIA: DEZEMBRO 2021</t>
  </si>
  <si>
    <t>Asssor Técnico I</t>
  </si>
  <si>
    <t>5. Despesas Orçamentárias</t>
  </si>
  <si>
    <t>6. Lei Orçamentaria - LOA - nº 17.544 de 30 de Dezembro de 2020, que estima a receita e fixa a despesa para o exercício de 2021.</t>
  </si>
  <si>
    <t>5.1 Saldo de Outras Despesas correntes no valor de R$ 33.902.436,36 refere-se a Despesas não Realizadas.</t>
  </si>
  <si>
    <t>Sonia Francine Gaspar Marmo</t>
  </si>
  <si>
    <t>Leandro Gabriel Dias Saraiva</t>
  </si>
  <si>
    <t>CRC: SP-320754/O-9</t>
  </si>
  <si>
    <t>BALANCETE ORÇAMENTÁRIO</t>
  </si>
  <si>
    <t>BALANCETE FINANCEIRO</t>
  </si>
  <si>
    <t>Nota</t>
  </si>
  <si>
    <t>Receita Orçamentária (I)</t>
  </si>
  <si>
    <t>Despesa Orçamentária (VII)</t>
  </si>
  <si>
    <t>Recursos Não Vinculados</t>
  </si>
  <si>
    <t>Recursos Vinculados (EXCETO AO RPPS)</t>
  </si>
  <si>
    <t>Recursos Vinculados à Assistência Social</t>
  </si>
  <si>
    <t>Recursos Vinculados à Previdência Social (EXCETO RPPS)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</si>
  <si>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</si>
  <si>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</si>
  <si>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</si>
  <si>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</si>
  <si>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</si>
  <si>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</si>
  <si>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</si>
  <si>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</si>
  <si>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</si>
  <si>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</si>
  <si>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</si>
  <si>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</si>
  <si>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</si>
  <si>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</si>
  <si>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</si>
  <si>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</si>
  <si>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</si>
  <si>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</si>
  <si>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</si>
  <si>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</si>
  <si>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</si>
  <si>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</si>
  <si>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</si>
  <si>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</si>
  <si>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</si>
  <si>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</si>
  <si>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</si>
  <si>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Inscrição de Restos a Pagar Não Processados</t>
  </si>
  <si>
    <t>Pagamentos de Restos a Pagar Não Processados</t>
  </si>
  <si>
    <t>Inscrição de Restos a Pagar Processados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</si>
  <si>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</si>
  <si>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</si>
  <si>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</si>
  <si>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</si>
  <si>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</si>
  <si>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</si>
  <si>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</si>
  <si>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</si>
  <si>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</si>
  <si>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</si>
  <si>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a)</t>
  </si>
  <si>
    <t>b)</t>
  </si>
  <si>
    <t>c)</t>
  </si>
  <si>
    <r>
      <t xml:space="preserve">Fonte: </t>
    </r>
    <r>
      <rPr>
        <sz val="10"/>
        <rFont val="Arial"/>
        <family val="2"/>
      </rPr>
      <t xml:space="preserve">Relatórios do Sistema de Orçamento e Finanças-SOF. </t>
    </r>
  </si>
  <si>
    <t xml:space="preserve">Contador </t>
  </si>
  <si>
    <t>SMDHC/CAF/DOF/DEOF</t>
  </si>
  <si>
    <t xml:space="preserve">CPF: 083.794.008-79 </t>
  </si>
  <si>
    <t>SMDHC/GAB</t>
  </si>
  <si>
    <t>ORÇAMENTO FISCAL E DA SEGURIDADE SOCIAL</t>
  </si>
  <si>
    <t>Quadro Principal</t>
  </si>
  <si>
    <t>Impostos, Taxas e Contribuições de Melhoria</t>
  </si>
  <si>
    <t>Amortização de Empréstimos</t>
  </si>
  <si>
    <t>SUBTOTAL DAS RECEITAS (III) = (I+II)</t>
  </si>
  <si>
    <t>SUBTOTAL COM REFINANCIAMENTO (V) = (III+IV)</t>
  </si>
  <si>
    <t>TOTAL (VII) = (V+VI)</t>
  </si>
  <si>
    <t>Saldos de Exercícios Anteriores</t>
  </si>
  <si>
    <t>Amortização da Dívida / Refinanciamento (XII)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</si>
  <si>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</si>
  <si>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</si>
  <si>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</si>
  <si>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</si>
  <si>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</si>
  <si>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BALANÇO FINANCEIRO</t>
  </si>
  <si>
    <t>EXECUÇÃO DE RESTOS A PAGAR NÃO PROCESSADOS E PROCESSADOS</t>
  </si>
  <si>
    <t>Quadro de Execução de Restor a Pagar Não Processados</t>
  </si>
  <si>
    <t>RESTOS A PAGAR NÃO PROCESSADOS</t>
  </si>
  <si>
    <t>Quadro de Execução de Restor a Pagar Processados</t>
  </si>
  <si>
    <t>RESTOS A PAGAR PROCESSADOS</t>
  </si>
  <si>
    <t>Tesouro Municipal</t>
  </si>
  <si>
    <t>Recursos Próprios Da Administração Indireta</t>
  </si>
  <si>
    <t>Recursos Próprios Da Empresa Dependente</t>
  </si>
  <si>
    <t>Recursos Próprios da Administração Indireta</t>
  </si>
  <si>
    <t>Recursos Próprios da Empresa Dependente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</si>
  <si>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</si>
  <si>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</si>
  <si>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</si>
  <si>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</si>
  <si>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</si>
  <si>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</si>
  <si>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</si>
  <si>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</si>
  <si>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</si>
  <si>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</si>
  <si>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</si>
  <si>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</si>
  <si>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</si>
  <si>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</si>
  <si>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</si>
  <si>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</si>
  <si>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</si>
  <si>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t>SUBTOTAL DAS DESPESAS (XI) = (VIII+IX+X)</t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</si>
  <si>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</si>
  <si>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FUMCAF - FUNDO MUNICIPAL DE COMBATE A FOME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</si>
  <si>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</si>
  <si>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</si>
  <si>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</si>
  <si>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</si>
  <si>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</si>
  <si>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</si>
  <si>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</si>
  <si>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</si>
  <si>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</si>
  <si>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</si>
  <si>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3. Outras Receitas Correntes - Imposto de Renda, Devoluções, Apropriação sem identificação do doador, Multas de Sentenças Judiciais.</t>
  </si>
  <si>
    <t xml:space="preserve">5.  Despesas Pagas (i) - as despesas foram pagas por meio da Fonte de Recurso 00 - Tesouro Municipal, código reduzido da conta Corrente 100.177. </t>
  </si>
  <si>
    <t>Regina Celia da Silveira Santana</t>
  </si>
  <si>
    <t>CPF: 128.236.058-27</t>
  </si>
  <si>
    <t>4. Lei Orçamentaria - LOA - nº 18.220, de 27 de Dezembro de 2024, que estima a receita e fixa a despesa do Município de São Paulo para o exercício de 2025.</t>
  </si>
  <si>
    <t>2. Os documentos que serviram de base para sua apresentação, encontram-se encartados no Processo SEI nº 6074.2025/0001676-2</t>
  </si>
  <si>
    <t>Empenhos Não Liquidados a Pagar</t>
  </si>
  <si>
    <t xml:space="preserve">Empenhos Liquidados a Pagar </t>
  </si>
  <si>
    <t>1. Em observância a Portaria SF nº 266 de 06 de Outubro de 2016.</t>
  </si>
  <si>
    <t>3. Lei Orçamentaria - LOA - nº 18.220 de 27 de Dezembro de 2024, que estima a receita e fixa a despesa do Município de São Paulo para o exercício de 2025.</t>
  </si>
  <si>
    <t>4. Lei Orçamentaria - LOA - nº 18.220 de 27 de Dezembro de 2024, que estima a receita e fixa a despesa do Município de São Paulo para o exercício de 2025.</t>
  </si>
  <si>
    <t>Brenno Markus Stach</t>
  </si>
  <si>
    <t>CRC: SP-317509/O-0</t>
  </si>
  <si>
    <t>SMDHC/CAF/DOF</t>
  </si>
  <si>
    <t>3. Modelo do MCASP - 11ª edição de 18 de dezembro de 2024, aplicado a partir do exercício de 2025.</t>
  </si>
  <si>
    <t>COMPETÊNCIA: AGOSTO DE 2025</t>
  </si>
  <si>
    <t xml:space="preserve">4. Transferências Financeiras Recebidas (II) - Para Execução Orçamentária - Valor utilizado para pagar as despesas do Fundo, através da fonte de recurso 00 - Tesouro Municipal . </t>
  </si>
  <si>
    <t>5. Recursos Não Vinculados</t>
  </si>
  <si>
    <t>5.1 Os valores anteriormente classificados como provenientes do Tesouro Municipal passaram a ser registrados exclusivamente como Recursos Não Vinculados, em conformidade com o novo modelo do MCASP - 11ª edição de 18 de dezembro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</si>
</sst>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);\(#,##0.00\);\-"/>
    <numFmt numFmtId="165" formatCode="#,##0.00_ ;[Red]\-#,##0.00\ "/>
    <numFmt numFmtId="166" formatCode="_(* #,##0.00_);_(* \(#,##0.00\);_(* \-??_);_(@_)"/>
    <numFmt numFmtId="167" formatCode="#,##0.00_ ;\-#,##0.00\ "/>
  </numFmts>
  <fonts count="56" x14ac:knownFonts="1">
    <font>
      <sz val="10"/>
      <color indexed="8"/>
      <name val="ARIAL"/>
      <charset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sz val="11"/>
      <color indexed="51"/>
      <name val="Calibri"/>
      <family val="2"/>
    </font>
    <font>
      <sz val="11"/>
      <color indexed="6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2"/>
      <name val="Calibri"/>
      <family val="2"/>
    </font>
    <font>
      <sz val="11"/>
      <color indexed="52"/>
      <name val="Calibri"/>
      <family val="2"/>
    </font>
    <font>
      <i/>
      <sz val="11"/>
      <color indexed="23"/>
      <name val="Calibri"/>
      <family val="2"/>
    </font>
    <font>
      <b/>
      <sz val="18"/>
      <color indexed="61"/>
      <name val="Cambria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color indexed="8"/>
      <name val="Calibri"/>
      <family val="2"/>
    </font>
    <font>
      <sz val="8.15"/>
      <name val="Arial"/>
      <family val="2"/>
    </font>
    <font>
      <sz val="8.15"/>
      <color indexed="8"/>
      <name val="Arial"/>
      <family val="2"/>
    </font>
    <font>
      <sz val="12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8"/>
      <name val="Calibri"/>
      <family val="2"/>
    </font>
    <font>
      <b/>
      <u val="singleAccounting"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color indexed="10"/>
      <name val="Arial"/>
      <family val="2"/>
    </font>
    <font>
      <b/>
      <sz val="7"/>
      <color indexed="8"/>
      <name val="Arial"/>
      <family val="2"/>
    </font>
    <font>
      <b/>
      <sz val="8"/>
      <color indexed="10"/>
      <name val="Arial"/>
      <family val="2"/>
    </font>
    <font>
      <b/>
      <sz val="8"/>
      <color indexed="8"/>
      <name val="Arial"/>
      <family val="2"/>
    </font>
    <font>
      <sz val="9"/>
      <color indexed="5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b/>
      <sz val="10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1">
    <xf numFmtId="0" fontId="0" fillId="0" borderId="0">
      <alignment vertical="top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7" fillId="7" borderId="1" applyNumberFormat="0" applyAlignment="0" applyProtection="0"/>
    <xf numFmtId="0" fontId="9" fillId="0" borderId="0"/>
    <xf numFmtId="0" fontId="8" fillId="0" borderId="0">
      <alignment vertical="top"/>
    </xf>
    <xf numFmtId="0" fontId="1" fillId="0" borderId="0"/>
    <xf numFmtId="0" fontId="8" fillId="4" borderId="4" applyNumberFormat="0" applyFont="0" applyAlignment="0" applyProtection="0"/>
    <xf numFmtId="9" fontId="8" fillId="0" borderId="0" applyFont="0" applyFill="0" applyBorder="0" applyAlignment="0" applyProtection="0"/>
    <xf numFmtId="0" fontId="10" fillId="11" borderId="5" applyNumberFormat="0" applyAlignment="0" applyProtection="0"/>
    <xf numFmtId="166" fontId="9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0">
    <xf numFmtId="0" fontId="0" fillId="0" borderId="0" xfId="0">
      <alignment vertical="top"/>
    </xf>
    <xf numFmtId="0" fontId="19" fillId="0" borderId="0" xfId="0" applyFont="1" applyAlignment="1">
      <alignment vertical="center"/>
    </xf>
    <xf numFmtId="43" fontId="19" fillId="0" borderId="0" xfId="45" applyFont="1" applyFill="1" applyAlignment="1">
      <alignment vertical="center"/>
    </xf>
    <xf numFmtId="165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19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readingOrder="1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19" fillId="0" borderId="0" xfId="0" applyNumberFormat="1" applyFont="1" applyAlignment="1">
      <alignment vertical="center"/>
    </xf>
    <xf numFmtId="0" fontId="17" fillId="0" borderId="0" xfId="32" applyFont="1" applyAlignment="1">
      <alignment horizontal="center"/>
    </xf>
    <xf numFmtId="0" fontId="1" fillId="0" borderId="0" xfId="32"/>
    <xf numFmtId="166" fontId="1" fillId="0" borderId="10" xfId="45" applyNumberFormat="1" applyFont="1" applyBorder="1"/>
    <xf numFmtId="166" fontId="17" fillId="16" borderId="11" xfId="45" applyNumberFormat="1" applyFont="1" applyFill="1" applyBorder="1"/>
    <xf numFmtId="166" fontId="1" fillId="0" borderId="10" xfId="32" applyNumberFormat="1" applyBorder="1"/>
    <xf numFmtId="166" fontId="1" fillId="16" borderId="12" xfId="32" applyNumberFormat="1" applyFill="1" applyBorder="1"/>
    <xf numFmtId="0" fontId="17" fillId="0" borderId="0" xfId="32" applyFont="1"/>
    <xf numFmtId="166" fontId="1" fillId="16" borderId="13" xfId="45" applyNumberFormat="1" applyFont="1" applyFill="1" applyBorder="1"/>
    <xf numFmtId="0" fontId="1" fillId="0" borderId="12" xfId="32" applyBorder="1"/>
    <xf numFmtId="0" fontId="1" fillId="0" borderId="0" xfId="32" applyAlignment="1">
      <alignment horizontal="center" vertical="center" wrapText="1"/>
    </xf>
    <xf numFmtId="43" fontId="17" fillId="0" borderId="0" xfId="32" applyNumberFormat="1" applyFont="1" applyAlignment="1">
      <alignment horizontal="center"/>
    </xf>
    <xf numFmtId="0" fontId="17" fillId="16" borderId="14" xfId="32" applyFont="1" applyFill="1" applyBorder="1" applyAlignment="1">
      <alignment horizontal="center" vertical="center" wrapText="1"/>
    </xf>
    <xf numFmtId="0" fontId="17" fillId="16" borderId="15" xfId="32" applyFont="1" applyFill="1" applyBorder="1" applyAlignment="1">
      <alignment horizontal="center" wrapText="1"/>
    </xf>
    <xf numFmtId="0" fontId="17" fillId="16" borderId="15" xfId="32" applyFont="1" applyFill="1" applyBorder="1"/>
    <xf numFmtId="166" fontId="17" fillId="16" borderId="14" xfId="45" applyNumberFormat="1" applyFont="1" applyFill="1" applyBorder="1"/>
    <xf numFmtId="166" fontId="17" fillId="16" borderId="15" xfId="45" applyNumberFormat="1" applyFont="1" applyFill="1" applyBorder="1"/>
    <xf numFmtId="166" fontId="1" fillId="0" borderId="16" xfId="32" applyNumberFormat="1" applyBorder="1"/>
    <xf numFmtId="166" fontId="1" fillId="0" borderId="17" xfId="32" applyNumberFormat="1" applyBorder="1"/>
    <xf numFmtId="166" fontId="1" fillId="0" borderId="18" xfId="32" applyNumberFormat="1" applyBorder="1"/>
    <xf numFmtId="166" fontId="1" fillId="0" borderId="17" xfId="45" applyNumberFormat="1" applyFont="1" applyBorder="1"/>
    <xf numFmtId="166" fontId="1" fillId="0" borderId="16" xfId="45" applyNumberFormat="1" applyFont="1" applyBorder="1"/>
    <xf numFmtId="166" fontId="1" fillId="0" borderId="19" xfId="32" applyNumberFormat="1" applyBorder="1"/>
    <xf numFmtId="0" fontId="17" fillId="16" borderId="14" xfId="32" applyFont="1" applyFill="1" applyBorder="1"/>
    <xf numFmtId="166" fontId="1" fillId="0" borderId="17" xfId="45" applyNumberFormat="1" applyFont="1" applyFill="1" applyBorder="1"/>
    <xf numFmtId="0" fontId="19" fillId="0" borderId="0" xfId="0" applyFont="1" applyAlignment="1">
      <alignment horizontal="center" vertical="center"/>
    </xf>
    <xf numFmtId="49" fontId="1" fillId="0" borderId="0" xfId="32" applyNumberFormat="1"/>
    <xf numFmtId="0" fontId="26" fillId="0" borderId="0" xfId="0" applyFont="1">
      <alignment vertical="top"/>
    </xf>
    <xf numFmtId="14" fontId="1" fillId="17" borderId="0" xfId="32" applyNumberFormat="1" applyFill="1"/>
    <xf numFmtId="0" fontId="28" fillId="0" borderId="0" xfId="0" applyFont="1" applyAlignment="1">
      <alignment vertical="center" readingOrder="1"/>
    </xf>
    <xf numFmtId="164" fontId="28" fillId="0" borderId="0" xfId="0" applyNumberFormat="1" applyFont="1" applyAlignment="1">
      <alignment vertical="center"/>
    </xf>
    <xf numFmtId="164" fontId="28" fillId="0" borderId="0" xfId="0" applyNumberFormat="1" applyFont="1" applyAlignment="1">
      <alignment horizontal="right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left" vertical="center" readingOrder="1"/>
    </xf>
    <xf numFmtId="0" fontId="29" fillId="0" borderId="0" xfId="0" applyFont="1" applyAlignment="1">
      <alignment horizontal="right" vertical="center"/>
    </xf>
    <xf numFmtId="43" fontId="29" fillId="0" borderId="0" xfId="0" applyNumberFormat="1" applyFont="1" applyAlignment="1">
      <alignment vertical="center"/>
    </xf>
    <xf numFmtId="43" fontId="29" fillId="0" borderId="0" xfId="45" applyFont="1" applyFill="1" applyAlignment="1">
      <alignment horizontal="right" vertical="center"/>
    </xf>
    <xf numFmtId="0" fontId="30" fillId="0" borderId="0" xfId="0" applyFont="1" applyAlignment="1">
      <alignment vertical="center" wrapText="1" readingOrder="1"/>
    </xf>
    <xf numFmtId="43" fontId="1" fillId="0" borderId="0" xfId="45" applyFont="1"/>
    <xf numFmtId="0" fontId="17" fillId="16" borderId="11" xfId="32" applyFont="1" applyFill="1" applyBorder="1"/>
    <xf numFmtId="0" fontId="17" fillId="16" borderId="11" xfId="32" applyFont="1" applyFill="1" applyBorder="1" applyAlignment="1">
      <alignment horizontal="center"/>
    </xf>
    <xf numFmtId="0" fontId="1" fillId="0" borderId="13" xfId="32" applyBorder="1"/>
    <xf numFmtId="0" fontId="17" fillId="16" borderId="11" xfId="32" applyFont="1" applyFill="1" applyBorder="1" applyAlignment="1">
      <alignment horizontal="center" vertical="center" wrapText="1"/>
    </xf>
    <xf numFmtId="43" fontId="17" fillId="0" borderId="0" xfId="45" applyFont="1"/>
    <xf numFmtId="43" fontId="1" fillId="0" borderId="0" xfId="45" applyFont="1" applyAlignment="1">
      <alignment horizontal="center" vertical="center" wrapText="1"/>
    </xf>
    <xf numFmtId="0" fontId="30" fillId="0" borderId="0" xfId="0" applyFont="1" applyAlignment="1">
      <alignment vertical="center" readingOrder="1"/>
    </xf>
    <xf numFmtId="9" fontId="24" fillId="0" borderId="0" xfId="34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5" fillId="0" borderId="0" xfId="0" applyFont="1" applyAlignment="1">
      <alignment vertical="center" readingOrder="1"/>
    </xf>
    <xf numFmtId="0" fontId="19" fillId="0" borderId="0" xfId="0" applyFont="1" applyAlignment="1">
      <alignment horizontal="left" vertical="center" wrapText="1" readingOrder="1"/>
    </xf>
    <xf numFmtId="0" fontId="34" fillId="0" borderId="0" xfId="0" applyFont="1" applyAlignment="1">
      <alignment vertical="center"/>
    </xf>
    <xf numFmtId="0" fontId="33" fillId="0" borderId="0" xfId="0" applyFont="1" applyAlignment="1">
      <alignment vertical="center" wrapText="1" readingOrder="1"/>
    </xf>
    <xf numFmtId="0" fontId="34" fillId="19" borderId="0" xfId="0" applyFont="1" applyFill="1" applyAlignment="1">
      <alignment vertical="center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166" fontId="32" fillId="16" borderId="13" xfId="45" applyNumberFormat="1" applyFont="1" applyFill="1" applyBorder="1"/>
    <xf numFmtId="166" fontId="35" fillId="0" borderId="10" xfId="45" applyNumberFormat="1" applyFont="1" applyBorder="1"/>
    <xf numFmtId="166" fontId="35" fillId="0" borderId="10" xfId="45" applyNumberFormat="1" applyFont="1" applyFill="1" applyBorder="1"/>
    <xf numFmtId="166" fontId="32" fillId="16" borderId="11" xfId="32" applyNumberFormat="1" applyFont="1" applyFill="1" applyBorder="1"/>
    <xf numFmtId="166" fontId="32" fillId="16" borderId="12" xfId="32" applyNumberFormat="1" applyFont="1" applyFill="1" applyBorder="1"/>
    <xf numFmtId="43" fontId="35" fillId="16" borderId="13" xfId="45" applyFont="1" applyFill="1" applyBorder="1"/>
    <xf numFmtId="43" fontId="32" fillId="16" borderId="13" xfId="45" applyFont="1" applyFill="1" applyBorder="1"/>
    <xf numFmtId="0" fontId="35" fillId="0" borderId="10" xfId="32" applyFont="1" applyBorder="1"/>
    <xf numFmtId="43" fontId="35" fillId="0" borderId="10" xfId="45" applyFont="1" applyFill="1" applyBorder="1"/>
    <xf numFmtId="43" fontId="35" fillId="0" borderId="10" xfId="32" applyNumberFormat="1" applyFont="1" applyBorder="1"/>
    <xf numFmtId="43" fontId="32" fillId="16" borderId="11" xfId="45" applyFont="1" applyFill="1" applyBorder="1"/>
    <xf numFmtId="43" fontId="32" fillId="16" borderId="11" xfId="32" applyNumberFormat="1" applyFont="1" applyFill="1" applyBorder="1"/>
    <xf numFmtId="0" fontId="32" fillId="0" borderId="10" xfId="32" applyFont="1" applyBorder="1"/>
    <xf numFmtId="166" fontId="32" fillId="16" borderId="14" xfId="45" applyNumberFormat="1" applyFont="1" applyFill="1" applyBorder="1"/>
    <xf numFmtId="166" fontId="32" fillId="16" borderId="15" xfId="45" applyNumberFormat="1" applyFont="1" applyFill="1" applyBorder="1"/>
    <xf numFmtId="166" fontId="32" fillId="16" borderId="21" xfId="45" applyNumberFormat="1" applyFont="1" applyFill="1" applyBorder="1"/>
    <xf numFmtId="166" fontId="35" fillId="0" borderId="16" xfId="32" applyNumberFormat="1" applyFont="1" applyBorder="1"/>
    <xf numFmtId="166" fontId="35" fillId="0" borderId="17" xfId="45" applyNumberFormat="1" applyFont="1" applyFill="1" applyBorder="1"/>
    <xf numFmtId="166" fontId="35" fillId="0" borderId="17" xfId="45" applyNumberFormat="1" applyFont="1" applyBorder="1"/>
    <xf numFmtId="166" fontId="35" fillId="0" borderId="16" xfId="45" applyNumberFormat="1" applyFont="1" applyFill="1" applyBorder="1"/>
    <xf numFmtId="166" fontId="35" fillId="0" borderId="17" xfId="32" applyNumberFormat="1" applyFont="1" applyBorder="1"/>
    <xf numFmtId="166" fontId="35" fillId="0" borderId="18" xfId="32" applyNumberFormat="1" applyFont="1" applyBorder="1"/>
    <xf numFmtId="166" fontId="32" fillId="16" borderId="15" xfId="32" applyNumberFormat="1" applyFont="1" applyFill="1" applyBorder="1"/>
    <xf numFmtId="0" fontId="35" fillId="0" borderId="22" xfId="32" applyFont="1" applyBorder="1"/>
    <xf numFmtId="0" fontId="35" fillId="0" borderId="17" xfId="32" applyFont="1" applyBorder="1"/>
    <xf numFmtId="0" fontId="35" fillId="0" borderId="23" xfId="32" applyFont="1" applyBorder="1"/>
    <xf numFmtId="0" fontId="32" fillId="16" borderId="11" xfId="32" applyFont="1" applyFill="1" applyBorder="1"/>
    <xf numFmtId="0" fontId="32" fillId="16" borderId="12" xfId="32" applyFont="1" applyFill="1" applyBorder="1"/>
    <xf numFmtId="0" fontId="32" fillId="16" borderId="13" xfId="32" applyFont="1" applyFill="1" applyBorder="1"/>
    <xf numFmtId="0" fontId="32" fillId="0" borderId="13" xfId="32" applyFont="1" applyBorder="1"/>
    <xf numFmtId="0" fontId="32" fillId="16" borderId="11" xfId="32" applyFont="1" applyFill="1" applyBorder="1" applyAlignment="1">
      <alignment horizontal="center" vertical="center" wrapText="1"/>
    </xf>
    <xf numFmtId="0" fontId="36" fillId="20" borderId="24" xfId="0" applyFont="1" applyFill="1" applyBorder="1" applyAlignment="1">
      <alignment horizontal="center" vertical="center" readingOrder="1"/>
    </xf>
    <xf numFmtId="0" fontId="36" fillId="20" borderId="25" xfId="0" applyFont="1" applyFill="1" applyBorder="1" applyAlignment="1">
      <alignment horizontal="center" vertical="center" readingOrder="1"/>
    </xf>
    <xf numFmtId="0" fontId="36" fillId="20" borderId="11" xfId="0" applyFont="1" applyFill="1" applyBorder="1" applyAlignment="1">
      <alignment horizontal="center" vertical="center" readingOrder="1"/>
    </xf>
    <xf numFmtId="164" fontId="36" fillId="19" borderId="12" xfId="0" applyNumberFormat="1" applyFont="1" applyFill="1" applyBorder="1" applyAlignment="1">
      <alignment vertical="center"/>
    </xf>
    <xf numFmtId="164" fontId="36" fillId="0" borderId="12" xfId="0" applyNumberFormat="1" applyFont="1" applyBorder="1" applyAlignment="1">
      <alignment vertical="center"/>
    </xf>
    <xf numFmtId="164" fontId="37" fillId="0" borderId="10" xfId="0" applyNumberFormat="1" applyFont="1" applyBorder="1" applyAlignment="1">
      <alignment vertical="center"/>
    </xf>
    <xf numFmtId="164" fontId="36" fillId="0" borderId="10" xfId="0" applyNumberFormat="1" applyFont="1" applyBorder="1" applyAlignment="1">
      <alignment vertical="center"/>
    </xf>
    <xf numFmtId="164" fontId="36" fillId="19" borderId="11" xfId="0" applyNumberFormat="1" applyFont="1" applyFill="1" applyBorder="1" applyAlignment="1">
      <alignment vertical="center"/>
    </xf>
    <xf numFmtId="164" fontId="36" fillId="0" borderId="11" xfId="0" applyNumberFormat="1" applyFont="1" applyBorder="1" applyAlignment="1">
      <alignment vertical="center"/>
    </xf>
    <xf numFmtId="164" fontId="37" fillId="19" borderId="12" xfId="0" applyNumberFormat="1" applyFont="1" applyFill="1" applyBorder="1" applyAlignment="1">
      <alignment vertical="center"/>
    </xf>
    <xf numFmtId="164" fontId="37" fillId="19" borderId="10" xfId="0" applyNumberFormat="1" applyFont="1" applyFill="1" applyBorder="1" applyAlignment="1">
      <alignment vertical="center"/>
    </xf>
    <xf numFmtId="164" fontId="37" fillId="19" borderId="13" xfId="0" applyNumberFormat="1" applyFont="1" applyFill="1" applyBorder="1" applyAlignment="1">
      <alignment vertical="center"/>
    </xf>
    <xf numFmtId="164" fontId="37" fillId="19" borderId="10" xfId="0" applyNumberFormat="1" applyFont="1" applyFill="1" applyBorder="1" applyAlignment="1"/>
    <xf numFmtId="164" fontId="37" fillId="0" borderId="10" xfId="0" applyNumberFormat="1" applyFont="1" applyBorder="1" applyAlignment="1"/>
    <xf numFmtId="164" fontId="37" fillId="0" borderId="10" xfId="0" applyNumberFormat="1" applyFont="1" applyBorder="1" applyAlignment="1">
      <alignment horizontal="right" vertical="center"/>
    </xf>
    <xf numFmtId="0" fontId="37" fillId="0" borderId="0" xfId="0" applyFont="1" applyAlignment="1">
      <alignment horizontal="right" vertical="center"/>
    </xf>
    <xf numFmtId="164" fontId="36" fillId="0" borderId="11" xfId="0" applyNumberFormat="1" applyFont="1" applyBorder="1" applyAlignment="1">
      <alignment horizontal="right" vertical="center"/>
    </xf>
    <xf numFmtId="0" fontId="47" fillId="0" borderId="0" xfId="0" applyFont="1" applyAlignment="1">
      <alignment vertical="center" readingOrder="1"/>
    </xf>
    <xf numFmtId="0" fontId="44" fillId="0" borderId="0" xfId="0" applyFont="1" applyAlignment="1">
      <alignment horizontal="left" vertical="center" wrapText="1" readingOrder="1"/>
    </xf>
    <xf numFmtId="0" fontId="32" fillId="16" borderId="10" xfId="32" applyFont="1" applyFill="1" applyBorder="1" applyAlignment="1">
      <alignment horizontal="left" wrapText="1"/>
    </xf>
    <xf numFmtId="0" fontId="32" fillId="0" borderId="22" xfId="32" applyFont="1" applyBorder="1"/>
    <xf numFmtId="0" fontId="1" fillId="0" borderId="26" xfId="32" applyBorder="1"/>
    <xf numFmtId="0" fontId="1" fillId="0" borderId="27" xfId="32" applyBorder="1"/>
    <xf numFmtId="0" fontId="1" fillId="0" borderId="22" xfId="32" applyBorder="1"/>
    <xf numFmtId="0" fontId="32" fillId="16" borderId="24" xfId="32" applyFont="1" applyFill="1" applyBorder="1"/>
    <xf numFmtId="0" fontId="44" fillId="0" borderId="0" xfId="0" applyFont="1" applyAlignment="1">
      <alignment vertical="center"/>
    </xf>
    <xf numFmtId="165" fontId="21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right" vertical="center" wrapText="1" readingOrder="1"/>
    </xf>
    <xf numFmtId="0" fontId="48" fillId="21" borderId="11" xfId="0" applyFont="1" applyFill="1" applyBorder="1" applyAlignment="1">
      <alignment vertical="center"/>
    </xf>
    <xf numFmtId="0" fontId="39" fillId="21" borderId="10" xfId="0" applyFont="1" applyFill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 wrapText="1" readingOrder="1"/>
    </xf>
    <xf numFmtId="0" fontId="37" fillId="19" borderId="0" xfId="0" applyFont="1" applyFill="1" applyAlignment="1">
      <alignment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readingOrder="1"/>
    </xf>
    <xf numFmtId="9" fontId="38" fillId="0" borderId="0" xfId="34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7" fillId="0" borderId="10" xfId="32" applyFont="1" applyBorder="1"/>
    <xf numFmtId="0" fontId="1" fillId="0" borderId="10" xfId="32" applyBorder="1"/>
    <xf numFmtId="0" fontId="8" fillId="0" borderId="0" xfId="0" applyFont="1">
      <alignment vertical="top"/>
    </xf>
    <xf numFmtId="0" fontId="19" fillId="0" borderId="0" xfId="32" applyFont="1"/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horizontal="left" vertical="center"/>
    </xf>
    <xf numFmtId="164" fontId="36" fillId="17" borderId="12" xfId="0" applyNumberFormat="1" applyFont="1" applyFill="1" applyBorder="1" applyAlignment="1">
      <alignment vertical="center"/>
    </xf>
    <xf numFmtId="164" fontId="37" fillId="17" borderId="10" xfId="0" applyNumberFormat="1" applyFont="1" applyFill="1" applyBorder="1" applyAlignment="1">
      <alignment vertical="center"/>
    </xf>
    <xf numFmtId="164" fontId="37" fillId="17" borderId="22" xfId="0" applyNumberFormat="1" applyFont="1" applyFill="1" applyBorder="1" applyAlignment="1">
      <alignment vertical="center"/>
    </xf>
    <xf numFmtId="164" fontId="36" fillId="17" borderId="10" xfId="0" applyNumberFormat="1" applyFont="1" applyFill="1" applyBorder="1" applyAlignment="1">
      <alignment vertical="center"/>
    </xf>
    <xf numFmtId="164" fontId="37" fillId="17" borderId="13" xfId="0" applyNumberFormat="1" applyFont="1" applyFill="1" applyBorder="1" applyAlignment="1">
      <alignment vertical="center"/>
    </xf>
    <xf numFmtId="164" fontId="36" fillId="17" borderId="13" xfId="0" applyNumberFormat="1" applyFont="1" applyFill="1" applyBorder="1" applyAlignment="1">
      <alignment vertical="center"/>
    </xf>
    <xf numFmtId="164" fontId="37" fillId="17" borderId="12" xfId="0" applyNumberFormat="1" applyFont="1" applyFill="1" applyBorder="1" applyAlignment="1">
      <alignment vertical="center"/>
    </xf>
    <xf numFmtId="164" fontId="36" fillId="17" borderId="11" xfId="0" applyNumberFormat="1" applyFont="1" applyFill="1" applyBorder="1" applyAlignment="1">
      <alignment vertical="center"/>
    </xf>
    <xf numFmtId="164" fontId="37" fillId="17" borderId="28" xfId="0" applyNumberFormat="1" applyFont="1" applyFill="1" applyBorder="1" applyAlignment="1">
      <alignment vertical="center"/>
    </xf>
    <xf numFmtId="164" fontId="37" fillId="17" borderId="29" xfId="0" applyNumberFormat="1" applyFont="1" applyFill="1" applyBorder="1" applyAlignment="1">
      <alignment vertical="center"/>
    </xf>
    <xf numFmtId="164" fontId="37" fillId="17" borderId="30" xfId="0" applyNumberFormat="1" applyFont="1" applyFill="1" applyBorder="1" applyAlignment="1">
      <alignment vertical="center"/>
    </xf>
    <xf numFmtId="164" fontId="37" fillId="17" borderId="22" xfId="0" applyNumberFormat="1" applyFont="1" applyFill="1" applyBorder="1" applyAlignment="1">
      <alignment horizontal="center" vertical="center"/>
    </xf>
    <xf numFmtId="164" fontId="36" fillId="17" borderId="11" xfId="0" applyNumberFormat="1" applyFont="1" applyFill="1" applyBorder="1" applyAlignment="1">
      <alignment horizontal="right" vertical="center"/>
    </xf>
    <xf numFmtId="0" fontId="37" fillId="17" borderId="10" xfId="0" applyFont="1" applyFill="1" applyBorder="1" applyAlignment="1">
      <alignment vertical="center"/>
    </xf>
    <xf numFmtId="43" fontId="37" fillId="17" borderId="10" xfId="45" applyFont="1" applyFill="1" applyBorder="1" applyAlignment="1">
      <alignment vertical="center"/>
    </xf>
    <xf numFmtId="0" fontId="37" fillId="0" borderId="0" xfId="0" applyFont="1" applyAlignment="1">
      <alignment horizontal="left" vertical="center" readingOrder="1"/>
    </xf>
    <xf numFmtId="0" fontId="38" fillId="0" borderId="0" xfId="0" applyFont="1" applyAlignment="1">
      <alignment vertical="center" readingOrder="1"/>
    </xf>
    <xf numFmtId="0" fontId="38" fillId="19" borderId="0" xfId="0" applyFont="1" applyFill="1" applyAlignment="1">
      <alignment horizontal="left" vertical="center" readingOrder="1"/>
    </xf>
    <xf numFmtId="0" fontId="50" fillId="0" borderId="0" xfId="0" applyFont="1" applyAlignment="1">
      <alignment vertical="center" readingOrder="1"/>
    </xf>
    <xf numFmtId="0" fontId="1" fillId="0" borderId="29" xfId="32" applyBorder="1"/>
    <xf numFmtId="0" fontId="29" fillId="0" borderId="29" xfId="0" applyFont="1" applyBorder="1" applyAlignment="1">
      <alignment vertical="center"/>
    </xf>
    <xf numFmtId="164" fontId="25" fillId="0" borderId="0" xfId="0" applyNumberFormat="1" applyFont="1" applyAlignment="1">
      <alignment vertical="center"/>
    </xf>
    <xf numFmtId="0" fontId="29" fillId="0" borderId="29" xfId="0" applyFont="1" applyBorder="1" applyAlignment="1">
      <alignment horizontal="left" vertical="center" readingOrder="1"/>
    </xf>
    <xf numFmtId="167" fontId="1" fillId="0" borderId="0" xfId="45" applyNumberFormat="1" applyFont="1"/>
    <xf numFmtId="43" fontId="8" fillId="0" borderId="0" xfId="45" applyFont="1" applyFill="1" applyAlignment="1">
      <alignment horizontal="left" vertical="center" readingOrder="1"/>
    </xf>
    <xf numFmtId="43" fontId="9" fillId="0" borderId="0" xfId="0" applyNumberFormat="1" applyFont="1" applyAlignment="1">
      <alignment vertical="center" readingOrder="1"/>
    </xf>
    <xf numFmtId="43" fontId="36" fillId="0" borderId="0" xfId="45" applyFont="1" applyFill="1" applyAlignment="1">
      <alignment vertical="center" readingOrder="1"/>
    </xf>
    <xf numFmtId="0" fontId="38" fillId="19" borderId="0" xfId="0" applyFont="1" applyFill="1" applyAlignment="1">
      <alignment horizontal="left" vertical="center" wrapText="1" readingOrder="1"/>
    </xf>
    <xf numFmtId="0" fontId="30" fillId="19" borderId="0" xfId="0" applyFont="1" applyFill="1" applyAlignment="1">
      <alignment vertical="center" wrapText="1" readingOrder="1"/>
    </xf>
    <xf numFmtId="43" fontId="37" fillId="19" borderId="0" xfId="45" applyFont="1" applyFill="1" applyAlignment="1">
      <alignment vertical="center"/>
    </xf>
    <xf numFmtId="0" fontId="38" fillId="19" borderId="0" xfId="0" applyFont="1" applyFill="1" applyAlignment="1">
      <alignment vertical="center" wrapText="1" readingOrder="1"/>
    </xf>
    <xf numFmtId="43" fontId="37" fillId="19" borderId="0" xfId="0" applyNumberFormat="1" applyFont="1" applyFill="1" applyAlignment="1">
      <alignment vertical="center"/>
    </xf>
    <xf numFmtId="0" fontId="33" fillId="19" borderId="0" xfId="0" applyFont="1" applyFill="1" applyAlignment="1">
      <alignment vertical="center" wrapText="1" readingOrder="1"/>
    </xf>
    <xf numFmtId="0" fontId="9" fillId="0" borderId="0" xfId="0" applyFont="1" applyAlignment="1">
      <alignment horizontal="left" vertical="center" readingOrder="1"/>
    </xf>
    <xf numFmtId="0" fontId="9" fillId="0" borderId="0" xfId="0" applyFont="1" applyAlignment="1">
      <alignment vertical="center" readingOrder="1"/>
    </xf>
    <xf numFmtId="0" fontId="9" fillId="19" borderId="0" xfId="0" applyFont="1" applyFill="1" applyAlignment="1">
      <alignment horizontal="left" vertical="center" readingOrder="1"/>
    </xf>
    <xf numFmtId="0" fontId="17" fillId="0" borderId="25" xfId="32" applyFont="1" applyBorder="1"/>
    <xf numFmtId="0" fontId="17" fillId="0" borderId="20" xfId="32" applyFont="1" applyBorder="1"/>
    <xf numFmtId="0" fontId="40" fillId="0" borderId="27" xfId="32" applyFont="1" applyBorder="1"/>
    <xf numFmtId="0" fontId="17" fillId="0" borderId="30" xfId="32" applyFont="1" applyBorder="1"/>
    <xf numFmtId="166" fontId="41" fillId="17" borderId="26" xfId="32" applyNumberFormat="1" applyFont="1" applyFill="1" applyBorder="1"/>
    <xf numFmtId="166" fontId="32" fillId="17" borderId="24" xfId="32" applyNumberFormat="1" applyFont="1" applyFill="1" applyBorder="1"/>
    <xf numFmtId="166" fontId="32" fillId="17" borderId="22" xfId="32" applyNumberFormat="1" applyFont="1" applyFill="1" applyBorder="1"/>
    <xf numFmtId="43" fontId="32" fillId="22" borderId="22" xfId="45" applyFont="1" applyFill="1" applyBorder="1" applyAlignment="1">
      <alignment vertical="center" readingOrder="1"/>
    </xf>
    <xf numFmtId="0" fontId="1" fillId="19" borderId="0" xfId="32" applyFill="1"/>
    <xf numFmtId="0" fontId="49" fillId="0" borderId="0" xfId="0" applyFont="1" applyAlignment="1">
      <alignment horizontal="left" vertical="center" readingOrder="1"/>
    </xf>
    <xf numFmtId="0" fontId="49" fillId="0" borderId="0" xfId="0" applyFont="1" applyAlignment="1">
      <alignment vertical="center" readingOrder="1"/>
    </xf>
    <xf numFmtId="166" fontId="42" fillId="21" borderId="22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3" fillId="0" borderId="29" xfId="32" applyFont="1" applyBorder="1"/>
    <xf numFmtId="43" fontId="9" fillId="19" borderId="0" xfId="0" applyNumberFormat="1" applyFont="1" applyFill="1" applyAlignment="1">
      <alignment horizontal="left" vertical="center" readingOrder="1"/>
    </xf>
    <xf numFmtId="0" fontId="9" fillId="18" borderId="0" xfId="0" applyFont="1" applyFill="1" applyAlignment="1">
      <alignment horizontal="left" vertical="center" readingOrder="1"/>
    </xf>
    <xf numFmtId="0" fontId="9" fillId="18" borderId="0" xfId="0" applyFont="1" applyFill="1" applyAlignment="1">
      <alignment vertical="center"/>
    </xf>
    <xf numFmtId="0" fontId="9" fillId="18" borderId="0" xfId="0" applyFont="1" applyFill="1" applyAlignment="1">
      <alignment vertical="center" wrapText="1" readingOrder="1"/>
    </xf>
    <xf numFmtId="0" fontId="9" fillId="18" borderId="0" xfId="0" applyFont="1" applyFill="1" applyAlignment="1">
      <alignment horizontal="left" vertical="center" wrapText="1" readingOrder="1"/>
    </xf>
    <xf numFmtId="4" fontId="0" fillId="0" borderId="0" xfId="0" applyNumberFormat="1">
      <alignment vertical="top"/>
    </xf>
    <xf numFmtId="9" fontId="24" fillId="0" borderId="0" xfId="34" applyFont="1" applyFill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 readingOrder="1"/>
    </xf>
    <xf numFmtId="0" fontId="9" fillId="19" borderId="0" xfId="0" applyFont="1" applyFill="1" applyAlignment="1">
      <alignment horizontal="left" vertical="center" wrapText="1" readingOrder="1"/>
    </xf>
    <xf numFmtId="0" fontId="31" fillId="0" borderId="0" xfId="0" applyFont="1" applyAlignment="1">
      <alignment vertical="center" readingOrder="1"/>
    </xf>
    <xf numFmtId="0" fontId="26" fillId="0" borderId="0" xfId="0" applyFont="1" applyAlignment="1">
      <alignment vertical="center" readingOrder="1"/>
    </xf>
    <xf numFmtId="164" fontId="26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readingOrder="1"/>
    </xf>
    <xf numFmtId="0" fontId="8" fillId="0" borderId="0" xfId="32" applyFont="1"/>
    <xf numFmtId="43" fontId="0" fillId="0" borderId="0" xfId="0" applyNumberFormat="1">
      <alignment vertical="top"/>
    </xf>
    <xf numFmtId="0" fontId="8" fillId="0" borderId="0" xfId="0" applyFont="1" applyAlignment="1">
      <alignment horizontal="left" vertical="center"/>
    </xf>
    <xf numFmtId="0" fontId="26" fillId="0" borderId="0" xfId="0" applyFont="1" applyAlignment="1">
      <alignment horizontal="centerContinuous" vertical="top"/>
    </xf>
    <xf numFmtId="0" fontId="0" fillId="0" borderId="0" xfId="0" applyAlignment="1">
      <alignment horizontal="centerContinuous" vertical="top"/>
    </xf>
    <xf numFmtId="0" fontId="26" fillId="0" borderId="12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left" indent="1"/>
    </xf>
    <xf numFmtId="43" fontId="26" fillId="0" borderId="10" xfId="0" applyNumberFormat="1" applyFont="1" applyBorder="1">
      <alignment vertical="top"/>
    </xf>
    <xf numFmtId="0" fontId="31" fillId="0" borderId="32" xfId="0" applyFont="1" applyBorder="1" applyAlignment="1">
      <alignment horizontal="left" indent="1"/>
    </xf>
    <xf numFmtId="0" fontId="26" fillId="0" borderId="22" xfId="0" applyFont="1" applyBorder="1" applyAlignment="1">
      <alignment horizontal="left" indent="2"/>
    </xf>
    <xf numFmtId="0" fontId="31" fillId="0" borderId="0" xfId="0" applyFont="1" applyAlignment="1">
      <alignment horizontal="left" indent="2"/>
    </xf>
    <xf numFmtId="0" fontId="8" fillId="0" borderId="22" xfId="0" applyFont="1" applyBorder="1" applyAlignment="1">
      <alignment horizontal="left" indent="1"/>
    </xf>
    <xf numFmtId="43" fontId="8" fillId="0" borderId="10" xfId="0" applyNumberFormat="1" applyFont="1" applyBorder="1">
      <alignment vertical="top"/>
    </xf>
    <xf numFmtId="0" fontId="9" fillId="0" borderId="0" xfId="0" applyFont="1" applyAlignment="1">
      <alignment horizontal="left" indent="1"/>
    </xf>
    <xf numFmtId="0" fontId="53" fillId="0" borderId="22" xfId="0" applyFont="1" applyBorder="1" applyAlignment="1">
      <alignment horizontal="left" indent="1"/>
    </xf>
    <xf numFmtId="0" fontId="53" fillId="0" borderId="0" xfId="0" applyFont="1" applyAlignment="1">
      <alignment horizontal="left" indent="1"/>
    </xf>
    <xf numFmtId="0" fontId="54" fillId="0" borderId="22" xfId="0" applyFont="1" applyBorder="1" applyAlignment="1">
      <alignment horizontal="left" indent="2"/>
    </xf>
    <xf numFmtId="0" fontId="54" fillId="0" borderId="0" xfId="0" applyFont="1" applyAlignment="1">
      <alignment horizontal="left" indent="2"/>
    </xf>
    <xf numFmtId="0" fontId="26" fillId="0" borderId="22" xfId="0" applyFont="1" applyBorder="1" applyAlignment="1">
      <alignment horizontal="left" indent="1"/>
    </xf>
    <xf numFmtId="0" fontId="31" fillId="0" borderId="0" xfId="0" applyFont="1" applyAlignment="1">
      <alignment horizontal="left" indent="1"/>
    </xf>
    <xf numFmtId="0" fontId="54" fillId="0" borderId="22" xfId="0" applyFont="1" applyBorder="1" applyAlignment="1">
      <alignment horizontal="left" indent="1"/>
    </xf>
    <xf numFmtId="0" fontId="54" fillId="0" borderId="0" xfId="0" applyFont="1" applyAlignment="1">
      <alignment horizontal="left" indent="1"/>
    </xf>
    <xf numFmtId="0" fontId="9" fillId="0" borderId="22" xfId="0" applyFont="1" applyBorder="1" applyAlignment="1">
      <alignment horizontal="left" indent="1"/>
    </xf>
    <xf numFmtId="0" fontId="26" fillId="0" borderId="32" xfId="0" applyFont="1" applyBorder="1" applyAlignment="1">
      <alignment horizontal="left" vertical="center"/>
    </xf>
    <xf numFmtId="0" fontId="8" fillId="0" borderId="32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9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164" fontId="26" fillId="0" borderId="0" xfId="0" applyNumberFormat="1" applyFont="1" applyAlignment="1">
      <alignment horizontal="left"/>
    </xf>
    <xf numFmtId="0" fontId="31" fillId="0" borderId="0" xfId="0" applyFont="1" applyAlignment="1">
      <alignment horizontal="left"/>
    </xf>
    <xf numFmtId="43" fontId="8" fillId="0" borderId="0" xfId="45" applyFont="1" applyFill="1" applyAlignment="1">
      <alignment horizontal="left"/>
    </xf>
    <xf numFmtId="0" fontId="52" fillId="0" borderId="0" xfId="0" applyFont="1" applyAlignment="1">
      <alignment horizontal="left"/>
    </xf>
    <xf numFmtId="0" fontId="39" fillId="0" borderId="0" xfId="0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Continuous" vertical="center"/>
    </xf>
    <xf numFmtId="0" fontId="26" fillId="23" borderId="11" xfId="0" applyFont="1" applyFill="1" applyBorder="1" applyAlignment="1">
      <alignment horizontal="center" vertical="center"/>
    </xf>
    <xf numFmtId="0" fontId="8" fillId="23" borderId="1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left" vertical="top" indent="1"/>
    </xf>
    <xf numFmtId="0" fontId="8" fillId="0" borderId="10" xfId="0" applyFont="1" applyBorder="1" applyAlignment="1">
      <alignment horizontal="left" vertical="top" indent="2"/>
    </xf>
    <xf numFmtId="0" fontId="26" fillId="0" borderId="10" xfId="0" applyFont="1" applyBorder="1" applyAlignment="1">
      <alignment horizontal="left" vertical="top" indent="1"/>
    </xf>
    <xf numFmtId="0" fontId="8" fillId="0" borderId="10" xfId="0" applyFont="1" applyBorder="1" applyAlignment="1">
      <alignment horizontal="left" vertical="top" indent="3"/>
    </xf>
    <xf numFmtId="0" fontId="8" fillId="0" borderId="10" xfId="0" applyFont="1" applyBorder="1" applyAlignment="1">
      <alignment horizontal="left" vertical="top" indent="1"/>
    </xf>
    <xf numFmtId="0" fontId="8" fillId="0" borderId="13" xfId="0" applyFont="1" applyBorder="1" applyAlignment="1">
      <alignment horizontal="left" vertical="top" indent="3"/>
    </xf>
    <xf numFmtId="0" fontId="26" fillId="0" borderId="13" xfId="0" applyFont="1" applyBorder="1" applyAlignment="1">
      <alignment horizontal="left" vertical="top" indent="1"/>
    </xf>
    <xf numFmtId="0" fontId="36" fillId="0" borderId="0" xfId="0" applyFont="1">
      <alignment vertical="top"/>
    </xf>
    <xf numFmtId="0" fontId="0" fillId="23" borderId="12" xfId="0" applyFill="1" applyBorder="1">
      <alignment vertical="top"/>
    </xf>
    <xf numFmtId="0" fontId="26" fillId="23" borderId="13" xfId="0" applyFont="1" applyFill="1" applyBorder="1" applyAlignment="1">
      <alignment horizontal="center" vertical="center"/>
    </xf>
    <xf numFmtId="0" fontId="8" fillId="23" borderId="13" xfId="0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right" vertical="top"/>
    </xf>
    <xf numFmtId="0" fontId="8" fillId="24" borderId="22" xfId="0" applyFont="1" applyFill="1" applyBorder="1" applyAlignment="1">
      <alignment horizontal="left" indent="1"/>
    </xf>
    <xf numFmtId="0" fontId="9" fillId="24" borderId="22" xfId="0" applyFont="1" applyFill="1" applyBorder="1" applyAlignment="1">
      <alignment horizontal="left" indent="1"/>
    </xf>
    <xf numFmtId="0" fontId="9" fillId="24" borderId="0" xfId="0" applyFont="1" applyFill="1" applyAlignment="1">
      <alignment horizontal="left" indent="1"/>
    </xf>
    <xf numFmtId="0" fontId="8" fillId="0" borderId="0" xfId="0" applyFont="1" applyAlignment="1">
      <alignment horizontal="right" vertical="center"/>
    </xf>
    <xf numFmtId="0" fontId="31" fillId="0" borderId="27" xfId="0" applyFont="1" applyBorder="1" applyAlignment="1">
      <alignment horizontal="left" indent="1"/>
    </xf>
    <xf numFmtId="0" fontId="9" fillId="0" borderId="10" xfId="0" applyFont="1" applyBorder="1" applyAlignment="1">
      <alignment horizontal="left" indent="1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8" fillId="23" borderId="11" xfId="31" applyFill="1" applyBorder="1" applyAlignment="1">
      <alignment horizontal="center" vertical="center" wrapText="1"/>
    </xf>
    <xf numFmtId="43" fontId="26" fillId="0" borderId="12" xfId="45" applyFont="1" applyBorder="1" applyAlignment="1">
      <alignment horizontal="right" vertical="top"/>
    </xf>
    <xf numFmtId="43" fontId="0" fillId="0" borderId="10" xfId="0" applyNumberFormat="1" applyBorder="1" applyAlignment="1">
      <alignment horizontal="right" vertical="top"/>
    </xf>
    <xf numFmtId="43" fontId="0" fillId="0" borderId="10" xfId="45" applyFont="1" applyBorder="1" applyAlignment="1">
      <alignment horizontal="right" vertical="top"/>
    </xf>
    <xf numFmtId="43" fontId="26" fillId="0" borderId="10" xfId="0" applyNumberFormat="1" applyFont="1" applyBorder="1" applyAlignment="1">
      <alignment horizontal="right" vertical="top"/>
    </xf>
    <xf numFmtId="43" fontId="26" fillId="0" borderId="10" xfId="45" applyFont="1" applyBorder="1" applyAlignment="1">
      <alignment horizontal="right" vertical="top"/>
    </xf>
    <xf numFmtId="43" fontId="0" fillId="0" borderId="13" xfId="0" applyNumberFormat="1" applyBorder="1" applyAlignment="1">
      <alignment horizontal="right" vertical="top"/>
    </xf>
    <xf numFmtId="43" fontId="0" fillId="0" borderId="13" xfId="45" applyFont="1" applyBorder="1" applyAlignment="1">
      <alignment horizontal="right" vertical="top"/>
    </xf>
    <xf numFmtId="43" fontId="26" fillId="0" borderId="12" xfId="0" applyNumberFormat="1" applyFont="1" applyBorder="1" applyAlignment="1">
      <alignment horizontal="right" vertical="top"/>
    </xf>
    <xf numFmtId="43" fontId="26" fillId="0" borderId="13" xfId="0" applyNumberFormat="1" applyFont="1" applyBorder="1" applyAlignment="1">
      <alignment horizontal="right" vertical="top"/>
    </xf>
    <xf numFmtId="43" fontId="8" fillId="0" borderId="10" xfId="45" applyFont="1" applyBorder="1" applyAlignment="1">
      <alignment horizontal="right" vertical="top"/>
    </xf>
    <xf numFmtId="43" fontId="26" fillId="0" borderId="13" xfId="45" applyFont="1" applyBorder="1" applyAlignment="1">
      <alignment horizontal="right" vertical="top"/>
    </xf>
    <xf numFmtId="0" fontId="31" fillId="0" borderId="10" xfId="0" applyFont="1" applyBorder="1" applyAlignment="1">
      <alignment horizontal="center" vertical="top"/>
    </xf>
    <xf numFmtId="0" fontId="31" fillId="0" borderId="31" xfId="0" applyFont="1" applyBorder="1" applyAlignment="1">
      <alignment horizontal="left"/>
    </xf>
    <xf numFmtId="0" fontId="26" fillId="0" borderId="12" xfId="0" applyFont="1" applyBorder="1" applyAlignment="1">
      <alignment horizontal="center"/>
    </xf>
    <xf numFmtId="43" fontId="31" fillId="0" borderId="10" xfId="0" applyNumberFormat="1" applyFont="1" applyBorder="1" applyAlignment="1">
      <alignment horizontal="right"/>
    </xf>
    <xf numFmtId="0" fontId="31" fillId="0" borderId="22" xfId="0" applyFont="1" applyBorder="1" applyAlignment="1">
      <alignment horizontal="left"/>
    </xf>
    <xf numFmtId="0" fontId="31" fillId="0" borderId="10" xfId="0" applyFont="1" applyBorder="1" applyAlignment="1">
      <alignment horizontal="center"/>
    </xf>
    <xf numFmtId="0" fontId="9" fillId="0" borderId="22" xfId="0" applyFont="1" applyBorder="1" applyAlignment="1">
      <alignment horizontal="left"/>
    </xf>
    <xf numFmtId="43" fontId="9" fillId="0" borderId="10" xfId="0" applyNumberFormat="1" applyFont="1" applyBorder="1" applyAlignment="1">
      <alignment horizontal="right"/>
    </xf>
    <xf numFmtId="0" fontId="31" fillId="0" borderId="26" xfId="0" applyFont="1" applyBorder="1" applyAlignment="1">
      <alignment horizontal="left"/>
    </xf>
    <xf numFmtId="43" fontId="26" fillId="0" borderId="11" xfId="0" applyNumberFormat="1" applyFont="1" applyBorder="1" applyAlignment="1">
      <alignment horizontal="center" vertical="center" wrapText="1"/>
    </xf>
    <xf numFmtId="43" fontId="8" fillId="0" borderId="0" xfId="0" applyNumberFormat="1" applyFont="1" applyAlignment="1">
      <alignment horizontal="left"/>
    </xf>
    <xf numFmtId="43" fontId="39" fillId="0" borderId="0" xfId="0" applyNumberFormat="1" applyFont="1" applyAlignment="1">
      <alignment vertical="center"/>
    </xf>
    <xf numFmtId="43" fontId="38" fillId="0" borderId="0" xfId="0" applyNumberFormat="1" applyFont="1" applyAlignment="1">
      <alignment vertical="center"/>
    </xf>
    <xf numFmtId="43" fontId="39" fillId="0" borderId="0" xfId="0" applyNumberFormat="1" applyFont="1" applyAlignment="1">
      <alignment horizontal="center" vertical="center"/>
    </xf>
    <xf numFmtId="43" fontId="31" fillId="0" borderId="13" xfId="0" applyNumberFormat="1" applyFont="1" applyBorder="1" applyAlignment="1">
      <alignment horizontal="right"/>
    </xf>
    <xf numFmtId="0" fontId="32" fillId="0" borderId="0" xfId="32" applyFont="1" applyAlignment="1">
      <alignment horizontal="center"/>
    </xf>
    <xf numFmtId="0" fontId="17" fillId="16" borderId="11" xfId="32" applyFont="1" applyFill="1" applyBorder="1" applyAlignment="1">
      <alignment horizontal="center"/>
    </xf>
    <xf numFmtId="166" fontId="32" fillId="16" borderId="13" xfId="45" applyNumberFormat="1" applyFont="1" applyFill="1" applyBorder="1" applyAlignment="1">
      <alignment horizontal="center"/>
    </xf>
    <xf numFmtId="166" fontId="35" fillId="0" borderId="22" xfId="45" applyNumberFormat="1" applyFont="1" applyBorder="1" applyAlignment="1">
      <alignment horizontal="center"/>
    </xf>
    <xf numFmtId="166" fontId="35" fillId="0" borderId="29" xfId="45" applyNumberFormat="1" applyFont="1" applyBorder="1" applyAlignment="1">
      <alignment horizontal="center"/>
    </xf>
    <xf numFmtId="166" fontId="35" fillId="0" borderId="22" xfId="45" applyNumberFormat="1" applyFont="1" applyFill="1" applyBorder="1" applyAlignment="1">
      <alignment horizontal="center"/>
    </xf>
    <xf numFmtId="166" fontId="35" fillId="0" borderId="29" xfId="45" applyNumberFormat="1" applyFont="1" applyFill="1" applyBorder="1" applyAlignment="1">
      <alignment horizontal="center"/>
    </xf>
    <xf numFmtId="166" fontId="17" fillId="16" borderId="11" xfId="45" applyNumberFormat="1" applyFont="1" applyFill="1" applyBorder="1" applyAlignment="1">
      <alignment horizontal="center"/>
    </xf>
    <xf numFmtId="166" fontId="1" fillId="0" borderId="22" xfId="45" applyNumberFormat="1" applyFont="1" applyBorder="1" applyAlignment="1">
      <alignment horizontal="center"/>
    </xf>
    <xf numFmtId="166" fontId="1" fillId="0" borderId="29" xfId="45" applyNumberFormat="1" applyFont="1" applyBorder="1" applyAlignment="1">
      <alignment horizontal="center"/>
    </xf>
    <xf numFmtId="166" fontId="1" fillId="16" borderId="24" xfId="32" applyNumberFormat="1" applyFill="1" applyBorder="1" applyAlignment="1">
      <alignment horizontal="center"/>
    </xf>
    <xf numFmtId="166" fontId="1" fillId="16" borderId="20" xfId="32" applyNumberFormat="1" applyFill="1" applyBorder="1" applyAlignment="1">
      <alignment horizontal="center"/>
    </xf>
    <xf numFmtId="166" fontId="32" fillId="16" borderId="11" xfId="32" applyNumberFormat="1" applyFont="1" applyFill="1" applyBorder="1" applyAlignment="1">
      <alignment horizontal="center"/>
    </xf>
    <xf numFmtId="166" fontId="1" fillId="16" borderId="13" xfId="45" applyNumberFormat="1" applyFont="1" applyFill="1" applyBorder="1" applyAlignment="1">
      <alignment horizontal="center"/>
    </xf>
    <xf numFmtId="166" fontId="1" fillId="0" borderId="22" xfId="32" applyNumberFormat="1" applyBorder="1" applyAlignment="1">
      <alignment horizontal="center"/>
    </xf>
    <xf numFmtId="166" fontId="1" fillId="0" borderId="29" xfId="32" applyNumberFormat="1" applyBorder="1" applyAlignment="1">
      <alignment horizontal="center"/>
    </xf>
    <xf numFmtId="166" fontId="32" fillId="16" borderId="12" xfId="32" applyNumberFormat="1" applyFont="1" applyFill="1" applyBorder="1" applyAlignment="1">
      <alignment horizontal="center"/>
    </xf>
    <xf numFmtId="166" fontId="32" fillId="16" borderId="13" xfId="32" applyNumberFormat="1" applyFont="1" applyFill="1" applyBorder="1" applyAlignment="1">
      <alignment horizontal="center" wrapText="1"/>
    </xf>
    <xf numFmtId="0" fontId="32" fillId="16" borderId="13" xfId="32" applyFont="1" applyFill="1" applyBorder="1" applyAlignment="1">
      <alignment horizontal="center" wrapText="1"/>
    </xf>
    <xf numFmtId="43" fontId="1" fillId="0" borderId="31" xfId="32" applyNumberFormat="1" applyBorder="1" applyAlignment="1">
      <alignment horizontal="center"/>
    </xf>
    <xf numFmtId="43" fontId="1" fillId="0" borderId="28" xfId="32" applyNumberFormat="1" applyBorder="1" applyAlignment="1">
      <alignment horizontal="center"/>
    </xf>
    <xf numFmtId="166" fontId="1" fillId="0" borderId="12" xfId="32" applyNumberFormat="1" applyBorder="1" applyAlignment="1">
      <alignment horizontal="center"/>
    </xf>
    <xf numFmtId="166" fontId="1" fillId="0" borderId="0" xfId="32" applyNumberFormat="1" applyAlignment="1">
      <alignment horizontal="center"/>
    </xf>
    <xf numFmtId="0" fontId="32" fillId="16" borderId="33" xfId="32" applyFont="1" applyFill="1" applyBorder="1" applyAlignment="1">
      <alignment horizontal="center" vertical="center"/>
    </xf>
    <xf numFmtId="0" fontId="32" fillId="16" borderId="36" xfId="32" applyFont="1" applyFill="1" applyBorder="1" applyAlignment="1">
      <alignment horizontal="center" vertical="center"/>
    </xf>
    <xf numFmtId="0" fontId="17" fillId="16" borderId="39" xfId="32" applyFont="1" applyFill="1" applyBorder="1" applyAlignment="1">
      <alignment horizontal="center"/>
    </xf>
    <xf numFmtId="0" fontId="17" fillId="16" borderId="40" xfId="32" applyFont="1" applyFill="1" applyBorder="1" applyAlignment="1">
      <alignment horizontal="center"/>
    </xf>
    <xf numFmtId="0" fontId="17" fillId="16" borderId="41" xfId="32" applyFont="1" applyFill="1" applyBorder="1" applyAlignment="1">
      <alignment horizontal="center" vertical="center" wrapText="1"/>
    </xf>
    <xf numFmtId="0" fontId="17" fillId="16" borderId="23" xfId="32" applyFont="1" applyFill="1" applyBorder="1" applyAlignment="1">
      <alignment horizontal="center" vertical="center" wrapText="1"/>
    </xf>
    <xf numFmtId="0" fontId="17" fillId="0" borderId="0" xfId="32" applyFont="1" applyAlignment="1">
      <alignment horizontal="center"/>
    </xf>
    <xf numFmtId="0" fontId="32" fillId="16" borderId="34" xfId="32" applyFont="1" applyFill="1" applyBorder="1" applyAlignment="1">
      <alignment horizontal="center" vertical="center"/>
    </xf>
    <xf numFmtId="0" fontId="17" fillId="16" borderId="33" xfId="32" applyFont="1" applyFill="1" applyBorder="1" applyAlignment="1">
      <alignment horizontal="center" vertical="center" wrapText="1"/>
    </xf>
    <xf numFmtId="0" fontId="17" fillId="16" borderId="34" xfId="32" applyFont="1" applyFill="1" applyBorder="1" applyAlignment="1">
      <alignment horizontal="center" vertical="center" wrapText="1"/>
    </xf>
    <xf numFmtId="0" fontId="17" fillId="16" borderId="35" xfId="32" applyFont="1" applyFill="1" applyBorder="1" applyAlignment="1">
      <alignment horizontal="center" vertical="center" wrapText="1"/>
    </xf>
    <xf numFmtId="0" fontId="17" fillId="16" borderId="36" xfId="32" applyFont="1" applyFill="1" applyBorder="1" applyAlignment="1">
      <alignment horizontal="center" vertical="center" wrapText="1"/>
    </xf>
    <xf numFmtId="0" fontId="17" fillId="16" borderId="37" xfId="32" applyFont="1" applyFill="1" applyBorder="1" applyAlignment="1">
      <alignment horizontal="center" vertical="center" wrapText="1"/>
    </xf>
    <xf numFmtId="0" fontId="17" fillId="16" borderId="38" xfId="32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1"/>
    </xf>
    <xf numFmtId="49" fontId="9" fillId="0" borderId="0" xfId="0" applyNumberFormat="1" applyFont="1" applyAlignment="1">
      <alignment horizontal="center" vertical="center" readingOrder="1"/>
    </xf>
    <xf numFmtId="0" fontId="36" fillId="20" borderId="24" xfId="0" applyFont="1" applyFill="1" applyBorder="1" applyAlignment="1">
      <alignment horizontal="center" vertical="center" readingOrder="1"/>
    </xf>
    <xf numFmtId="0" fontId="36" fillId="20" borderId="25" xfId="0" applyFont="1" applyFill="1" applyBorder="1" applyAlignment="1">
      <alignment horizontal="center" vertical="center" readingOrder="1"/>
    </xf>
    <xf numFmtId="0" fontId="36" fillId="20" borderId="20" xfId="0" applyFont="1" applyFill="1" applyBorder="1" applyAlignment="1">
      <alignment horizontal="center" vertical="center" readingOrder="1"/>
    </xf>
    <xf numFmtId="0" fontId="36" fillId="20" borderId="24" xfId="0" applyFont="1" applyFill="1" applyBorder="1" applyAlignment="1">
      <alignment horizontal="center" vertical="center"/>
    </xf>
    <xf numFmtId="0" fontId="36" fillId="20" borderId="25" xfId="0" applyFont="1" applyFill="1" applyBorder="1" applyAlignment="1">
      <alignment horizontal="center" vertical="center"/>
    </xf>
    <xf numFmtId="0" fontId="36" fillId="20" borderId="20" xfId="0" applyFont="1" applyFill="1" applyBorder="1" applyAlignment="1">
      <alignment horizontal="center" vertical="center"/>
    </xf>
    <xf numFmtId="0" fontId="36" fillId="20" borderId="24" xfId="0" applyFont="1" applyFill="1" applyBorder="1" applyAlignment="1">
      <alignment horizontal="left" vertical="center"/>
    </xf>
    <xf numFmtId="0" fontId="36" fillId="20" borderId="25" xfId="0" applyFont="1" applyFill="1" applyBorder="1" applyAlignment="1">
      <alignment horizontal="left" vertical="center"/>
    </xf>
    <xf numFmtId="0" fontId="36" fillId="20" borderId="20" xfId="0" applyFont="1" applyFill="1" applyBorder="1" applyAlignment="1">
      <alignment horizontal="left" vertical="center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32" xfId="0" applyFont="1" applyBorder="1" applyAlignment="1">
      <alignment horizontal="left" vertical="center"/>
    </xf>
    <xf numFmtId="0" fontId="37" fillId="0" borderId="22" xfId="0" applyFont="1" applyBorder="1" applyAlignment="1">
      <alignment horizontal="left" vertical="center" indent="1"/>
    </xf>
    <xf numFmtId="0" fontId="37" fillId="0" borderId="29" xfId="0" applyFont="1" applyBorder="1" applyAlignment="1">
      <alignment horizontal="left" vertical="center" indent="1"/>
    </xf>
    <xf numFmtId="0" fontId="37" fillId="0" borderId="0" xfId="0" applyFont="1" applyAlignment="1">
      <alignment horizontal="left" vertical="center" indent="1"/>
    </xf>
    <xf numFmtId="0" fontId="37" fillId="0" borderId="22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26" xfId="0" applyFont="1" applyBorder="1" applyAlignment="1">
      <alignment horizontal="left" vertical="center" indent="1"/>
    </xf>
    <xf numFmtId="0" fontId="37" fillId="0" borderId="30" xfId="0" applyFont="1" applyBorder="1" applyAlignment="1">
      <alignment horizontal="left" vertical="center" indent="1"/>
    </xf>
    <xf numFmtId="0" fontId="37" fillId="0" borderId="27" xfId="0" applyFont="1" applyBorder="1" applyAlignment="1">
      <alignment horizontal="left" vertical="center" indent="1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9" fillId="18" borderId="0" xfId="0" applyFont="1" applyFill="1" applyAlignment="1">
      <alignment horizontal="left" vertical="center" readingOrder="1"/>
    </xf>
    <xf numFmtId="0" fontId="9" fillId="18" borderId="0" xfId="0" applyFont="1" applyFill="1" applyAlignment="1">
      <alignment horizontal="left" vertical="center" wrapText="1" readingOrder="1"/>
    </xf>
    <xf numFmtId="0" fontId="9" fillId="18" borderId="0" xfId="0" applyFont="1" applyFill="1" applyAlignment="1">
      <alignment vertical="center" wrapText="1" readingOrder="1"/>
    </xf>
    <xf numFmtId="0" fontId="38" fillId="19" borderId="0" xfId="0" applyFont="1" applyFill="1" applyAlignment="1">
      <alignment vertical="center" wrapText="1" readingOrder="1"/>
    </xf>
    <xf numFmtId="0" fontId="9" fillId="17" borderId="0" xfId="0" applyFont="1" applyFill="1" applyAlignment="1">
      <alignment horizontal="left" vertical="center" wrapText="1" readingOrder="1"/>
    </xf>
    <xf numFmtId="0" fontId="24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readingOrder="1"/>
    </xf>
    <xf numFmtId="0" fontId="20" fillId="0" borderId="0" xfId="0" applyFont="1" applyAlignment="1">
      <alignment horizontal="center" vertical="center" wrapText="1" readingOrder="1"/>
    </xf>
    <xf numFmtId="0" fontId="33" fillId="19" borderId="0" xfId="0" applyFont="1" applyFill="1" applyAlignment="1">
      <alignment vertical="center" wrapText="1" readingOrder="1"/>
    </xf>
    <xf numFmtId="0" fontId="24" fillId="0" borderId="0" xfId="0" applyFont="1" applyAlignment="1">
      <alignment horizontal="center" vertical="center" readingOrder="1"/>
    </xf>
    <xf numFmtId="0" fontId="31" fillId="0" borderId="0" xfId="0" applyFont="1" applyAlignment="1">
      <alignment vertical="center" readingOrder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0" fillId="0" borderId="0" xfId="0">
      <alignment vertical="top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6" fillId="0" borderId="0" xfId="0" applyFont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18" fillId="0" borderId="32" xfId="0" applyFont="1" applyBorder="1" applyAlignment="1">
      <alignment vertical="center" readingOrder="1"/>
    </xf>
    <xf numFmtId="0" fontId="55" fillId="0" borderId="0" xfId="0" applyFont="1" applyAlignment="1">
      <alignment vertical="center" readingOrder="1"/>
    </xf>
    <xf numFmtId="0" fontId="31" fillId="0" borderId="0" xfId="0" applyFont="1" applyAlignment="1">
      <alignment vertical="center" wrapText="1" readingOrder="1"/>
    </xf>
    <xf numFmtId="0" fontId="18" fillId="0" borderId="0" xfId="0" applyFont="1" applyAlignment="1">
      <alignment vertical="center" readingOrder="1"/>
    </xf>
    <xf numFmtId="0" fontId="31" fillId="0" borderId="0" xfId="0" applyFont="1" applyAlignment="1">
      <alignment horizontal="left" vertical="center" wrapText="1"/>
    </xf>
    <xf numFmtId="0" fontId="55" fillId="0" borderId="0" xfId="0" applyFont="1" applyAlignment="1">
      <alignment horizontal="left" vertical="center" readingOrder="1"/>
    </xf>
    <xf numFmtId="0" fontId="26" fillId="23" borderId="42" xfId="0" applyFont="1" applyFill="1" applyBorder="1" applyAlignment="1">
      <alignment horizontal="center" vertical="top"/>
    </xf>
    <xf numFmtId="0" fontId="26" fillId="23" borderId="43" xfId="0" applyFont="1" applyFill="1" applyBorder="1" applyAlignment="1">
      <alignment horizontal="center" vertical="top"/>
    </xf>
    <xf numFmtId="0" fontId="31" fillId="0" borderId="0" xfId="0" applyFont="1" applyAlignment="1">
      <alignment horizontal="left" vertical="center" readingOrder="1"/>
    </xf>
    <xf numFmtId="0" fontId="8" fillId="0" borderId="0" xfId="0" applyFont="1">
      <alignment vertical="top"/>
    </xf>
    <xf numFmtId="0" fontId="26" fillId="0" borderId="0" xfId="0" applyFont="1" applyAlignment="1">
      <alignment vertical="center" readingOrder="1"/>
    </xf>
    <xf numFmtId="0" fontId="26" fillId="0" borderId="0" xfId="0" applyFont="1" applyAlignment="1">
      <alignment horizontal="left" vertical="center" readingOrder="1"/>
    </xf>
    <xf numFmtId="0" fontId="28" fillId="0" borderId="0" xfId="0" applyFont="1" applyAlignment="1">
      <alignment vertical="center" readingOrder="1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43" fontId="8" fillId="0" borderId="0" xfId="45" applyFont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9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ormal" xfId="0" builtinId="0"/>
    <cellStyle name="Normal 2" xfId="30" xr:uid="{BCA8717F-2A22-4506-9891-BD3D7C3A19FA}"/>
    <cellStyle name="Normal 3" xfId="31" xr:uid="{47410A7F-BD42-4048-84B9-6B8450356F0D}"/>
    <cellStyle name="Normal_BALANÇO ORÇAMENTÁRIO MCASP - Nov15" xfId="32" xr:uid="{696A93BA-F825-4482-B470-D840F727D530}"/>
    <cellStyle name="Nota" xfId="33" builtinId="10" customBuiltin="1"/>
    <cellStyle name="Porcentagem" xfId="34" builtinId="5"/>
    <cellStyle name="Saída" xfId="35" builtinId="21" customBuiltin="1"/>
    <cellStyle name="Separador de milhares 2" xfId="36" xr:uid="{74232B1E-70B8-45C0-A861-EF163DB81EFE}"/>
    <cellStyle name="Texto de Aviso" xfId="37" builtinId="11" customBuiltin="1"/>
    <cellStyle name="Texto Explicativo" xfId="38" builtinId="53" customBuiltin="1"/>
    <cellStyle name="Título" xfId="39" builtinId="15" customBuiltin="1"/>
    <cellStyle name="Título 1" xfId="40" builtinId="16" customBuiltin="1"/>
    <cellStyle name="Título 2" xfId="41" builtinId="17" customBuiltin="1"/>
    <cellStyle name="Título 3" xfId="42" builtinId="18" customBuiltin="1"/>
    <cellStyle name="Título 4" xfId="43" builtinId="19" customBuiltin="1"/>
    <cellStyle name="Total" xfId="44" builtinId="25" customBuiltin="1"/>
    <cellStyle name="Vírgula" xfId="45" builtinId="3"/>
    <cellStyle name="Vírgula 10" xfId="46" xr:uid="{2B393004-942E-4317-9C6F-EA79529EEDB5}"/>
    <cellStyle name="Vírgula 10 2" xfId="47" xr:uid="{94C3F7C1-6CFE-47C3-923F-6256E225DB4E}"/>
    <cellStyle name="Vírgula 11" xfId="48" xr:uid="{0C5FC704-5D96-40AB-BDC3-F52A4DA9A4AD}"/>
    <cellStyle name="Vírgula 11 2" xfId="49" xr:uid="{94EBEAD7-2B62-43B4-BFB6-1E2A1679BB67}"/>
    <cellStyle name="Vírgula 12" xfId="50" xr:uid="{BB1B1799-A21D-4B98-ABB6-E0908E1F3E1F}"/>
    <cellStyle name="Vírgula 12 2" xfId="51" xr:uid="{8C136931-864C-4D76-A75D-2571C18EF308}"/>
    <cellStyle name="Vírgula 13" xfId="52" xr:uid="{CEA6BE0C-1D5B-4CBB-8D1D-F81B0B621094}"/>
    <cellStyle name="Vírgula 2" xfId="53" xr:uid="{16792D9E-C635-4157-94F7-68325D6466CB}"/>
    <cellStyle name="Vírgula 2 2" xfId="54" xr:uid="{23A13332-3000-4691-B98F-C8EF2B509090}"/>
    <cellStyle name="Vírgula 2 2 2" xfId="55" xr:uid="{F8C8C55D-DD67-4E08-80DB-E2E555E6C5F2}"/>
    <cellStyle name="Vírgula 2 2 2 2" xfId="56" xr:uid="{EA3B70DD-9A0E-4979-A690-A38D64229D52}"/>
    <cellStyle name="Vírgula 2 2 3" xfId="57" xr:uid="{A2816617-4AA4-4F08-88F2-0B91368C01EB}"/>
    <cellStyle name="Vírgula 2 2 3 2" xfId="58" xr:uid="{7C8F2F29-BB97-4678-9F9A-EB77DFB3A147}"/>
    <cellStyle name="Vírgula 2 2 4" xfId="59" xr:uid="{BEAA8B71-C6D8-4B07-A524-433205641E3B}"/>
    <cellStyle name="Vírgula 2 3" xfId="60" xr:uid="{B9DECDE8-2103-4783-BA55-BB5A81BEFE7F}"/>
    <cellStyle name="Vírgula 2 3 2" xfId="61" xr:uid="{A5A4B189-0D8A-46CE-A45C-9E246267D306}"/>
    <cellStyle name="Vírgula 2 4" xfId="62" xr:uid="{9D8FDAF9-526E-48AF-93C5-49B8AAE82E26}"/>
    <cellStyle name="Vírgula 2 4 2" xfId="63" xr:uid="{DF0340B5-9508-4165-B783-313D836D1576}"/>
    <cellStyle name="Vírgula 2 5" xfId="64" xr:uid="{671442C7-8A80-46BE-9CE0-785C160F56A7}"/>
    <cellStyle name="Vírgula 2 5 2" xfId="65" xr:uid="{38FE2DBF-A3F6-4F24-B94F-EA308527DB8E}"/>
    <cellStyle name="Vírgula 2 6" xfId="66" xr:uid="{08A6E7EE-37A6-49EF-80AE-80C8B4069A6E}"/>
    <cellStyle name="Vírgula 2 6 2" xfId="67" xr:uid="{C753A71F-50E3-4A4C-9D21-A48608555E38}"/>
    <cellStyle name="Vírgula 2 7" xfId="68" xr:uid="{81500537-AB24-4D52-88D9-858B30D3375E}"/>
    <cellStyle name="Vírgula 3" xfId="69" xr:uid="{97493A7F-EF1E-4A51-A1DD-FB21F1BE38F3}"/>
    <cellStyle name="Vírgula 3 2" xfId="70" xr:uid="{2A6EDFBE-AB6D-40B2-A82C-F0D3BF750875}"/>
    <cellStyle name="Vírgula 3 2 2" xfId="71" xr:uid="{FF9E54EF-2F56-4992-BD52-7FC312B35827}"/>
    <cellStyle name="Vírgula 3 3" xfId="72" xr:uid="{A38727B5-7980-483F-8D41-E2C2BBB71410}"/>
    <cellStyle name="Vírgula 3 3 2" xfId="73" xr:uid="{5273F16D-C886-4DA3-A573-5CE8B953BF55}"/>
    <cellStyle name="Vírgula 3 4" xfId="74" xr:uid="{F85F8C5B-2028-459A-9930-B9C80E74ECD3}"/>
    <cellStyle name="Vírgula 4" xfId="75" xr:uid="{51812E76-1369-4DF4-AF18-64339F2F6A0B}"/>
    <cellStyle name="Vírgula 4 2" xfId="76" xr:uid="{9A6B356C-B283-47F6-9ED6-88AD35E2966B}"/>
    <cellStyle name="Vírgula 4 2 2" xfId="77" xr:uid="{228D30B7-221A-42B6-956B-D41042CB89EB}"/>
    <cellStyle name="Vírgula 4 3" xfId="78" xr:uid="{4106745F-C65F-4B45-A928-24F2CFED2472}"/>
    <cellStyle name="Vírgula 4 3 2" xfId="79" xr:uid="{94555F02-B8A7-4901-A344-CAFBAF64ED22}"/>
    <cellStyle name="Vírgula 4 4" xfId="80" xr:uid="{C27361DA-600E-4C93-AEC6-4B2C532D294A}"/>
    <cellStyle name="Vírgula 5" xfId="81" xr:uid="{1FF744AF-BBD3-439B-88F4-0E6C44002409}"/>
    <cellStyle name="Vírgula 5 2" xfId="82" xr:uid="{49810B7A-6ABC-4928-B823-59FEAB8CC399}"/>
    <cellStyle name="Vírgula 6" xfId="83" xr:uid="{E8A44937-7E11-4B73-B471-DE7EB3302100}"/>
    <cellStyle name="Vírgula 6 2" xfId="84" xr:uid="{5E2586E4-7480-496E-B45F-031D87C1330B}"/>
    <cellStyle name="Vírgula 7" xfId="85" xr:uid="{5F03DD64-B00B-4554-A13A-9682F455A8FF}"/>
    <cellStyle name="Vírgula 7 2" xfId="86" xr:uid="{5472B065-ED3E-4454-9B93-FFBD355D945A}"/>
    <cellStyle name="Vírgula 8" xfId="87" xr:uid="{EF5471E1-E573-4056-B141-F13F5FADDA2E}"/>
    <cellStyle name="Vírgula 8 2" xfId="88" xr:uid="{7B46FB79-59AC-4D73-AD84-D2F2A477FC7A}"/>
    <cellStyle name="Vírgula 9" xfId="89" xr:uid="{09968A12-32AF-47C1-8569-9087F44B6088}"/>
    <cellStyle name="Vírgula 9 2" xfId="90" xr:uid="{3BE6933B-AFAF-4F42-B774-C10525DE1364}"/>
  </cellStyles>
  <dxfs count="3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38100</xdr:rowOff>
    </xdr:from>
    <xdr:to>
      <xdr:col>0</xdr:col>
      <xdr:colOff>895350</xdr:colOff>
      <xdr:row>5</xdr:row>
      <xdr:rowOff>85725</xdr:rowOff>
    </xdr:to>
    <xdr:pic>
      <xdr:nvPicPr>
        <xdr:cNvPr id="302919" name="Picture -767">
          <a:extLst>
            <a:ext uri="{FF2B5EF4-FFF2-40B4-BE49-F238E27FC236}">
              <a16:creationId xmlns:a16="http://schemas.microsoft.com/office/drawing/2014/main" id="{24799B5C-B70D-7B0C-94E6-779407BA5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28600"/>
          <a:ext cx="8572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47625</xdr:rowOff>
    </xdr:from>
    <xdr:to>
      <xdr:col>0</xdr:col>
      <xdr:colOff>600075</xdr:colOff>
      <xdr:row>4</xdr:row>
      <xdr:rowOff>19050</xdr:rowOff>
    </xdr:to>
    <xdr:pic>
      <xdr:nvPicPr>
        <xdr:cNvPr id="303943" name="Picture -767">
          <a:extLst>
            <a:ext uri="{FF2B5EF4-FFF2-40B4-BE49-F238E27FC236}">
              <a16:creationId xmlns:a16="http://schemas.microsoft.com/office/drawing/2014/main" id="{94C82AB6-4443-3C0B-67E4-A3F9A0D82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125"/>
          <a:ext cx="552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85725</xdr:colOff>
      <xdr:row>3</xdr:row>
      <xdr:rowOff>0</xdr:rowOff>
    </xdr:to>
    <xdr:pic>
      <xdr:nvPicPr>
        <xdr:cNvPr id="304967" name="Picture -767">
          <a:extLst>
            <a:ext uri="{FF2B5EF4-FFF2-40B4-BE49-F238E27FC236}">
              <a16:creationId xmlns:a16="http://schemas.microsoft.com/office/drawing/2014/main" id="{A59B910A-A35C-F1F9-F1E0-0E3C0AE61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57150"/>
          <a:ext cx="72390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10CD1-3B81-44BE-96B2-B359FBBA4AE7}">
  <sheetPr codeName="Plan13">
    <tabColor indexed="42"/>
    <pageSetUpPr fitToPage="1"/>
  </sheetPr>
  <dimension ref="A1:P86"/>
  <sheetViews>
    <sheetView zoomScale="90" zoomScaleNormal="90" workbookViewId="0">
      <pane ySplit="8" topLeftCell="A51" activePane="bottomLeft" state="frozen"/>
      <selection activeCell="A46" sqref="A46:N46"/>
      <selection pane="bottomLeft" activeCell="A46" sqref="A46:N46"/>
    </sheetView>
  </sheetViews>
  <sheetFormatPr defaultRowHeight="15" x14ac:dyDescent="0.25"/>
  <cols>
    <col min="1" max="1" width="49.140625" style="14" bestFit="1" customWidth="1"/>
    <col min="2" max="5" width="18" style="14" customWidth="1"/>
    <col min="6" max="6" width="22.140625" style="14" bestFit="1" customWidth="1"/>
    <col min="7" max="7" width="25.7109375" style="14" customWidth="1"/>
    <col min="8" max="8" width="9.140625" style="14" customWidth="1"/>
    <col min="9" max="9" width="16.140625" style="50" bestFit="1" customWidth="1"/>
    <col min="10" max="16384" width="9.140625" style="14"/>
  </cols>
  <sheetData>
    <row r="1" spans="1:9" x14ac:dyDescent="0.25">
      <c r="A1" s="40" t="e">
        <f>#REF!</f>
        <v>#REF!</v>
      </c>
      <c r="D1" s="38"/>
      <c r="I1" s="50" t="s">
        <v>136</v>
      </c>
    </row>
    <row r="2" spans="1:9" ht="15.75" x14ac:dyDescent="0.25">
      <c r="A2" s="296" t="s">
        <v>96</v>
      </c>
      <c r="B2" s="296"/>
      <c r="C2" s="296"/>
      <c r="D2" s="296"/>
      <c r="E2" s="296"/>
      <c r="F2" s="296"/>
      <c r="G2" s="296"/>
      <c r="H2" s="14" t="s">
        <v>137</v>
      </c>
      <c r="I2" s="50">
        <f>'Balancete Financeiro '!G7</f>
        <v>250000</v>
      </c>
    </row>
    <row r="3" spans="1:9" ht="15.75" x14ac:dyDescent="0.25">
      <c r="A3" s="296" t="s">
        <v>74</v>
      </c>
      <c r="B3" s="296"/>
      <c r="C3" s="296"/>
      <c r="D3" s="296"/>
      <c r="E3" s="296"/>
      <c r="F3" s="296"/>
      <c r="G3" s="296"/>
      <c r="H3" s="14" t="s">
        <v>138</v>
      </c>
      <c r="I3" s="50" t="e">
        <f>F8</f>
        <v>#REF!</v>
      </c>
    </row>
    <row r="4" spans="1:9" ht="15.75" x14ac:dyDescent="0.25">
      <c r="A4" s="296" t="s">
        <v>75</v>
      </c>
      <c r="B4" s="296"/>
      <c r="C4" s="296"/>
      <c r="D4" s="296"/>
      <c r="E4" s="296"/>
      <c r="F4" s="296"/>
      <c r="G4" s="296"/>
      <c r="H4" s="14" t="s">
        <v>139</v>
      </c>
      <c r="I4" s="165" t="e">
        <f>I2-I3</f>
        <v>#REF!</v>
      </c>
    </row>
    <row r="5" spans="1:9" ht="15.75" x14ac:dyDescent="0.25">
      <c r="A5" s="296" t="s">
        <v>156</v>
      </c>
      <c r="B5" s="296"/>
      <c r="C5" s="296"/>
      <c r="D5" s="296"/>
      <c r="E5" s="296"/>
      <c r="F5" s="296"/>
      <c r="G5" s="296"/>
    </row>
    <row r="6" spans="1:9" x14ac:dyDescent="0.25">
      <c r="A6" s="13"/>
      <c r="B6" s="13"/>
      <c r="C6" s="13"/>
      <c r="D6" s="13"/>
      <c r="E6" s="13"/>
    </row>
    <row r="7" spans="1:9" x14ac:dyDescent="0.25">
      <c r="A7" s="51" t="s">
        <v>36</v>
      </c>
      <c r="B7" s="297" t="s">
        <v>76</v>
      </c>
      <c r="C7" s="297"/>
      <c r="D7" s="297" t="s">
        <v>77</v>
      </c>
      <c r="E7" s="297"/>
      <c r="F7" s="52" t="s">
        <v>78</v>
      </c>
      <c r="G7" s="52" t="s">
        <v>79</v>
      </c>
    </row>
    <row r="8" spans="1:9" ht="15.75" x14ac:dyDescent="0.25">
      <c r="A8" s="96" t="s">
        <v>37</v>
      </c>
      <c r="B8" s="298" t="e">
        <f>SUM(B9:B16)</f>
        <v>#REF!</v>
      </c>
      <c r="C8" s="298"/>
      <c r="D8" s="298" t="e">
        <f>SUM(D9:D16)</f>
        <v>#REF!</v>
      </c>
      <c r="E8" s="298"/>
      <c r="F8" s="68" t="e">
        <f>SUM(F9:F16)</f>
        <v>#REF!</v>
      </c>
      <c r="G8" s="68" t="e">
        <f>F8-D8</f>
        <v>#REF!</v>
      </c>
    </row>
    <row r="9" spans="1:9" ht="15.75" x14ac:dyDescent="0.25">
      <c r="A9" s="75" t="s">
        <v>38</v>
      </c>
      <c r="B9" s="299"/>
      <c r="C9" s="300"/>
      <c r="D9" s="299"/>
      <c r="E9" s="300"/>
      <c r="F9" s="69"/>
      <c r="G9" s="69">
        <f t="shared" ref="G9:G22" si="0">F9-D9</f>
        <v>0</v>
      </c>
    </row>
    <row r="10" spans="1:9" ht="15.75" x14ac:dyDescent="0.25">
      <c r="A10" s="75" t="s">
        <v>39</v>
      </c>
      <c r="B10" s="301"/>
      <c r="C10" s="302"/>
      <c r="D10" s="299"/>
      <c r="E10" s="300"/>
      <c r="F10" s="69"/>
      <c r="G10" s="69">
        <f t="shared" si="0"/>
        <v>0</v>
      </c>
    </row>
    <row r="11" spans="1:9" ht="15.75" x14ac:dyDescent="0.25">
      <c r="A11" s="75" t="s">
        <v>80</v>
      </c>
      <c r="B11" s="301" t="e">
        <f>HLOOKUP($A$1,#REF!,4,0)</f>
        <v>#REF!</v>
      </c>
      <c r="C11" s="302"/>
      <c r="D11" s="299" t="e">
        <f>$B$11</f>
        <v>#REF!</v>
      </c>
      <c r="E11" s="300"/>
      <c r="F11" s="70" t="e">
        <f>HLOOKUP($A$1,#REF!,8,0)</f>
        <v>#REF!</v>
      </c>
      <c r="G11" s="69" t="e">
        <f>F11-D11</f>
        <v>#REF!</v>
      </c>
    </row>
    <row r="12" spans="1:9" ht="15.75" x14ac:dyDescent="0.25">
      <c r="A12" s="75" t="s">
        <v>40</v>
      </c>
      <c r="B12" s="301"/>
      <c r="C12" s="302"/>
      <c r="D12" s="299">
        <f>B12</f>
        <v>0</v>
      </c>
      <c r="E12" s="300"/>
      <c r="F12" s="69"/>
      <c r="G12" s="69">
        <f t="shared" si="0"/>
        <v>0</v>
      </c>
    </row>
    <row r="13" spans="1:9" ht="15.75" x14ac:dyDescent="0.25">
      <c r="A13" s="75" t="s">
        <v>81</v>
      </c>
      <c r="B13" s="299"/>
      <c r="C13" s="300"/>
      <c r="D13" s="299">
        <f>B13</f>
        <v>0</v>
      </c>
      <c r="E13" s="300"/>
      <c r="F13" s="69"/>
      <c r="G13" s="69">
        <f t="shared" si="0"/>
        <v>0</v>
      </c>
    </row>
    <row r="14" spans="1:9" ht="15.75" x14ac:dyDescent="0.25">
      <c r="A14" s="75" t="s">
        <v>41</v>
      </c>
      <c r="B14" s="299"/>
      <c r="C14" s="300"/>
      <c r="D14" s="299">
        <f>B14</f>
        <v>0</v>
      </c>
      <c r="E14" s="300"/>
      <c r="F14" s="69"/>
      <c r="G14" s="69">
        <f t="shared" si="0"/>
        <v>0</v>
      </c>
    </row>
    <row r="15" spans="1:9" ht="15.75" x14ac:dyDescent="0.25">
      <c r="A15" s="75" t="s">
        <v>42</v>
      </c>
      <c r="B15" s="299">
        <v>50000000</v>
      </c>
      <c r="C15" s="300"/>
      <c r="D15" s="299">
        <f>B15</f>
        <v>50000000</v>
      </c>
      <c r="E15" s="300"/>
      <c r="F15" s="69" t="e">
        <f>#REF!+#REF!+#REF!+#REF!+#REF!</f>
        <v>#REF!</v>
      </c>
      <c r="G15" s="69" t="e">
        <f>F15-D15</f>
        <v>#REF!</v>
      </c>
    </row>
    <row r="16" spans="1:9" ht="15.75" x14ac:dyDescent="0.25">
      <c r="A16" s="75" t="s">
        <v>43</v>
      </c>
      <c r="B16" s="301">
        <v>3240000</v>
      </c>
      <c r="C16" s="302"/>
      <c r="D16" s="299">
        <f>$B$16</f>
        <v>3240000</v>
      </c>
      <c r="E16" s="300"/>
      <c r="F16" s="70" t="e">
        <f>#REF!+#REF!+#REF!+#REF!</f>
        <v>#REF!</v>
      </c>
      <c r="G16" s="69" t="e">
        <f>F16-D16</f>
        <v>#REF!</v>
      </c>
    </row>
    <row r="17" spans="1:9" ht="15.75" x14ac:dyDescent="0.25">
      <c r="A17" s="94" t="s">
        <v>82</v>
      </c>
      <c r="B17" s="303">
        <f>SUM(B18:B22)</f>
        <v>0</v>
      </c>
      <c r="C17" s="303"/>
      <c r="D17" s="303">
        <f>SUM(D18:D22)</f>
        <v>0</v>
      </c>
      <c r="E17" s="303"/>
      <c r="F17" s="16">
        <f>SUM(F18:F22)</f>
        <v>0</v>
      </c>
      <c r="G17" s="16">
        <f t="shared" si="0"/>
        <v>0</v>
      </c>
    </row>
    <row r="18" spans="1:9" ht="15.75" x14ac:dyDescent="0.25">
      <c r="A18" s="75" t="s">
        <v>44</v>
      </c>
      <c r="B18" s="304"/>
      <c r="C18" s="305"/>
      <c r="D18" s="304"/>
      <c r="E18" s="305"/>
      <c r="F18" s="17"/>
      <c r="G18" s="15">
        <f t="shared" si="0"/>
        <v>0</v>
      </c>
    </row>
    <row r="19" spans="1:9" ht="15.75" x14ac:dyDescent="0.25">
      <c r="A19" s="75" t="s">
        <v>83</v>
      </c>
      <c r="B19" s="304"/>
      <c r="C19" s="305"/>
      <c r="D19" s="304"/>
      <c r="E19" s="305"/>
      <c r="F19" s="17"/>
      <c r="G19" s="15">
        <f t="shared" si="0"/>
        <v>0</v>
      </c>
    </row>
    <row r="20" spans="1:9" ht="15.75" x14ac:dyDescent="0.25">
      <c r="A20" s="75" t="s">
        <v>45</v>
      </c>
      <c r="B20" s="304"/>
      <c r="C20" s="305"/>
      <c r="D20" s="304"/>
      <c r="E20" s="305"/>
      <c r="F20" s="17"/>
      <c r="G20" s="15">
        <f t="shared" si="0"/>
        <v>0</v>
      </c>
    </row>
    <row r="21" spans="1:9" ht="15.75" x14ac:dyDescent="0.25">
      <c r="A21" s="75" t="s">
        <v>84</v>
      </c>
      <c r="B21" s="304"/>
      <c r="C21" s="305"/>
      <c r="D21" s="304"/>
      <c r="E21" s="305"/>
      <c r="F21" s="17"/>
      <c r="G21" s="15">
        <f t="shared" si="0"/>
        <v>0</v>
      </c>
    </row>
    <row r="22" spans="1:9" ht="15.75" x14ac:dyDescent="0.25">
      <c r="A22" s="75" t="s">
        <v>85</v>
      </c>
      <c r="B22" s="304"/>
      <c r="C22" s="305"/>
      <c r="D22" s="304"/>
      <c r="E22" s="305"/>
      <c r="F22" s="17"/>
      <c r="G22" s="15">
        <f t="shared" si="0"/>
        <v>0</v>
      </c>
    </row>
    <row r="23" spans="1:9" ht="15.75" hidden="1" x14ac:dyDescent="0.25">
      <c r="A23" s="95"/>
      <c r="B23" s="306"/>
      <c r="C23" s="307"/>
      <c r="D23" s="306"/>
      <c r="E23" s="307"/>
      <c r="F23" s="18"/>
      <c r="G23" s="18"/>
    </row>
    <row r="24" spans="1:9" s="19" customFormat="1" ht="15.75" x14ac:dyDescent="0.25">
      <c r="A24" s="94" t="s">
        <v>108</v>
      </c>
      <c r="B24" s="308" t="e">
        <f>B8+B17+B23</f>
        <v>#REF!</v>
      </c>
      <c r="C24" s="308"/>
      <c r="D24" s="308" t="e">
        <f>D8+D17+D23</f>
        <v>#REF!</v>
      </c>
      <c r="E24" s="308"/>
      <c r="F24" s="71" t="e">
        <f>F8+F17+F23</f>
        <v>#REF!</v>
      </c>
      <c r="G24" s="71" t="e">
        <f>F24-D24</f>
        <v>#REF!</v>
      </c>
      <c r="I24" s="55"/>
    </row>
    <row r="25" spans="1:9" ht="15.75" x14ac:dyDescent="0.25">
      <c r="A25" s="96" t="s">
        <v>109</v>
      </c>
      <c r="B25" s="309">
        <f>SUM(B26:B31)</f>
        <v>0</v>
      </c>
      <c r="C25" s="309"/>
      <c r="D25" s="309">
        <f>SUM(D26:D31)</f>
        <v>0</v>
      </c>
      <c r="E25" s="309"/>
      <c r="F25" s="20">
        <f>SUM(F26:F31)</f>
        <v>0</v>
      </c>
      <c r="G25" s="20">
        <f>F25-D25</f>
        <v>0</v>
      </c>
    </row>
    <row r="26" spans="1:9" ht="15.75" x14ac:dyDescent="0.25">
      <c r="A26" s="75" t="s">
        <v>46</v>
      </c>
      <c r="B26" s="310"/>
      <c r="C26" s="311"/>
      <c r="D26" s="304"/>
      <c r="E26" s="305"/>
      <c r="F26" s="17"/>
      <c r="G26" s="17"/>
    </row>
    <row r="27" spans="1:9" ht="15.75" x14ac:dyDescent="0.25">
      <c r="A27" s="75" t="s">
        <v>86</v>
      </c>
      <c r="B27" s="304"/>
      <c r="C27" s="305"/>
      <c r="D27" s="304"/>
      <c r="E27" s="305"/>
      <c r="F27" s="17"/>
      <c r="G27" s="17"/>
    </row>
    <row r="28" spans="1:9" ht="15.75" x14ac:dyDescent="0.25">
      <c r="A28" s="75" t="s">
        <v>87</v>
      </c>
      <c r="B28" s="304"/>
      <c r="C28" s="305"/>
      <c r="D28" s="304"/>
      <c r="E28" s="305"/>
      <c r="F28" s="17"/>
      <c r="G28" s="17"/>
    </row>
    <row r="29" spans="1:9" ht="15.75" x14ac:dyDescent="0.25">
      <c r="A29" s="75" t="s">
        <v>47</v>
      </c>
      <c r="B29" s="304"/>
      <c r="C29" s="305"/>
      <c r="D29" s="304"/>
      <c r="E29" s="305"/>
      <c r="F29" s="17"/>
      <c r="G29" s="17"/>
    </row>
    <row r="30" spans="1:9" ht="15.75" x14ac:dyDescent="0.25">
      <c r="A30" s="75" t="s">
        <v>86</v>
      </c>
      <c r="B30" s="304"/>
      <c r="C30" s="305"/>
      <c r="D30" s="304"/>
      <c r="E30" s="305"/>
      <c r="F30" s="17"/>
      <c r="G30" s="17"/>
    </row>
    <row r="31" spans="1:9" ht="15.75" x14ac:dyDescent="0.25">
      <c r="A31" s="75" t="s">
        <v>87</v>
      </c>
      <c r="B31" s="304"/>
      <c r="C31" s="305"/>
      <c r="D31" s="304"/>
      <c r="E31" s="305"/>
      <c r="F31" s="17"/>
      <c r="G31" s="17"/>
    </row>
    <row r="32" spans="1:9" ht="15.75" x14ac:dyDescent="0.25">
      <c r="A32" s="94" t="s">
        <v>110</v>
      </c>
      <c r="B32" s="308" t="e">
        <f>B25+B24</f>
        <v>#REF!</v>
      </c>
      <c r="C32" s="308"/>
      <c r="D32" s="308" t="e">
        <f>D25+D24</f>
        <v>#REF!</v>
      </c>
      <c r="E32" s="308"/>
      <c r="F32" s="71" t="e">
        <f>F25+F24</f>
        <v>#REF!</v>
      </c>
      <c r="G32" s="71" t="e">
        <f>F32-D32</f>
        <v>#REF!</v>
      </c>
    </row>
    <row r="33" spans="1:9" ht="15.75" x14ac:dyDescent="0.25">
      <c r="A33" s="95" t="s">
        <v>111</v>
      </c>
      <c r="B33" s="312" t="e">
        <f>IF(B32&gt;B59,0,B59-B32)</f>
        <v>#REF!</v>
      </c>
      <c r="C33" s="312"/>
      <c r="D33" s="312" t="e">
        <f>IF(D32&gt;C59,0,C59-D32)</f>
        <v>#REF!</v>
      </c>
      <c r="E33" s="312"/>
      <c r="F33" s="72" t="e">
        <f>IF(F32&gt;D59,0,D59-F32)</f>
        <v>#REF!</v>
      </c>
      <c r="G33" s="72" t="e">
        <f>+F33-D33</f>
        <v>#REF!</v>
      </c>
      <c r="H33" s="186"/>
    </row>
    <row r="34" spans="1:9" s="19" customFormat="1" ht="15.75" x14ac:dyDescent="0.25">
      <c r="A34" s="94" t="s">
        <v>112</v>
      </c>
      <c r="B34" s="308" t="e">
        <f>B32+B33</f>
        <v>#REF!</v>
      </c>
      <c r="C34" s="308"/>
      <c r="D34" s="308" t="e">
        <f>D32+D33</f>
        <v>#REF!</v>
      </c>
      <c r="E34" s="308"/>
      <c r="F34" s="71" t="e">
        <f>F32+F33</f>
        <v>#REF!</v>
      </c>
      <c r="G34" s="71" t="e">
        <f>F34-D34</f>
        <v>#REF!</v>
      </c>
      <c r="I34" s="55"/>
    </row>
    <row r="35" spans="1:9" ht="15.75" x14ac:dyDescent="0.25">
      <c r="A35" s="118" t="s">
        <v>88</v>
      </c>
      <c r="B35" s="313">
        <f>SUM(B36:C38)</f>
        <v>0</v>
      </c>
      <c r="C35" s="314"/>
      <c r="D35" s="313">
        <f>SUM(D36:E38)</f>
        <v>0</v>
      </c>
      <c r="E35" s="314"/>
      <c r="F35" s="73">
        <f>SUM(F36:F38)</f>
        <v>0</v>
      </c>
      <c r="G35" s="73">
        <f>SUM(G36:G38)</f>
        <v>0</v>
      </c>
    </row>
    <row r="36" spans="1:9" x14ac:dyDescent="0.25">
      <c r="A36" s="136" t="s">
        <v>121</v>
      </c>
      <c r="B36" s="315"/>
      <c r="C36" s="316"/>
      <c r="D36" s="317"/>
      <c r="E36" s="317"/>
      <c r="F36" s="21"/>
      <c r="G36" s="21"/>
    </row>
    <row r="37" spans="1:9" ht="15.75" x14ac:dyDescent="0.25">
      <c r="A37" s="119" t="s">
        <v>97</v>
      </c>
      <c r="B37" s="310"/>
      <c r="C37" s="318"/>
      <c r="D37" s="310"/>
      <c r="E37" s="318"/>
      <c r="F37" s="122"/>
      <c r="G37" s="137"/>
      <c r="H37" s="122"/>
    </row>
    <row r="38" spans="1:9" ht="15.75" x14ac:dyDescent="0.25">
      <c r="A38" s="97" t="s">
        <v>48</v>
      </c>
      <c r="B38" s="120"/>
      <c r="C38" s="121"/>
      <c r="D38" s="120"/>
      <c r="E38" s="121"/>
      <c r="F38" s="120"/>
      <c r="G38" s="53"/>
      <c r="H38" s="122"/>
    </row>
    <row r="40" spans="1:9" s="22" customFormat="1" ht="30" x14ac:dyDescent="0.2">
      <c r="A40" s="98" t="s">
        <v>49</v>
      </c>
      <c r="B40" s="54" t="s">
        <v>89</v>
      </c>
      <c r="C40" s="54" t="s">
        <v>90</v>
      </c>
      <c r="D40" s="54" t="s">
        <v>50</v>
      </c>
      <c r="E40" s="54" t="s">
        <v>91</v>
      </c>
      <c r="F40" s="54" t="s">
        <v>51</v>
      </c>
      <c r="G40" s="54" t="s">
        <v>92</v>
      </c>
      <c r="I40" s="56"/>
    </row>
    <row r="41" spans="1:9" ht="15.75" x14ac:dyDescent="0.25">
      <c r="A41" s="96" t="s">
        <v>113</v>
      </c>
      <c r="B41" s="74" t="e">
        <f>SUM(B42:B44)</f>
        <v>#REF!</v>
      </c>
      <c r="C41" s="74" t="e">
        <f>SUM(C42:C44)</f>
        <v>#REF!</v>
      </c>
      <c r="D41" s="74" t="e">
        <f>SUM(D42:D44)</f>
        <v>#REF!</v>
      </c>
      <c r="E41" s="74" t="e">
        <f>SUM(E42:E44)</f>
        <v>#REF!</v>
      </c>
      <c r="F41" s="74" t="e">
        <f>SUM(F42:F44)</f>
        <v>#REF!</v>
      </c>
      <c r="G41" s="74" t="e">
        <f>C41-D41</f>
        <v>#REF!</v>
      </c>
    </row>
    <row r="42" spans="1:9" ht="15.75" x14ac:dyDescent="0.25">
      <c r="A42" s="75" t="s">
        <v>52</v>
      </c>
      <c r="B42" s="75"/>
      <c r="C42" s="75"/>
      <c r="D42" s="75"/>
      <c r="E42" s="75"/>
      <c r="F42" s="75"/>
      <c r="G42" s="75"/>
    </row>
    <row r="43" spans="1:9" ht="15.75" x14ac:dyDescent="0.25">
      <c r="A43" s="75" t="s">
        <v>53</v>
      </c>
      <c r="B43" s="75"/>
      <c r="C43" s="75"/>
      <c r="D43" s="75"/>
      <c r="E43" s="75"/>
      <c r="F43" s="75"/>
      <c r="G43" s="75"/>
    </row>
    <row r="44" spans="1:9" ht="15.75" x14ac:dyDescent="0.25">
      <c r="A44" s="75" t="s">
        <v>54</v>
      </c>
      <c r="B44" s="76" t="e">
        <f>HLOOKUP($A$1,#REF!,133,0)</f>
        <v>#REF!</v>
      </c>
      <c r="C44" s="77" t="e">
        <f>HLOOKUP($A$1,#REF!,134,0)</f>
        <v>#REF!</v>
      </c>
      <c r="D44" s="77" t="e">
        <f>HLOOKUP($A$1,#REF!,135,0)</f>
        <v>#REF!</v>
      </c>
      <c r="E44" s="76" t="e">
        <f>HLOOKUP($A$1,#REF!,137,0)</f>
        <v>#REF!</v>
      </c>
      <c r="F44" s="76" t="e">
        <f>HLOOKUP($A$1,#REF!,138,0)</f>
        <v>#REF!</v>
      </c>
      <c r="G44" s="77" t="e">
        <f>C44-D44</f>
        <v>#REF!</v>
      </c>
    </row>
    <row r="45" spans="1:9" ht="15.75" x14ac:dyDescent="0.25">
      <c r="A45" s="94" t="s">
        <v>114</v>
      </c>
      <c r="B45" s="78" t="e">
        <f>SUM(B46:B48)</f>
        <v>#REF!</v>
      </c>
      <c r="C45" s="78" t="e">
        <f>SUM(C46:C48)</f>
        <v>#REF!</v>
      </c>
      <c r="D45" s="78" t="e">
        <f>SUM(D46:D48)</f>
        <v>#REF!</v>
      </c>
      <c r="E45" s="78" t="e">
        <f>SUM(E46:E48)</f>
        <v>#REF!</v>
      </c>
      <c r="F45" s="78" t="e">
        <f>SUM(F46:F48)</f>
        <v>#REF!</v>
      </c>
      <c r="G45" s="79" t="e">
        <f>C45-D45</f>
        <v>#REF!</v>
      </c>
    </row>
    <row r="46" spans="1:9" ht="15.75" x14ac:dyDescent="0.25">
      <c r="A46" s="75" t="s">
        <v>55</v>
      </c>
      <c r="B46" s="76" t="e">
        <f>HLOOKUP($A$1,#REF!,139,0)</f>
        <v>#REF!</v>
      </c>
      <c r="C46" s="77" t="e">
        <f>HLOOKUP($A$1,#REF!,140,0)</f>
        <v>#REF!</v>
      </c>
      <c r="D46" s="76" t="e">
        <f>HLOOKUP($A$1,#REF!,141,0)</f>
        <v>#REF!</v>
      </c>
      <c r="E46" s="76" t="e">
        <f>HLOOKUP($A$1,#REF!,142,0)</f>
        <v>#REF!</v>
      </c>
      <c r="F46" s="76" t="e">
        <f>HLOOKUP($A$1,#REF!,143,0)</f>
        <v>#REF!</v>
      </c>
      <c r="G46" s="77" t="e">
        <f>C46-D46</f>
        <v>#REF!</v>
      </c>
    </row>
    <row r="47" spans="1:9" ht="15.75" x14ac:dyDescent="0.25">
      <c r="A47" s="75" t="s">
        <v>56</v>
      </c>
      <c r="B47" s="75"/>
      <c r="C47" s="75"/>
      <c r="D47" s="75"/>
      <c r="E47" s="75"/>
      <c r="F47" s="75"/>
      <c r="G47" s="75"/>
    </row>
    <row r="48" spans="1:9" ht="15.75" x14ac:dyDescent="0.25">
      <c r="A48" s="75" t="s">
        <v>57</v>
      </c>
      <c r="B48" s="75"/>
      <c r="C48" s="75"/>
      <c r="D48" s="75"/>
      <c r="E48" s="75"/>
      <c r="F48" s="75"/>
      <c r="G48" s="75"/>
    </row>
    <row r="49" spans="1:16" ht="15.75" x14ac:dyDescent="0.25">
      <c r="A49" s="80" t="s">
        <v>115</v>
      </c>
      <c r="B49" s="80"/>
      <c r="C49" s="80"/>
      <c r="D49" s="80"/>
      <c r="E49" s="80"/>
      <c r="F49" s="80"/>
      <c r="G49" s="80"/>
    </row>
    <row r="50" spans="1:16" ht="15.75" hidden="1" x14ac:dyDescent="0.25">
      <c r="A50" s="80" t="s">
        <v>58</v>
      </c>
      <c r="B50" s="80"/>
      <c r="C50" s="80"/>
      <c r="D50" s="80"/>
      <c r="E50" s="80"/>
      <c r="F50" s="80"/>
      <c r="G50" s="80"/>
    </row>
    <row r="51" spans="1:16" ht="15.75" x14ac:dyDescent="0.25">
      <c r="A51" s="94" t="s">
        <v>116</v>
      </c>
      <c r="B51" s="79" t="e">
        <f>B41+B45+B49+B50</f>
        <v>#REF!</v>
      </c>
      <c r="C51" s="79" t="e">
        <f>C41+C45+C49+C50</f>
        <v>#REF!</v>
      </c>
      <c r="D51" s="79" t="e">
        <f>D41+D45+D49+D50</f>
        <v>#REF!</v>
      </c>
      <c r="E51" s="79" t="e">
        <f>E41+E45+E49+E50</f>
        <v>#REF!</v>
      </c>
      <c r="F51" s="79" t="e">
        <f>F41+F45+F49+F50</f>
        <v>#REF!</v>
      </c>
      <c r="G51" s="79" t="e">
        <f>C51-D51</f>
        <v>#REF!</v>
      </c>
    </row>
    <row r="52" spans="1:16" ht="15.75" x14ac:dyDescent="0.25">
      <c r="A52" s="96" t="s">
        <v>117</v>
      </c>
      <c r="B52" s="73">
        <f>SUM(B53:B58)</f>
        <v>0</v>
      </c>
      <c r="C52" s="73">
        <f>SUM(C53:C58)</f>
        <v>0</v>
      </c>
      <c r="D52" s="73">
        <f>SUM(D53:D58)</f>
        <v>0</v>
      </c>
      <c r="E52" s="73">
        <f>SUM(E53:E58)</f>
        <v>0</v>
      </c>
      <c r="F52" s="73">
        <f>SUM(F53:F58)</f>
        <v>0</v>
      </c>
      <c r="G52" s="73">
        <f>(C52-D52)</f>
        <v>0</v>
      </c>
    </row>
    <row r="53" spans="1:16" ht="15.75" x14ac:dyDescent="0.25">
      <c r="A53" s="75" t="s">
        <v>59</v>
      </c>
      <c r="B53" s="75"/>
      <c r="C53" s="75"/>
      <c r="D53" s="75"/>
      <c r="E53" s="75"/>
      <c r="F53" s="75"/>
      <c r="G53" s="75"/>
    </row>
    <row r="54" spans="1:16" ht="15.75" x14ac:dyDescent="0.25">
      <c r="A54" s="75" t="s">
        <v>93</v>
      </c>
      <c r="B54" s="75"/>
      <c r="C54" s="75"/>
      <c r="D54" s="75"/>
      <c r="E54" s="75"/>
      <c r="F54" s="75"/>
      <c r="G54" s="75"/>
    </row>
    <row r="55" spans="1:16" ht="15.75" x14ac:dyDescent="0.25">
      <c r="A55" s="75" t="s">
        <v>60</v>
      </c>
      <c r="B55" s="75"/>
      <c r="C55" s="75"/>
      <c r="D55" s="75"/>
      <c r="E55" s="75"/>
      <c r="F55" s="75"/>
      <c r="G55" s="75"/>
    </row>
    <row r="56" spans="1:16" ht="15.75" x14ac:dyDescent="0.25">
      <c r="A56" s="75" t="s">
        <v>61</v>
      </c>
      <c r="B56" s="75"/>
      <c r="C56" s="75"/>
      <c r="D56" s="75"/>
      <c r="E56" s="75"/>
      <c r="F56" s="75"/>
      <c r="G56" s="75"/>
    </row>
    <row r="57" spans="1:16" ht="15.75" x14ac:dyDescent="0.25">
      <c r="A57" s="75" t="s">
        <v>94</v>
      </c>
      <c r="B57" s="75"/>
      <c r="C57" s="75"/>
      <c r="D57" s="75"/>
      <c r="E57" s="75"/>
      <c r="F57" s="75"/>
      <c r="G57" s="75"/>
    </row>
    <row r="58" spans="1:16" ht="15.75" x14ac:dyDescent="0.25">
      <c r="A58" s="75" t="s">
        <v>60</v>
      </c>
      <c r="B58" s="75"/>
      <c r="C58" s="75"/>
      <c r="D58" s="75"/>
      <c r="E58" s="75"/>
      <c r="F58" s="75"/>
      <c r="G58" s="75"/>
    </row>
    <row r="59" spans="1:16" ht="15.75" x14ac:dyDescent="0.25">
      <c r="A59" s="94" t="s">
        <v>118</v>
      </c>
      <c r="B59" s="79" t="e">
        <f>(B51+B52)</f>
        <v>#REF!</v>
      </c>
      <c r="C59" s="79" t="e">
        <f>(C51+C52)</f>
        <v>#REF!</v>
      </c>
      <c r="D59" s="79" t="e">
        <f>(D51+D52)</f>
        <v>#REF!</v>
      </c>
      <c r="E59" s="79" t="e">
        <f>(E51+E52)</f>
        <v>#REF!</v>
      </c>
      <c r="F59" s="79" t="e">
        <f>(F51+F52)</f>
        <v>#REF!</v>
      </c>
      <c r="G59" s="78" t="e">
        <f>(C59-D59)</f>
        <v>#REF!</v>
      </c>
    </row>
    <row r="60" spans="1:16" ht="15.75" x14ac:dyDescent="0.25">
      <c r="A60" s="94" t="s">
        <v>119</v>
      </c>
      <c r="B60" s="78" t="e">
        <f>IF(B32&gt;B59,B32-B59,0)</f>
        <v>#REF!</v>
      </c>
      <c r="C60" s="78" t="e">
        <f>IF(D32&gt;C59,D32-C59,0)</f>
        <v>#REF!</v>
      </c>
      <c r="D60" s="78" t="e">
        <f>IF(F32&gt;D59,F32-D59,0)</f>
        <v>#REF!</v>
      </c>
      <c r="E60" s="78" t="e">
        <f>IF(E32&gt;E59,E32-E59,0)</f>
        <v>#REF!</v>
      </c>
      <c r="F60" s="78">
        <v>0</v>
      </c>
      <c r="G60" s="71" t="e">
        <f>+C60-D60</f>
        <v>#REF!</v>
      </c>
    </row>
    <row r="61" spans="1:16" ht="15.75" x14ac:dyDescent="0.25">
      <c r="A61" s="94" t="s">
        <v>120</v>
      </c>
      <c r="B61" s="79" t="e">
        <f>B59+B60</f>
        <v>#REF!</v>
      </c>
      <c r="C61" s="79" t="e">
        <f>C59+C60</f>
        <v>#REF!</v>
      </c>
      <c r="D61" s="79" t="e">
        <f>D59+D60</f>
        <v>#REF!</v>
      </c>
      <c r="E61" s="79" t="e">
        <f>E59+E60</f>
        <v>#REF!</v>
      </c>
      <c r="F61" s="79" t="e">
        <f>F59+F60</f>
        <v>#REF!</v>
      </c>
      <c r="G61" s="78" t="e">
        <f>(C61-D61)</f>
        <v>#REF!</v>
      </c>
    </row>
    <row r="62" spans="1:16" ht="15.75" x14ac:dyDescent="0.25">
      <c r="A62" s="123" t="s">
        <v>122</v>
      </c>
      <c r="B62" s="79"/>
      <c r="C62" s="79"/>
      <c r="D62" s="79"/>
      <c r="E62" s="79"/>
      <c r="F62" s="79"/>
      <c r="G62" s="78"/>
    </row>
    <row r="63" spans="1:16" s="44" customFormat="1" ht="14.25" customHeight="1" x14ac:dyDescent="0.2">
      <c r="A63" s="204" t="s">
        <v>33</v>
      </c>
      <c r="B63" s="205"/>
      <c r="C63" s="205"/>
      <c r="D63" s="205"/>
      <c r="E63" s="206"/>
      <c r="F63" s="206"/>
      <c r="G63" s="206"/>
      <c r="H63" s="41"/>
      <c r="I63" s="168" t="s">
        <v>140</v>
      </c>
      <c r="J63" s="41"/>
      <c r="K63" s="42"/>
      <c r="L63" s="42"/>
      <c r="M63" s="42"/>
      <c r="N63" s="43"/>
    </row>
    <row r="64" spans="1:16" s="44" customFormat="1" ht="14.25" customHeight="1" x14ac:dyDescent="0.2">
      <c r="A64" s="204" t="s">
        <v>34</v>
      </c>
      <c r="B64" s="207"/>
      <c r="C64" s="207"/>
      <c r="D64" s="207"/>
      <c r="E64" s="207"/>
      <c r="F64" s="207"/>
      <c r="G64" s="207"/>
      <c r="H64" s="45"/>
      <c r="I64" s="166" t="e">
        <f>G34</f>
        <v>#REF!</v>
      </c>
      <c r="J64" s="157" t="s">
        <v>141</v>
      </c>
      <c r="K64" s="45"/>
      <c r="L64" s="45"/>
      <c r="M64" s="45"/>
      <c r="N64" s="48"/>
      <c r="P64" s="47"/>
    </row>
    <row r="65" spans="1:14" s="44" customFormat="1" ht="14.25" customHeight="1" x14ac:dyDescent="0.2">
      <c r="A65" s="175" t="s">
        <v>143</v>
      </c>
      <c r="B65" s="175"/>
      <c r="C65" s="175"/>
      <c r="D65" s="175"/>
      <c r="E65" s="175"/>
      <c r="F65" s="175"/>
      <c r="G65" s="175"/>
      <c r="H65" s="176"/>
      <c r="I65" s="167" t="e">
        <f>G61</f>
        <v>#REF!</v>
      </c>
      <c r="J65" s="176" t="s">
        <v>142</v>
      </c>
      <c r="K65" s="176"/>
      <c r="L65" s="176"/>
      <c r="M65" s="158"/>
      <c r="N65" s="46"/>
    </row>
    <row r="66" spans="1:14" s="44" customFormat="1" ht="14.25" customHeight="1" x14ac:dyDescent="0.2">
      <c r="A66" s="175" t="str">
        <f>'Balancete Financeiro '!A41:H41</f>
        <v>Caixa e Equivalentes de Caixa RPPS</v>
      </c>
      <c r="B66" s="175"/>
      <c r="C66" s="175"/>
      <c r="D66" s="175"/>
      <c r="E66" s="175"/>
      <c r="F66" s="175"/>
      <c r="G66" s="175"/>
      <c r="H66" s="177"/>
      <c r="I66" s="192" t="e">
        <f>SUM(I64:I65)</f>
        <v>#REF!</v>
      </c>
      <c r="J66" s="177"/>
      <c r="K66" s="177"/>
      <c r="L66" s="177"/>
      <c r="M66" s="159"/>
      <c r="N66" s="57"/>
    </row>
    <row r="67" spans="1:14" s="44" customFormat="1" ht="14.25" customHeight="1" x14ac:dyDescent="0.2">
      <c r="A67" s="175" t="s">
        <v>133</v>
      </c>
      <c r="B67" s="175"/>
      <c r="C67" s="175"/>
      <c r="D67" s="175"/>
      <c r="E67" s="175"/>
      <c r="F67" s="175"/>
      <c r="G67" s="175"/>
      <c r="H67" s="176"/>
      <c r="I67" s="176"/>
      <c r="J67" s="176"/>
      <c r="K67" s="176"/>
      <c r="L67" s="176"/>
      <c r="M67" s="158"/>
      <c r="N67" s="57"/>
    </row>
    <row r="68" spans="1:14" s="44" customFormat="1" ht="14.25" customHeight="1" x14ac:dyDescent="0.2">
      <c r="A68" s="175" t="s">
        <v>132</v>
      </c>
      <c r="B68" s="175"/>
      <c r="C68" s="175"/>
      <c r="D68" s="175"/>
      <c r="E68" s="175"/>
      <c r="F68" s="175"/>
      <c r="G68" s="175"/>
      <c r="H68" s="176"/>
      <c r="I68" s="176"/>
      <c r="J68" s="176"/>
      <c r="K68" s="176"/>
      <c r="L68" s="176"/>
      <c r="M68" s="158"/>
      <c r="N68" s="57"/>
    </row>
    <row r="69" spans="1:14" s="44" customFormat="1" ht="14.25" customHeight="1" x14ac:dyDescent="0.2">
      <c r="A69" s="175" t="s">
        <v>158</v>
      </c>
      <c r="B69" s="175"/>
      <c r="C69" s="175"/>
      <c r="D69" s="175"/>
      <c r="E69" s="175"/>
      <c r="F69" s="175"/>
      <c r="G69" s="175"/>
      <c r="H69" s="203"/>
      <c r="I69" s="203"/>
      <c r="J69" s="203"/>
      <c r="K69" s="203"/>
      <c r="L69" s="203"/>
      <c r="N69" s="57"/>
    </row>
    <row r="70" spans="1:14" ht="14.25" customHeight="1" x14ac:dyDescent="0.25">
      <c r="A70" s="175" t="s">
        <v>160</v>
      </c>
      <c r="B70" s="175"/>
      <c r="C70" s="175"/>
      <c r="D70" s="175"/>
      <c r="E70" s="175"/>
      <c r="F70" s="175"/>
      <c r="G70" s="175"/>
    </row>
    <row r="71" spans="1:14" ht="14.25" customHeight="1" x14ac:dyDescent="0.25">
      <c r="A71" s="175" t="s">
        <v>159</v>
      </c>
      <c r="B71" s="175"/>
      <c r="C71" s="175"/>
      <c r="D71" s="175"/>
      <c r="E71" s="175"/>
      <c r="F71" s="175"/>
      <c r="G71" s="175"/>
    </row>
    <row r="72" spans="1:14" ht="14.25" customHeight="1" x14ac:dyDescent="0.25">
      <c r="A72" s="175"/>
      <c r="B72" s="175"/>
      <c r="C72" s="175"/>
      <c r="D72" s="175"/>
      <c r="E72" s="175"/>
      <c r="F72" s="175"/>
      <c r="G72" s="175"/>
    </row>
    <row r="73" spans="1:14" ht="14.25" customHeight="1" x14ac:dyDescent="0.25">
      <c r="A73" s="175"/>
      <c r="B73" s="175"/>
      <c r="C73" s="175"/>
      <c r="D73" s="175"/>
      <c r="E73" s="175"/>
      <c r="F73" s="175"/>
      <c r="G73" s="175"/>
    </row>
    <row r="74" spans="1:14" ht="14.25" customHeight="1" x14ac:dyDescent="0.25">
      <c r="A74" s="175"/>
      <c r="B74" s="175"/>
      <c r="C74" s="175"/>
      <c r="D74" s="175"/>
      <c r="E74" s="175"/>
      <c r="F74" s="175"/>
      <c r="G74" s="175"/>
    </row>
    <row r="75" spans="1:14" ht="14.25" customHeight="1" x14ac:dyDescent="0.25">
      <c r="A75" s="175"/>
      <c r="B75" s="175"/>
      <c r="C75" s="175"/>
      <c r="D75" s="175"/>
      <c r="E75" s="175"/>
      <c r="F75" s="175"/>
      <c r="G75" s="175"/>
    </row>
    <row r="76" spans="1:14" ht="14.25" customHeight="1" x14ac:dyDescent="0.25">
      <c r="A76" s="175"/>
      <c r="B76" s="175"/>
      <c r="C76" s="175"/>
      <c r="D76" s="175"/>
      <c r="E76" s="175"/>
      <c r="F76" s="175"/>
      <c r="G76" s="175"/>
    </row>
    <row r="77" spans="1:14" ht="14.25" customHeight="1" x14ac:dyDescent="0.25">
      <c r="A77" s="208"/>
      <c r="B77" s="208"/>
      <c r="C77" s="208"/>
      <c r="D77" s="208"/>
      <c r="E77" s="208"/>
      <c r="F77" s="208"/>
      <c r="G77" s="208"/>
    </row>
    <row r="78" spans="1:14" x14ac:dyDescent="0.25">
      <c r="A78" s="139"/>
    </row>
    <row r="79" spans="1:14" x14ac:dyDescent="0.25">
      <c r="A79" s="139"/>
      <c r="H79" s="8"/>
      <c r="I79" s="59"/>
      <c r="J79" s="59"/>
      <c r="K79" s="65"/>
      <c r="L79" s="65"/>
    </row>
    <row r="80" spans="1:14" x14ac:dyDescent="0.25">
      <c r="H80" s="10"/>
      <c r="I80" s="37"/>
      <c r="J80" s="9"/>
      <c r="K80" s="66"/>
      <c r="L80" s="66"/>
    </row>
    <row r="81" spans="1:12" s="6" customFormat="1" ht="13.5" customHeight="1" x14ac:dyDescent="0.2">
      <c r="A81" s="11"/>
      <c r="B81" s="11"/>
      <c r="C81" s="8"/>
      <c r="D81" s="8"/>
      <c r="E81" s="8"/>
      <c r="F81" s="11"/>
      <c r="G81" s="65"/>
      <c r="H81" s="10"/>
      <c r="I81" s="37"/>
      <c r="L81" s="37"/>
    </row>
    <row r="82" spans="1:12" s="1" customFormat="1" ht="13.5" customHeight="1" x14ac:dyDescent="0.2">
      <c r="A82" s="59"/>
      <c r="B82" s="59" t="s">
        <v>149</v>
      </c>
      <c r="C82" s="9"/>
      <c r="D82" s="9"/>
      <c r="F82" s="8" t="s">
        <v>148</v>
      </c>
      <c r="G82" s="10"/>
      <c r="H82" s="37"/>
      <c r="I82" s="37"/>
      <c r="L82" s="37"/>
    </row>
    <row r="83" spans="1:12" s="1" customFormat="1" ht="13.5" customHeight="1" x14ac:dyDescent="0.2">
      <c r="A83" s="9"/>
      <c r="B83" s="9" t="s">
        <v>150</v>
      </c>
      <c r="C83" s="6"/>
      <c r="D83" s="59"/>
      <c r="E83" s="11"/>
      <c r="F83" s="9" t="s">
        <v>144</v>
      </c>
      <c r="G83" s="10"/>
      <c r="L83" s="37"/>
    </row>
    <row r="84" spans="1:12" s="1" customFormat="1" ht="13.5" customHeight="1" x14ac:dyDescent="0.2">
      <c r="A84" s="10"/>
      <c r="B84" s="10" t="s">
        <v>152</v>
      </c>
      <c r="D84" s="9"/>
      <c r="E84" s="37"/>
      <c r="F84" s="58" t="s">
        <v>151</v>
      </c>
      <c r="G84" s="37"/>
    </row>
    <row r="85" spans="1:12" x14ac:dyDescent="0.25">
      <c r="A85" s="10"/>
      <c r="B85" s="10" t="s">
        <v>35</v>
      </c>
      <c r="C85" s="1"/>
      <c r="D85" s="10"/>
      <c r="E85" s="1"/>
      <c r="F85" s="10" t="s">
        <v>35</v>
      </c>
      <c r="G85" s="1"/>
      <c r="H85" s="1"/>
      <c r="I85" s="1"/>
      <c r="J85" s="1"/>
      <c r="K85" s="1"/>
      <c r="L85" s="1"/>
    </row>
    <row r="86" spans="1:12" x14ac:dyDescent="0.25">
      <c r="B86" s="1"/>
      <c r="C86" s="1"/>
      <c r="D86" s="10"/>
      <c r="F86" s="1"/>
      <c r="G86" s="1"/>
      <c r="H86" s="6"/>
      <c r="I86" s="6"/>
      <c r="J86" s="6"/>
      <c r="K86" s="6"/>
      <c r="L86" s="1"/>
    </row>
  </sheetData>
  <mergeCells count="66">
    <mergeCell ref="B35:C35"/>
    <mergeCell ref="D35:E35"/>
    <mergeCell ref="B36:C36"/>
    <mergeCell ref="D36:E36"/>
    <mergeCell ref="B37:C37"/>
    <mergeCell ref="D37:E37"/>
    <mergeCell ref="B32:C32"/>
    <mergeCell ref="D32:E32"/>
    <mergeCell ref="B33:C33"/>
    <mergeCell ref="D33:E33"/>
    <mergeCell ref="B34:C34"/>
    <mergeCell ref="D34:E34"/>
    <mergeCell ref="B29:C29"/>
    <mergeCell ref="D29:E29"/>
    <mergeCell ref="B30:C30"/>
    <mergeCell ref="D30:E30"/>
    <mergeCell ref="B31:C31"/>
    <mergeCell ref="D31:E31"/>
    <mergeCell ref="B26:C26"/>
    <mergeCell ref="D26:E26"/>
    <mergeCell ref="B27:C27"/>
    <mergeCell ref="D27:E27"/>
    <mergeCell ref="B28:C28"/>
    <mergeCell ref="D28:E28"/>
    <mergeCell ref="B23:C23"/>
    <mergeCell ref="D23:E23"/>
    <mergeCell ref="B24:C24"/>
    <mergeCell ref="D24:E24"/>
    <mergeCell ref="B25:C25"/>
    <mergeCell ref="D25:E25"/>
    <mergeCell ref="B20:C20"/>
    <mergeCell ref="D20:E20"/>
    <mergeCell ref="B21:C21"/>
    <mergeCell ref="D21:E21"/>
    <mergeCell ref="B22:C22"/>
    <mergeCell ref="D22:E22"/>
    <mergeCell ref="B17:C17"/>
    <mergeCell ref="D17:E17"/>
    <mergeCell ref="B18:C18"/>
    <mergeCell ref="D18:E18"/>
    <mergeCell ref="B19:C19"/>
    <mergeCell ref="D19:E19"/>
    <mergeCell ref="B14:C14"/>
    <mergeCell ref="D14:E14"/>
    <mergeCell ref="B15:C15"/>
    <mergeCell ref="D15:E15"/>
    <mergeCell ref="B16:C16"/>
    <mergeCell ref="D16:E16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A2:G2"/>
    <mergeCell ref="A3:G3"/>
    <mergeCell ref="A4:G4"/>
    <mergeCell ref="A5:G5"/>
    <mergeCell ref="B7:C7"/>
    <mergeCell ref="D7:E7"/>
  </mergeCells>
  <pageMargins left="0.19685039370078741" right="0.11811023622047245" top="0.74803149606299213" bottom="0.78740157480314965" header="0.31496062992125984" footer="0.31496062992125984"/>
  <pageSetup paperSize="9" scale="58" orientation="portrait" verticalDpi="597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96B4-ED54-44C5-8061-924DF33A6589}">
  <sheetPr codeName="Plan14">
    <tabColor indexed="42"/>
    <pageSetUpPr fitToPage="1"/>
  </sheetPr>
  <dimension ref="A1:O46"/>
  <sheetViews>
    <sheetView view="pageBreakPreview" topLeftCell="A7" zoomScale="60" zoomScaleNormal="100" workbookViewId="0">
      <selection activeCell="A46" sqref="A46:N46"/>
    </sheetView>
  </sheetViews>
  <sheetFormatPr defaultRowHeight="15" x14ac:dyDescent="0.25"/>
  <cols>
    <col min="1" max="1" width="47.7109375" style="14" bestFit="1" customWidth="1"/>
    <col min="2" max="2" width="21.42578125" style="14" customWidth="1"/>
    <col min="3" max="3" width="22.85546875" style="14" customWidth="1"/>
    <col min="4" max="4" width="16.42578125" style="14" bestFit="1" customWidth="1"/>
    <col min="5" max="5" width="15.28515625" style="14" customWidth="1"/>
    <col min="6" max="6" width="19.42578125" style="14" customWidth="1"/>
    <col min="7" max="7" width="19.140625" style="14" bestFit="1" customWidth="1"/>
    <col min="8" max="8" width="9.140625" style="14" customWidth="1"/>
    <col min="9" max="9" width="17.7109375" style="14" bestFit="1" customWidth="1"/>
    <col min="10" max="10" width="14.140625" style="14" customWidth="1"/>
    <col min="11" max="11" width="18" style="14" customWidth="1"/>
    <col min="12" max="16384" width="9.140625" style="14"/>
  </cols>
  <sheetData>
    <row r="1" spans="1:7" x14ac:dyDescent="0.25">
      <c r="A1" s="40" t="e">
        <f>'Balanço Orçamentário MCASP (2)'!A1</f>
        <v>#REF!</v>
      </c>
    </row>
    <row r="2" spans="1:7" x14ac:dyDescent="0.25">
      <c r="A2" s="325" t="s">
        <v>96</v>
      </c>
      <c r="B2" s="325"/>
      <c r="C2" s="325"/>
      <c r="D2" s="325"/>
      <c r="E2" s="325"/>
      <c r="F2" s="325"/>
      <c r="G2" s="325"/>
    </row>
    <row r="3" spans="1:7" x14ac:dyDescent="0.25">
      <c r="A3" s="325" t="s">
        <v>73</v>
      </c>
      <c r="B3" s="325"/>
      <c r="C3" s="325"/>
      <c r="D3" s="325"/>
      <c r="E3" s="325"/>
      <c r="F3" s="325"/>
      <c r="G3" s="325"/>
    </row>
    <row r="4" spans="1:7" x14ac:dyDescent="0.25">
      <c r="A4" s="325" t="s">
        <v>156</v>
      </c>
      <c r="B4" s="325"/>
      <c r="C4" s="325"/>
      <c r="D4" s="325"/>
      <c r="E4" s="325"/>
      <c r="F4" s="325"/>
      <c r="G4" s="325"/>
    </row>
    <row r="5" spans="1:7" x14ac:dyDescent="0.25">
      <c r="A5" s="13"/>
      <c r="B5" s="13"/>
      <c r="C5" s="13"/>
      <c r="D5" s="13"/>
      <c r="E5" s="13"/>
      <c r="F5" s="13"/>
      <c r="G5" s="23"/>
    </row>
    <row r="6" spans="1:7" ht="15.75" thickBot="1" x14ac:dyDescent="0.3">
      <c r="A6" s="13"/>
      <c r="B6" s="13"/>
      <c r="C6" s="13"/>
      <c r="D6" s="13"/>
      <c r="E6" s="13"/>
      <c r="F6" s="13"/>
      <c r="G6" s="13"/>
    </row>
    <row r="7" spans="1:7" ht="15.75" thickBot="1" x14ac:dyDescent="0.3">
      <c r="A7" s="319" t="s">
        <v>99</v>
      </c>
      <c r="B7" s="321" t="s">
        <v>62</v>
      </c>
      <c r="C7" s="322"/>
      <c r="D7" s="327" t="s">
        <v>63</v>
      </c>
      <c r="E7" s="329" t="s">
        <v>64</v>
      </c>
      <c r="F7" s="327" t="s">
        <v>65</v>
      </c>
      <c r="G7" s="331" t="s">
        <v>66</v>
      </c>
    </row>
    <row r="8" spans="1:7" ht="42" customHeight="1" thickBot="1" x14ac:dyDescent="0.3">
      <c r="A8" s="326"/>
      <c r="B8" s="24" t="s">
        <v>67</v>
      </c>
      <c r="C8" s="25" t="s">
        <v>68</v>
      </c>
      <c r="D8" s="328"/>
      <c r="E8" s="330"/>
      <c r="F8" s="328"/>
      <c r="G8" s="332"/>
    </row>
    <row r="9" spans="1:7" ht="16.5" thickBot="1" x14ac:dyDescent="0.3">
      <c r="A9" s="26" t="s">
        <v>69</v>
      </c>
      <c r="B9" s="81" t="e">
        <f>SUM(B10:B12)</f>
        <v>#REF!</v>
      </c>
      <c r="C9" s="82" t="e">
        <f>SUM(C10:C12)</f>
        <v>#REF!</v>
      </c>
      <c r="D9" s="82" t="e">
        <f>SUM(D10:D12)</f>
        <v>#REF!</v>
      </c>
      <c r="E9" s="81" t="e">
        <f>SUM(E10:E12)</f>
        <v>#REF!</v>
      </c>
      <c r="F9" s="82" t="e">
        <f>SUM(F10:F12)</f>
        <v>#REF!</v>
      </c>
      <c r="G9" s="83" t="e">
        <f t="shared" ref="G9:G16" si="0">B9+C9-E9-F9</f>
        <v>#REF!</v>
      </c>
    </row>
    <row r="10" spans="1:7" ht="15.75" x14ac:dyDescent="0.25">
      <c r="A10" s="92" t="s">
        <v>52</v>
      </c>
      <c r="B10" s="29"/>
      <c r="C10" s="30"/>
      <c r="D10" s="30"/>
      <c r="E10" s="29"/>
      <c r="F10" s="30"/>
      <c r="G10" s="31">
        <f t="shared" si="0"/>
        <v>0</v>
      </c>
    </row>
    <row r="11" spans="1:7" ht="15.75" x14ac:dyDescent="0.25">
      <c r="A11" s="92" t="s">
        <v>53</v>
      </c>
      <c r="B11" s="29"/>
      <c r="C11" s="30"/>
      <c r="D11" s="32"/>
      <c r="E11" s="33"/>
      <c r="F11" s="30"/>
      <c r="G11" s="31">
        <f t="shared" si="0"/>
        <v>0</v>
      </c>
    </row>
    <row r="12" spans="1:7" ht="16.5" thickBot="1" x14ac:dyDescent="0.3">
      <c r="A12" s="92" t="s">
        <v>54</v>
      </c>
      <c r="B12" s="84" t="e">
        <f>HLOOKUP($A$1,#REF!,173,0)</f>
        <v>#REF!</v>
      </c>
      <c r="C12" s="85" t="e">
        <f>HLOOKUP($A$1,#REF!,157,0)</f>
        <v>#REF!</v>
      </c>
      <c r="D12" s="86" t="e">
        <f>$E$12</f>
        <v>#REF!</v>
      </c>
      <c r="E12" s="87" t="e">
        <f>HLOOKUP($A$1,#REF!,159,0)+HLOOKUP($A$1,#REF!,175,0)</f>
        <v>#REF!</v>
      </c>
      <c r="F12" s="88" t="e">
        <f>HLOOKUP($A$1,#REF!,161,0)+HLOOKUP($A$1,#REF!,168,0)+HLOOKUP($A$1,#REF!,177,0)</f>
        <v>#REF!</v>
      </c>
      <c r="G12" s="89" t="e">
        <f>B12+C12-E12-F12</f>
        <v>#REF!</v>
      </c>
    </row>
    <row r="13" spans="1:7" ht="16.5" thickBot="1" x14ac:dyDescent="0.3">
      <c r="A13" s="26" t="s">
        <v>70</v>
      </c>
      <c r="B13" s="27" t="e">
        <f>SUM(B14:B16)</f>
        <v>#REF!</v>
      </c>
      <c r="C13" s="82" t="e">
        <f>SUM(C14:C16)</f>
        <v>#REF!</v>
      </c>
      <c r="D13" s="82" t="e">
        <f>SUM(D14:D16)</f>
        <v>#REF!</v>
      </c>
      <c r="E13" s="81" t="e">
        <f>SUM(E14:E16)</f>
        <v>#REF!</v>
      </c>
      <c r="F13" s="82" t="e">
        <f>SUM(F14:F16)</f>
        <v>#REF!</v>
      </c>
      <c r="G13" s="83" t="e">
        <f t="shared" si="0"/>
        <v>#REF!</v>
      </c>
    </row>
    <row r="14" spans="1:7" ht="15.75" x14ac:dyDescent="0.25">
      <c r="A14" s="92" t="s">
        <v>55</v>
      </c>
      <c r="B14" s="29" t="e">
        <f>HLOOKUP($A$1,#REF!,173,0)</f>
        <v>#REF!</v>
      </c>
      <c r="C14" s="85" t="e">
        <f>HLOOKUP($A$1,#REF!,164,0)</f>
        <v>#REF!</v>
      </c>
      <c r="D14" s="88" t="e">
        <f>$E$14</f>
        <v>#REF!</v>
      </c>
      <c r="E14" s="84" t="e">
        <f>HLOOKUP($A$1,#REF!,166,0)+HLOOKUP($A$1,#REF!,182,0)</f>
        <v>#REF!</v>
      </c>
      <c r="F14" s="88" t="e">
        <f>HLOOKUP($A$1,#REF!,168,0)+HLOOKUP($A$1,#REF!,184,0)</f>
        <v>#REF!</v>
      </c>
      <c r="G14" s="31" t="e">
        <f t="shared" si="0"/>
        <v>#REF!</v>
      </c>
    </row>
    <row r="15" spans="1:7" ht="15.75" x14ac:dyDescent="0.25">
      <c r="A15" s="92" t="s">
        <v>56</v>
      </c>
      <c r="B15" s="29"/>
      <c r="C15" s="30"/>
      <c r="D15" s="30"/>
      <c r="E15" s="29"/>
      <c r="F15" s="30"/>
      <c r="G15" s="31">
        <f t="shared" si="0"/>
        <v>0</v>
      </c>
    </row>
    <row r="16" spans="1:7" ht="16.5" thickBot="1" x14ac:dyDescent="0.3">
      <c r="A16" s="93" t="s">
        <v>57</v>
      </c>
      <c r="B16" s="29"/>
      <c r="C16" s="30"/>
      <c r="D16" s="30"/>
      <c r="E16" s="34"/>
      <c r="F16" s="30"/>
      <c r="G16" s="31">
        <f t="shared" si="0"/>
        <v>0</v>
      </c>
    </row>
    <row r="17" spans="1:15" s="19" customFormat="1" ht="16.5" thickBot="1" x14ac:dyDescent="0.3">
      <c r="A17" s="35" t="s">
        <v>71</v>
      </c>
      <c r="B17" s="90" t="e">
        <f t="shared" ref="B17:G17" si="1">B9+B13</f>
        <v>#REF!</v>
      </c>
      <c r="C17" s="90" t="e">
        <f t="shared" si="1"/>
        <v>#REF!</v>
      </c>
      <c r="D17" s="90" t="e">
        <f t="shared" si="1"/>
        <v>#REF!</v>
      </c>
      <c r="E17" s="90" t="e">
        <f t="shared" si="1"/>
        <v>#REF!</v>
      </c>
      <c r="F17" s="90" t="e">
        <f t="shared" si="1"/>
        <v>#REF!</v>
      </c>
      <c r="G17" s="90" t="e">
        <f t="shared" si="1"/>
        <v>#REF!</v>
      </c>
      <c r="I17" s="183" t="e">
        <f>G17</f>
        <v>#REF!</v>
      </c>
      <c r="J17" s="178" t="s">
        <v>134</v>
      </c>
      <c r="K17" s="179"/>
    </row>
    <row r="18" spans="1:15" x14ac:dyDescent="0.25">
      <c r="I18" s="122"/>
      <c r="K18" s="161"/>
    </row>
    <row r="19" spans="1:15" ht="15.75" thickBot="1" x14ac:dyDescent="0.3">
      <c r="A19" s="13"/>
      <c r="B19" s="13"/>
      <c r="C19" s="13"/>
      <c r="D19" s="13"/>
      <c r="E19" s="13"/>
      <c r="F19" s="13"/>
      <c r="G19" s="13"/>
      <c r="I19" s="122"/>
      <c r="K19" s="161"/>
    </row>
    <row r="20" spans="1:15" ht="15.75" thickBot="1" x14ac:dyDescent="0.3">
      <c r="A20" s="319" t="s">
        <v>98</v>
      </c>
      <c r="B20" s="321" t="s">
        <v>62</v>
      </c>
      <c r="C20" s="322"/>
      <c r="D20" s="323" t="s">
        <v>128</v>
      </c>
      <c r="E20" s="323" t="s">
        <v>129</v>
      </c>
      <c r="F20" s="323" t="s">
        <v>130</v>
      </c>
      <c r="I20" s="122"/>
      <c r="K20" s="161"/>
    </row>
    <row r="21" spans="1:15" ht="30.75" thickBot="1" x14ac:dyDescent="0.3">
      <c r="A21" s="320"/>
      <c r="B21" s="24" t="s">
        <v>67</v>
      </c>
      <c r="C21" s="25" t="s">
        <v>68</v>
      </c>
      <c r="D21" s="324"/>
      <c r="E21" s="324"/>
      <c r="F21" s="324"/>
      <c r="I21" s="122"/>
      <c r="K21" s="161"/>
    </row>
    <row r="22" spans="1:15" ht="16.5" thickBot="1" x14ac:dyDescent="0.3">
      <c r="A22" s="35" t="s">
        <v>69</v>
      </c>
      <c r="B22" s="81" t="e">
        <f>SUM(B23:B25)</f>
        <v>#REF!</v>
      </c>
      <c r="C22" s="82" t="e">
        <f>SUM(C23:C25)</f>
        <v>#REF!</v>
      </c>
      <c r="D22" s="82" t="e">
        <f>SUM(D23:D25)</f>
        <v>#REF!</v>
      </c>
      <c r="E22" s="82" t="e">
        <f>SUM(E23:E25)</f>
        <v>#REF!</v>
      </c>
      <c r="F22" s="82" t="e">
        <f t="shared" ref="F22:F27" si="2">B22+C22-D22-E22</f>
        <v>#REF!</v>
      </c>
      <c r="I22" s="122"/>
      <c r="K22" s="161"/>
    </row>
    <row r="23" spans="1:15" ht="15.75" x14ac:dyDescent="0.25">
      <c r="A23" s="91" t="s">
        <v>52</v>
      </c>
      <c r="B23" s="29"/>
      <c r="C23" s="29"/>
      <c r="D23" s="32"/>
      <c r="E23" s="32"/>
      <c r="F23" s="30">
        <f t="shared" si="2"/>
        <v>0</v>
      </c>
      <c r="I23" s="122"/>
      <c r="K23" s="161"/>
    </row>
    <row r="24" spans="1:15" ht="15.75" x14ac:dyDescent="0.25">
      <c r="A24" s="91" t="s">
        <v>53</v>
      </c>
      <c r="B24" s="29"/>
      <c r="C24" s="30"/>
      <c r="D24" s="30"/>
      <c r="E24" s="30"/>
      <c r="F24" s="30">
        <f t="shared" si="2"/>
        <v>0</v>
      </c>
      <c r="I24" s="122"/>
      <c r="K24" s="161"/>
    </row>
    <row r="25" spans="1:15" ht="16.5" thickBot="1" x14ac:dyDescent="0.3">
      <c r="A25" s="91" t="s">
        <v>54</v>
      </c>
      <c r="B25" s="87" t="e">
        <f>HLOOKUP($A$1,#REF!,174,0)</f>
        <v>#REF!</v>
      </c>
      <c r="C25" s="87" t="e">
        <f>HLOOKUP($A$1,#REF!,158,0)</f>
        <v>#REF!</v>
      </c>
      <c r="D25" s="88" t="e">
        <f>HLOOKUP($A$1,#REF!,160,0)+HLOOKUP($A$1,#REF!,176,0)</f>
        <v>#REF!</v>
      </c>
      <c r="E25" s="88" t="e">
        <f>HLOOKUP($A$1,#REF!,162,0)+HLOOKUP($A$1,#REF!,178,0)</f>
        <v>#REF!</v>
      </c>
      <c r="F25" s="85" t="e">
        <f>B25+C25-D25-E25</f>
        <v>#REF!</v>
      </c>
      <c r="I25" s="122"/>
      <c r="K25" s="161"/>
    </row>
    <row r="26" spans="1:15" ht="15.75" thickBot="1" x14ac:dyDescent="0.3">
      <c r="A26" s="35" t="s">
        <v>70</v>
      </c>
      <c r="B26" s="27" t="e">
        <f>SUM(B27:B29)</f>
        <v>#REF!</v>
      </c>
      <c r="C26" s="28" t="e">
        <f>SUM(C27:C29)</f>
        <v>#REF!</v>
      </c>
      <c r="D26" s="28" t="e">
        <f>SUM(D27:D29)</f>
        <v>#REF!</v>
      </c>
      <c r="E26" s="28" t="e">
        <f>SUM(E27:E29)</f>
        <v>#REF!</v>
      </c>
      <c r="F26" s="28" t="e">
        <f t="shared" si="2"/>
        <v>#REF!</v>
      </c>
      <c r="I26" s="122"/>
      <c r="K26" s="161"/>
    </row>
    <row r="27" spans="1:15" ht="15.75" x14ac:dyDescent="0.25">
      <c r="A27" s="91" t="s">
        <v>55</v>
      </c>
      <c r="B27" s="29" t="e">
        <f>HLOOKUP($A$1,#REF!,181,0)</f>
        <v>#REF!</v>
      </c>
      <c r="C27" s="36" t="e">
        <f>HLOOKUP($A$1,#REF!,165,0)</f>
        <v>#REF!</v>
      </c>
      <c r="D27" s="30" t="e">
        <f>HLOOKUP($A$1,#REF!,167,0)+HLOOKUP($A$1,#REF!,183,0)</f>
        <v>#REF!</v>
      </c>
      <c r="E27" s="30" t="e">
        <f>HLOOKUP($A$1,#REF!,169,0)+HLOOKUP($A$1,#REF!,185,0)</f>
        <v>#REF!</v>
      </c>
      <c r="F27" s="36" t="e">
        <f t="shared" si="2"/>
        <v>#REF!</v>
      </c>
      <c r="I27" s="122"/>
      <c r="K27" s="161"/>
    </row>
    <row r="28" spans="1:15" ht="15.75" x14ac:dyDescent="0.25">
      <c r="A28" s="91" t="s">
        <v>56</v>
      </c>
      <c r="B28" s="29"/>
      <c r="C28" s="30"/>
      <c r="D28" s="30"/>
      <c r="E28" s="30"/>
      <c r="F28" s="30"/>
      <c r="I28" s="122"/>
      <c r="K28" s="161"/>
    </row>
    <row r="29" spans="1:15" ht="16.5" thickBot="1" x14ac:dyDescent="0.3">
      <c r="A29" s="91" t="s">
        <v>57</v>
      </c>
      <c r="B29" s="34"/>
      <c r="C29" s="30"/>
      <c r="D29" s="30"/>
      <c r="E29" s="30"/>
      <c r="F29" s="30"/>
      <c r="I29" s="122"/>
      <c r="K29" s="161"/>
    </row>
    <row r="30" spans="1:15" s="19" customFormat="1" ht="18.75" thickBot="1" x14ac:dyDescent="0.45">
      <c r="A30" s="35" t="s">
        <v>71</v>
      </c>
      <c r="B30" s="90" t="e">
        <f>B22+B26</f>
        <v>#REF!</v>
      </c>
      <c r="C30" s="90" t="e">
        <f>C22+C26</f>
        <v>#REF!</v>
      </c>
      <c r="D30" s="90" t="e">
        <f>D22+D26</f>
        <v>#REF!</v>
      </c>
      <c r="E30" s="90" t="e">
        <f>E22+E26</f>
        <v>#REF!</v>
      </c>
      <c r="F30" s="90">
        <v>3821.76</v>
      </c>
      <c r="I30" s="182">
        <f>F30</f>
        <v>3821.76</v>
      </c>
      <c r="J30" s="180" t="s">
        <v>135</v>
      </c>
      <c r="K30" s="181"/>
    </row>
    <row r="31" spans="1:15" s="44" customFormat="1" ht="13.5" customHeight="1" x14ac:dyDescent="0.25">
      <c r="A31" s="160" t="s">
        <v>33</v>
      </c>
      <c r="B31" s="41"/>
      <c r="C31" s="41"/>
      <c r="D31" s="41"/>
      <c r="E31" s="42"/>
      <c r="F31" s="42"/>
      <c r="G31" s="42"/>
      <c r="H31" s="41"/>
      <c r="I31" s="184" t="e">
        <f>I17+I30</f>
        <v>#REF!</v>
      </c>
      <c r="J31" s="14" t="s">
        <v>126</v>
      </c>
      <c r="K31" s="162"/>
      <c r="L31" s="42"/>
      <c r="M31" s="43"/>
    </row>
    <row r="32" spans="1:15" s="44" customFormat="1" ht="13.5" customHeight="1" x14ac:dyDescent="0.2">
      <c r="A32" s="160" t="s">
        <v>34</v>
      </c>
      <c r="B32" s="45"/>
      <c r="C32" s="45"/>
      <c r="D32" s="45"/>
      <c r="E32" s="45"/>
      <c r="F32" s="45"/>
      <c r="G32" s="45"/>
      <c r="H32" s="45"/>
      <c r="I32" s="185" t="e">
        <f>-94853.12-G12</f>
        <v>#REF!</v>
      </c>
      <c r="J32" s="163" t="s">
        <v>154</v>
      </c>
      <c r="K32" s="164"/>
      <c r="L32" s="45"/>
      <c r="M32" s="46"/>
      <c r="O32" s="47"/>
    </row>
    <row r="33" spans="1:13" s="44" customFormat="1" ht="12.95" customHeight="1" x14ac:dyDescent="0.2">
      <c r="A33" s="187" t="s">
        <v>143</v>
      </c>
      <c r="B33" s="187"/>
      <c r="C33" s="187"/>
      <c r="D33" s="187"/>
      <c r="E33" s="187"/>
      <c r="F33" s="187"/>
      <c r="G33" s="187"/>
      <c r="H33" s="188"/>
      <c r="I33" s="189" t="e">
        <f>SUM(I31:I32)</f>
        <v>#REF!</v>
      </c>
      <c r="J33" s="190" t="s">
        <v>145</v>
      </c>
      <c r="K33" s="191"/>
      <c r="L33" s="188"/>
      <c r="M33" s="57"/>
    </row>
    <row r="34" spans="1:13" s="44" customFormat="1" ht="12.95" customHeight="1" x14ac:dyDescent="0.2">
      <c r="A34" s="187" t="str">
        <f>'Balancete Financeiro '!A41:H41</f>
        <v>Caixa e Equivalentes de Caixa RPPS</v>
      </c>
      <c r="B34" s="187"/>
      <c r="C34" s="187"/>
      <c r="D34" s="187"/>
      <c r="E34" s="187"/>
      <c r="F34" s="187"/>
      <c r="G34" s="187"/>
      <c r="H34" s="187"/>
      <c r="I34" s="187" t="s">
        <v>127</v>
      </c>
      <c r="J34" s="187"/>
      <c r="K34" s="187"/>
      <c r="L34" s="187"/>
      <c r="M34" s="159"/>
    </row>
    <row r="35" spans="1:13" s="44" customFormat="1" ht="12.95" customHeight="1" x14ac:dyDescent="0.25">
      <c r="A35" s="187" t="s">
        <v>131</v>
      </c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4"/>
    </row>
    <row r="36" spans="1:13" ht="12.95" customHeight="1" x14ac:dyDescent="0.25">
      <c r="A36" s="187" t="s">
        <v>153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</row>
    <row r="40" spans="1:13" s="6" customFormat="1" ht="13.5" customHeight="1" x14ac:dyDescent="0.2">
      <c r="A40" s="8"/>
      <c r="B40" s="200"/>
      <c r="C40" s="200"/>
      <c r="D40" s="200"/>
      <c r="E40" s="201"/>
      <c r="F40" s="201"/>
      <c r="G40" s="201"/>
      <c r="H40" s="201"/>
    </row>
    <row r="41" spans="1:13" s="1" customFormat="1" ht="13.5" customHeight="1" x14ac:dyDescent="0.2">
      <c r="A41" s="11"/>
      <c r="B41" s="11"/>
      <c r="C41" s="8"/>
      <c r="D41" s="8"/>
      <c r="E41" s="8"/>
      <c r="F41" s="11"/>
      <c r="G41" s="65"/>
      <c r="H41" s="202"/>
    </row>
    <row r="42" spans="1:13" s="1" customFormat="1" ht="13.5" customHeight="1" x14ac:dyDescent="0.2">
      <c r="A42" s="59"/>
      <c r="B42" s="59" t="s">
        <v>149</v>
      </c>
      <c r="C42" s="9"/>
      <c r="D42" s="9"/>
      <c r="F42" s="8" t="s">
        <v>148</v>
      </c>
      <c r="G42" s="10"/>
      <c r="H42" s="198"/>
    </row>
    <row r="43" spans="1:13" s="1" customFormat="1" ht="13.5" customHeight="1" x14ac:dyDescent="0.2">
      <c r="A43" s="9"/>
      <c r="B43" s="9" t="s">
        <v>150</v>
      </c>
      <c r="C43" s="6"/>
      <c r="D43" s="59"/>
      <c r="E43" s="11"/>
      <c r="F43" s="9" t="s">
        <v>144</v>
      </c>
      <c r="G43" s="10"/>
      <c r="H43" s="199"/>
    </row>
    <row r="44" spans="1:13" x14ac:dyDescent="0.25">
      <c r="A44" s="10"/>
      <c r="B44" s="10" t="s">
        <v>152</v>
      </c>
      <c r="C44" s="1"/>
      <c r="D44" s="9"/>
      <c r="E44" s="37"/>
      <c r="F44" s="58" t="s">
        <v>151</v>
      </c>
      <c r="G44" s="37"/>
    </row>
    <row r="45" spans="1:13" x14ac:dyDescent="0.25">
      <c r="A45" s="10"/>
      <c r="B45" s="10" t="s">
        <v>35</v>
      </c>
      <c r="C45" s="1"/>
      <c r="D45" s="10"/>
      <c r="E45" s="1"/>
      <c r="F45" s="10" t="s">
        <v>35</v>
      </c>
      <c r="G45" s="1"/>
    </row>
    <row r="46" spans="1:13" x14ac:dyDescent="0.25">
      <c r="B46" s="1"/>
      <c r="C46" s="1"/>
      <c r="D46" s="10"/>
      <c r="F46" s="1"/>
      <c r="G46" s="1"/>
    </row>
  </sheetData>
  <mergeCells count="14">
    <mergeCell ref="A2:G2"/>
    <mergeCell ref="A3:G3"/>
    <mergeCell ref="A4:G4"/>
    <mergeCell ref="A7:A8"/>
    <mergeCell ref="B7:C7"/>
    <mergeCell ref="D7:D8"/>
    <mergeCell ref="E7:E8"/>
    <mergeCell ref="F7:F8"/>
    <mergeCell ref="G7:G8"/>
    <mergeCell ref="A20:A21"/>
    <mergeCell ref="B20:C20"/>
    <mergeCell ref="D20:D21"/>
    <mergeCell ref="E20:E21"/>
    <mergeCell ref="F20:F21"/>
  </mergeCells>
  <pageMargins left="0.511811024" right="0.511811024" top="0.36" bottom="0.33" header="0.31496062000000002" footer="0.31496062000000002"/>
  <pageSetup paperSize="9" scale="77" orientation="landscape" verticalDpi="597" r:id="rId1"/>
  <headerFooter alignWithMargins="0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CAE7B-2144-47E1-A624-8ADFE6AF2964}">
  <sheetPr codeName="Planilha1"/>
  <dimension ref="A1:IU78"/>
  <sheetViews>
    <sheetView showGridLines="0" topLeftCell="A46" zoomScaleNormal="100" workbookViewId="0">
      <selection activeCell="A46" sqref="A46:N46"/>
    </sheetView>
  </sheetViews>
  <sheetFormatPr defaultColWidth="6.85546875" defaultRowHeight="13.5" customHeight="1" x14ac:dyDescent="0.2"/>
  <cols>
    <col min="1" max="1" width="9.85546875" style="1" customWidth="1"/>
    <col min="2" max="2" width="12.85546875" style="1" bestFit="1" customWidth="1"/>
    <col min="3" max="5" width="7.28515625" style="1" customWidth="1"/>
    <col min="6" max="6" width="13.28515625" style="1" customWidth="1"/>
    <col min="7" max="8" width="19.5703125" style="1" customWidth="1"/>
    <col min="9" max="10" width="9.85546875" style="1" customWidth="1"/>
    <col min="11" max="11" width="15.5703125" style="1" customWidth="1"/>
    <col min="12" max="12" width="9.85546875" style="1" customWidth="1"/>
    <col min="13" max="13" width="11.42578125" style="1" customWidth="1"/>
    <col min="14" max="14" width="19.5703125" style="7" customWidth="1"/>
    <col min="15" max="15" width="19.5703125" style="129" customWidth="1"/>
    <col min="16" max="16" width="14.28515625" style="1" bestFit="1" customWidth="1"/>
    <col min="17" max="17" width="12.140625" style="1" customWidth="1"/>
    <col min="18" max="18" width="12.5703125" style="1" customWidth="1"/>
    <col min="19" max="16384" width="6.85546875" style="1"/>
  </cols>
  <sheetData>
    <row r="1" spans="1:20" ht="30" customHeight="1" x14ac:dyDescent="0.2">
      <c r="A1" s="333" t="s">
        <v>96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</row>
    <row r="2" spans="1:20" ht="15" customHeight="1" x14ac:dyDescent="0.2">
      <c r="A2" s="334" t="s">
        <v>0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2"/>
    </row>
    <row r="3" spans="1:20" ht="18" customHeight="1" x14ac:dyDescent="0.2">
      <c r="A3" s="335" t="s">
        <v>155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R3" s="124"/>
    </row>
    <row r="4" spans="1:20" ht="12" customHeight="1" x14ac:dyDescent="0.2">
      <c r="A4" s="61" t="s">
        <v>123</v>
      </c>
      <c r="B4" s="61"/>
      <c r="C4" s="61"/>
      <c r="D4" s="61"/>
      <c r="E4" s="61"/>
      <c r="F4" s="61"/>
      <c r="G4" s="61"/>
      <c r="H4" s="117"/>
      <c r="I4" s="61"/>
      <c r="J4" s="61"/>
      <c r="K4" s="61"/>
      <c r="L4" s="61"/>
      <c r="M4" s="61"/>
      <c r="N4" s="117"/>
      <c r="O4" s="126" t="s">
        <v>1</v>
      </c>
    </row>
    <row r="5" spans="1:20" ht="19.5" customHeight="1" x14ac:dyDescent="0.2">
      <c r="A5" s="336" t="s">
        <v>2</v>
      </c>
      <c r="B5" s="337"/>
      <c r="C5" s="337"/>
      <c r="D5" s="337"/>
      <c r="E5" s="337"/>
      <c r="F5" s="337"/>
      <c r="G5" s="337"/>
      <c r="H5" s="100"/>
      <c r="I5" s="336" t="s">
        <v>3</v>
      </c>
      <c r="J5" s="337"/>
      <c r="K5" s="337"/>
      <c r="L5" s="337"/>
      <c r="M5" s="337"/>
      <c r="N5" s="338"/>
      <c r="O5" s="127"/>
      <c r="P5" s="2"/>
    </row>
    <row r="6" spans="1:20" ht="16.5" customHeight="1" x14ac:dyDescent="0.2">
      <c r="A6" s="339" t="s">
        <v>4</v>
      </c>
      <c r="B6" s="340"/>
      <c r="C6" s="340"/>
      <c r="D6" s="340"/>
      <c r="E6" s="340"/>
      <c r="F6" s="341"/>
      <c r="G6" s="101" t="s">
        <v>5</v>
      </c>
      <c r="H6" s="99" t="s">
        <v>95</v>
      </c>
      <c r="I6" s="342" t="s">
        <v>4</v>
      </c>
      <c r="J6" s="343"/>
      <c r="K6" s="343"/>
      <c r="L6" s="343"/>
      <c r="M6" s="344"/>
      <c r="N6" s="101" t="s">
        <v>5</v>
      </c>
      <c r="O6" s="128" t="s">
        <v>95</v>
      </c>
      <c r="Q6" s="124"/>
      <c r="R6" s="124"/>
      <c r="S6" s="124"/>
      <c r="T6" s="124"/>
    </row>
    <row r="7" spans="1:20" ht="16.350000000000001" customHeight="1" x14ac:dyDescent="0.2">
      <c r="A7" s="345" t="s">
        <v>6</v>
      </c>
      <c r="B7" s="346"/>
      <c r="C7" s="346"/>
      <c r="D7" s="346"/>
      <c r="E7" s="346"/>
      <c r="F7" s="347"/>
      <c r="G7" s="102" t="e">
        <f>SUBTOTAL(9,G8:G19)</f>
        <v>#REF!</v>
      </c>
      <c r="H7" s="142">
        <v>53974183.519999996</v>
      </c>
      <c r="I7" s="345" t="s">
        <v>7</v>
      </c>
      <c r="J7" s="346"/>
      <c r="K7" s="346"/>
      <c r="L7" s="346"/>
      <c r="M7" s="347"/>
      <c r="N7" s="102" t="e">
        <f>SUBTOTAL(9,N8:N19)</f>
        <v>#REF!</v>
      </c>
      <c r="O7" s="149">
        <v>39508457.939999998</v>
      </c>
      <c r="P7" s="4"/>
    </row>
    <row r="8" spans="1:20" ht="13.5" customHeight="1" x14ac:dyDescent="0.2">
      <c r="A8" s="348" t="s">
        <v>8</v>
      </c>
      <c r="B8" s="349"/>
      <c r="C8" s="350"/>
      <c r="D8" s="350"/>
      <c r="E8" s="350"/>
      <c r="F8" s="350"/>
      <c r="G8" s="103" t="e">
        <f>SUBTOTAL(9,G9:G11)</f>
        <v>#REF!</v>
      </c>
      <c r="H8" s="142">
        <v>0</v>
      </c>
      <c r="I8" s="348" t="s">
        <v>8</v>
      </c>
      <c r="J8" s="350"/>
      <c r="K8" s="350"/>
      <c r="L8" s="350"/>
      <c r="M8" s="349"/>
      <c r="N8" s="103" t="e">
        <f>SUBTOTAL(9,N9:N11)</f>
        <v>#REF!</v>
      </c>
      <c r="O8" s="142">
        <v>148631.73000000001</v>
      </c>
    </row>
    <row r="9" spans="1:20" ht="13.5" customHeight="1" x14ac:dyDescent="0.2">
      <c r="A9" s="351" t="s">
        <v>9</v>
      </c>
      <c r="B9" s="352"/>
      <c r="C9" s="353"/>
      <c r="D9" s="353"/>
      <c r="E9" s="353"/>
      <c r="F9" s="353"/>
      <c r="G9" s="104" t="e">
        <f>+#REF!+#REF!</f>
        <v>#REF!</v>
      </c>
      <c r="H9" s="143">
        <v>0</v>
      </c>
      <c r="I9" s="351" t="s">
        <v>9</v>
      </c>
      <c r="J9" s="353"/>
      <c r="K9" s="353"/>
      <c r="L9" s="353"/>
      <c r="M9" s="352"/>
      <c r="N9" s="104" t="e">
        <f>+#REF!+#REF!</f>
        <v>#REF!</v>
      </c>
      <c r="O9" s="143">
        <v>148631.73000000001</v>
      </c>
      <c r="P9" s="2"/>
    </row>
    <row r="10" spans="1:20" ht="13.5" customHeight="1" x14ac:dyDescent="0.2">
      <c r="A10" s="351" t="s">
        <v>10</v>
      </c>
      <c r="B10" s="352"/>
      <c r="C10" s="353"/>
      <c r="D10" s="353"/>
      <c r="E10" s="353"/>
      <c r="F10" s="353"/>
      <c r="G10" s="104" t="e">
        <f>+#REF!+#REF!</f>
        <v>#REF!</v>
      </c>
      <c r="H10" s="144">
        <v>0</v>
      </c>
      <c r="I10" s="351" t="s">
        <v>10</v>
      </c>
      <c r="J10" s="353"/>
      <c r="K10" s="353"/>
      <c r="L10" s="353"/>
      <c r="M10" s="352"/>
      <c r="N10" s="104" t="e">
        <f>+#REF!+#REF!</f>
        <v>#REF!</v>
      </c>
      <c r="O10" s="155">
        <v>0</v>
      </c>
      <c r="Q10" s="124"/>
      <c r="R10" s="124"/>
      <c r="S10" s="124"/>
      <c r="T10" s="124"/>
    </row>
    <row r="11" spans="1:20" ht="13.5" customHeight="1" x14ac:dyDescent="0.2">
      <c r="A11" s="351" t="s">
        <v>11</v>
      </c>
      <c r="B11" s="352"/>
      <c r="C11" s="353"/>
      <c r="D11" s="353"/>
      <c r="E11" s="353"/>
      <c r="F11" s="353"/>
      <c r="G11" s="104" t="e">
        <f>+#REF!+#REF!</f>
        <v>#REF!</v>
      </c>
      <c r="H11" s="144">
        <v>0</v>
      </c>
      <c r="I11" s="351" t="s">
        <v>11</v>
      </c>
      <c r="J11" s="353"/>
      <c r="K11" s="353"/>
      <c r="L11" s="353"/>
      <c r="M11" s="352"/>
      <c r="N11" s="104" t="e">
        <f>+#REF!+#REF!</f>
        <v>#REF!</v>
      </c>
      <c r="O11" s="155">
        <v>0</v>
      </c>
      <c r="P11" s="3"/>
    </row>
    <row r="12" spans="1:20" ht="13.5" customHeight="1" x14ac:dyDescent="0.2">
      <c r="A12" s="354" t="s">
        <v>12</v>
      </c>
      <c r="B12" s="355"/>
      <c r="C12" s="356"/>
      <c r="D12" s="356"/>
      <c r="E12" s="356"/>
      <c r="F12" s="356"/>
      <c r="G12" s="105" t="e">
        <f>SUBTOTAL(9,G13:G19)</f>
        <v>#REF!</v>
      </c>
      <c r="H12" s="145">
        <v>53974183.519999996</v>
      </c>
      <c r="I12" s="354" t="s">
        <v>12</v>
      </c>
      <c r="J12" s="356"/>
      <c r="K12" s="356"/>
      <c r="L12" s="356"/>
      <c r="M12" s="355"/>
      <c r="N12" s="105" t="e">
        <f>SUBTOTAL(9,N13:N19)</f>
        <v>#REF!</v>
      </c>
      <c r="O12" s="145">
        <v>39359826.210000001</v>
      </c>
      <c r="P12" s="2"/>
    </row>
    <row r="13" spans="1:20" ht="13.5" customHeight="1" x14ac:dyDescent="0.2">
      <c r="A13" s="351" t="s">
        <v>13</v>
      </c>
      <c r="B13" s="352"/>
      <c r="C13" s="353"/>
      <c r="D13" s="353"/>
      <c r="E13" s="353"/>
      <c r="F13" s="353"/>
      <c r="G13" s="104" t="e">
        <f>+#REF!+#REF!</f>
        <v>#REF!</v>
      </c>
      <c r="H13" s="144">
        <v>0</v>
      </c>
      <c r="I13" s="351" t="s">
        <v>13</v>
      </c>
      <c r="J13" s="353"/>
      <c r="K13" s="353"/>
      <c r="L13" s="353"/>
      <c r="M13" s="352"/>
      <c r="N13" s="104" t="e">
        <f>+#REF!+#REF!</f>
        <v>#REF!</v>
      </c>
      <c r="O13" s="155">
        <v>0</v>
      </c>
    </row>
    <row r="14" spans="1:20" ht="13.5" customHeight="1" x14ac:dyDescent="0.2">
      <c r="A14" s="351" t="s">
        <v>14</v>
      </c>
      <c r="B14" s="352"/>
      <c r="C14" s="353"/>
      <c r="D14" s="353"/>
      <c r="E14" s="353"/>
      <c r="F14" s="353"/>
      <c r="G14" s="104" t="e">
        <f>+#REF!+#REF!</f>
        <v>#REF!</v>
      </c>
      <c r="H14" s="144">
        <v>0</v>
      </c>
      <c r="I14" s="351" t="s">
        <v>14</v>
      </c>
      <c r="J14" s="353"/>
      <c r="K14" s="353"/>
      <c r="L14" s="353"/>
      <c r="M14" s="352"/>
      <c r="N14" s="104" t="e">
        <f>+#REF!+#REF!</f>
        <v>#REF!</v>
      </c>
      <c r="O14" s="155">
        <v>0</v>
      </c>
    </row>
    <row r="15" spans="1:20" ht="13.5" customHeight="1" x14ac:dyDescent="0.2">
      <c r="A15" s="351" t="s">
        <v>15</v>
      </c>
      <c r="B15" s="352"/>
      <c r="C15" s="353"/>
      <c r="D15" s="353"/>
      <c r="E15" s="353"/>
      <c r="F15" s="353"/>
      <c r="G15" s="104" t="e">
        <f>+#REF!+#REF!</f>
        <v>#REF!</v>
      </c>
      <c r="H15" s="144">
        <v>0</v>
      </c>
      <c r="I15" s="351" t="s">
        <v>15</v>
      </c>
      <c r="J15" s="353"/>
      <c r="K15" s="353"/>
      <c r="L15" s="353"/>
      <c r="M15" s="352"/>
      <c r="N15" s="104" t="e">
        <f>+#REF!+#REF!</f>
        <v>#REF!</v>
      </c>
      <c r="O15" s="155">
        <v>0</v>
      </c>
    </row>
    <row r="16" spans="1:20" ht="13.5" customHeight="1" x14ac:dyDescent="0.2">
      <c r="A16" s="351" t="s">
        <v>16</v>
      </c>
      <c r="B16" s="352"/>
      <c r="C16" s="353"/>
      <c r="D16" s="353"/>
      <c r="E16" s="353"/>
      <c r="F16" s="353"/>
      <c r="G16" s="104" t="e">
        <f>+#REF!+#REF!</f>
        <v>#REF!</v>
      </c>
      <c r="H16" s="144">
        <v>0</v>
      </c>
      <c r="I16" s="351" t="s">
        <v>16</v>
      </c>
      <c r="J16" s="353"/>
      <c r="K16" s="353"/>
      <c r="L16" s="353"/>
      <c r="M16" s="352"/>
      <c r="N16" s="104" t="e">
        <f>+#REF!+#REF!</f>
        <v>#REF!</v>
      </c>
      <c r="O16" s="155">
        <v>0</v>
      </c>
    </row>
    <row r="17" spans="1:17" ht="13.5" customHeight="1" x14ac:dyDescent="0.2">
      <c r="A17" s="351" t="s">
        <v>17</v>
      </c>
      <c r="B17" s="352"/>
      <c r="C17" s="353"/>
      <c r="D17" s="353"/>
      <c r="E17" s="353"/>
      <c r="F17" s="353"/>
      <c r="G17" s="104" t="e">
        <f>#REF!+#REF!</f>
        <v>#REF!</v>
      </c>
      <c r="H17" s="143">
        <v>43180429.659999996</v>
      </c>
      <c r="I17" s="351" t="s">
        <v>17</v>
      </c>
      <c r="J17" s="353"/>
      <c r="K17" s="353"/>
      <c r="L17" s="353"/>
      <c r="M17" s="352"/>
      <c r="N17" s="104" t="e">
        <f>+#REF!+#REF!</f>
        <v>#REF!</v>
      </c>
      <c r="O17" s="156">
        <v>39359826.210000001</v>
      </c>
    </row>
    <row r="18" spans="1:17" ht="13.5" customHeight="1" x14ac:dyDescent="0.2">
      <c r="A18" s="351" t="s">
        <v>18</v>
      </c>
      <c r="B18" s="352"/>
      <c r="C18" s="353"/>
      <c r="D18" s="353"/>
      <c r="E18" s="353"/>
      <c r="F18" s="353"/>
      <c r="G18" s="104" t="e">
        <f>+#REF!+#REF!</f>
        <v>#REF!</v>
      </c>
      <c r="H18" s="144">
        <v>0</v>
      </c>
      <c r="I18" s="351" t="s">
        <v>18</v>
      </c>
      <c r="J18" s="353"/>
      <c r="K18" s="353"/>
      <c r="L18" s="353"/>
      <c r="M18" s="352"/>
      <c r="N18" s="104" t="e">
        <f>+#REF!+#REF!</f>
        <v>#REF!</v>
      </c>
      <c r="O18" s="143">
        <v>0</v>
      </c>
    </row>
    <row r="19" spans="1:17" ht="13.5" customHeight="1" x14ac:dyDescent="0.2">
      <c r="A19" s="357" t="s">
        <v>19</v>
      </c>
      <c r="B19" s="358"/>
      <c r="C19" s="359"/>
      <c r="D19" s="359"/>
      <c r="E19" s="359"/>
      <c r="F19" s="359"/>
      <c r="G19" s="104" t="e">
        <f>+#REF!+#REF!</f>
        <v>#REF!</v>
      </c>
      <c r="H19" s="146">
        <v>10793753.859999999</v>
      </c>
      <c r="I19" s="357" t="s">
        <v>19</v>
      </c>
      <c r="J19" s="359"/>
      <c r="K19" s="359"/>
      <c r="L19" s="359"/>
      <c r="M19" s="358"/>
      <c r="N19" s="104" t="e">
        <f>+#REF!+#REF!</f>
        <v>#REF!</v>
      </c>
      <c r="O19" s="146">
        <v>0</v>
      </c>
    </row>
    <row r="20" spans="1:17" ht="16.350000000000001" customHeight="1" x14ac:dyDescent="0.2">
      <c r="A20" s="345" t="s">
        <v>20</v>
      </c>
      <c r="B20" s="346"/>
      <c r="C20" s="346"/>
      <c r="D20" s="346"/>
      <c r="E20" s="346"/>
      <c r="F20" s="347"/>
      <c r="G20" s="106" t="e">
        <f>SUM(G21:G24)</f>
        <v>#REF!</v>
      </c>
      <c r="H20" s="147">
        <v>281582.38999999996</v>
      </c>
      <c r="I20" s="345" t="s">
        <v>21</v>
      </c>
      <c r="J20" s="346"/>
      <c r="K20" s="346"/>
      <c r="L20" s="346"/>
      <c r="M20" s="347"/>
      <c r="N20" s="106" t="e">
        <f>SUM(N21:N24)</f>
        <v>#REF!</v>
      </c>
      <c r="O20" s="149">
        <v>34088635.82</v>
      </c>
      <c r="P20" s="2"/>
    </row>
    <row r="21" spans="1:17" ht="13.5" customHeight="1" x14ac:dyDescent="0.2">
      <c r="A21" s="354" t="s">
        <v>22</v>
      </c>
      <c r="B21" s="355"/>
      <c r="C21" s="356"/>
      <c r="D21" s="356"/>
      <c r="E21" s="356"/>
      <c r="F21" s="356"/>
      <c r="G21" s="104" t="e">
        <f>#REF!+#REF!</f>
        <v>#REF!</v>
      </c>
      <c r="H21" s="148">
        <v>281582.38999999996</v>
      </c>
      <c r="I21" s="348" t="s">
        <v>22</v>
      </c>
      <c r="J21" s="350"/>
      <c r="K21" s="350"/>
      <c r="L21" s="350"/>
      <c r="M21" s="349"/>
      <c r="N21" s="104" t="e">
        <f>+#REF!+#REF!</f>
        <v>#REF!</v>
      </c>
      <c r="O21" s="148">
        <v>34088635.82</v>
      </c>
    </row>
    <row r="22" spans="1:17" ht="13.5" customHeight="1" x14ac:dyDescent="0.2">
      <c r="A22" s="354" t="s">
        <v>23</v>
      </c>
      <c r="B22" s="355"/>
      <c r="C22" s="356"/>
      <c r="D22" s="356"/>
      <c r="E22" s="356"/>
      <c r="F22" s="356"/>
      <c r="G22" s="104" t="e">
        <f>#REF!+#REF!</f>
        <v>#REF!</v>
      </c>
      <c r="H22" s="144">
        <v>0</v>
      </c>
      <c r="I22" s="354" t="s">
        <v>23</v>
      </c>
      <c r="J22" s="356"/>
      <c r="K22" s="356"/>
      <c r="L22" s="356"/>
      <c r="M22" s="355"/>
      <c r="N22" s="104" t="e">
        <f>+#REF!+#REF!</f>
        <v>#REF!</v>
      </c>
      <c r="O22" s="143">
        <v>0</v>
      </c>
    </row>
    <row r="23" spans="1:17" ht="13.5" customHeight="1" x14ac:dyDescent="0.2">
      <c r="A23" s="354" t="s">
        <v>24</v>
      </c>
      <c r="B23" s="355"/>
      <c r="C23" s="356"/>
      <c r="D23" s="356"/>
      <c r="E23" s="356"/>
      <c r="F23" s="356"/>
      <c r="G23" s="104" t="e">
        <f>#REF!+#REF!</f>
        <v>#REF!</v>
      </c>
      <c r="H23" s="144">
        <v>0</v>
      </c>
      <c r="I23" s="354" t="s">
        <v>24</v>
      </c>
      <c r="J23" s="356"/>
      <c r="K23" s="356"/>
      <c r="L23" s="356"/>
      <c r="M23" s="355"/>
      <c r="N23" s="104" t="e">
        <f>+#REF!+#REF!</f>
        <v>#REF!</v>
      </c>
      <c r="O23" s="143">
        <v>0</v>
      </c>
    </row>
    <row r="24" spans="1:17" ht="13.5" customHeight="1" x14ac:dyDescent="0.2">
      <c r="A24" s="354" t="s">
        <v>25</v>
      </c>
      <c r="B24" s="355"/>
      <c r="C24" s="356"/>
      <c r="D24" s="356"/>
      <c r="E24" s="356"/>
      <c r="F24" s="356"/>
      <c r="G24" s="104" t="e">
        <f>#REF!+#REF!</f>
        <v>#REF!</v>
      </c>
      <c r="H24" s="144">
        <v>0</v>
      </c>
      <c r="I24" s="360" t="s">
        <v>25</v>
      </c>
      <c r="J24" s="361"/>
      <c r="K24" s="361"/>
      <c r="L24" s="361"/>
      <c r="M24" s="362"/>
      <c r="N24" s="104" t="e">
        <f>+#REF!+#REF!</f>
        <v>#REF!</v>
      </c>
      <c r="O24" s="143">
        <v>0</v>
      </c>
    </row>
    <row r="25" spans="1:17" ht="16.350000000000001" customHeight="1" x14ac:dyDescent="0.2">
      <c r="A25" s="345" t="s">
        <v>26</v>
      </c>
      <c r="B25" s="346"/>
      <c r="C25" s="346"/>
      <c r="D25" s="346"/>
      <c r="E25" s="346"/>
      <c r="F25" s="347"/>
      <c r="G25" s="107" t="e">
        <f>SUBTOTAL(9,G26:G29)</f>
        <v>#REF!</v>
      </c>
      <c r="H25" s="149">
        <v>15067673.17</v>
      </c>
      <c r="I25" s="345" t="s">
        <v>27</v>
      </c>
      <c r="J25" s="346"/>
      <c r="K25" s="346"/>
      <c r="L25" s="346"/>
      <c r="M25" s="347"/>
      <c r="N25" s="107" t="e">
        <f>SUBTOTAL(9,N26:N29)</f>
        <v>#REF!</v>
      </c>
      <c r="O25" s="149">
        <v>7138501.3200000003</v>
      </c>
    </row>
    <row r="26" spans="1:17" ht="13.5" customHeight="1" x14ac:dyDescent="0.2">
      <c r="A26" s="354" t="s">
        <v>124</v>
      </c>
      <c r="B26" s="355"/>
      <c r="C26" s="356"/>
      <c r="D26" s="356"/>
      <c r="E26" s="356"/>
      <c r="F26" s="356"/>
      <c r="G26" s="108" t="e">
        <f>+#REF!+#REF!</f>
        <v>#REF!</v>
      </c>
      <c r="H26" s="150">
        <v>7155432.6499999994</v>
      </c>
      <c r="I26" s="348" t="s">
        <v>102</v>
      </c>
      <c r="J26" s="350"/>
      <c r="K26" s="350"/>
      <c r="L26" s="350"/>
      <c r="M26" s="349"/>
      <c r="N26" s="109" t="e">
        <f>+#REF!+#REF!</f>
        <v>#REF!</v>
      </c>
      <c r="O26" s="150">
        <v>263013.11</v>
      </c>
    </row>
    <row r="27" spans="1:17" ht="13.5" customHeight="1" x14ac:dyDescent="0.2">
      <c r="A27" s="354" t="s">
        <v>125</v>
      </c>
      <c r="B27" s="355"/>
      <c r="C27" s="356"/>
      <c r="D27" s="356"/>
      <c r="E27" s="356"/>
      <c r="F27" s="356"/>
      <c r="G27" s="109" t="e">
        <f>+#REF!+#REF!</f>
        <v>#REF!</v>
      </c>
      <c r="H27" s="151">
        <v>94738.12</v>
      </c>
      <c r="I27" s="354" t="s">
        <v>103</v>
      </c>
      <c r="J27" s="356"/>
      <c r="K27" s="356"/>
      <c r="L27" s="356"/>
      <c r="M27" s="355"/>
      <c r="N27" s="109" t="e">
        <f>+#REF!+#REF!</f>
        <v>#REF!</v>
      </c>
      <c r="O27" s="151">
        <v>8641.73</v>
      </c>
    </row>
    <row r="28" spans="1:17" ht="13.5" customHeight="1" x14ac:dyDescent="0.2">
      <c r="A28" s="354" t="s">
        <v>28</v>
      </c>
      <c r="B28" s="355"/>
      <c r="C28" s="356"/>
      <c r="D28" s="356"/>
      <c r="E28" s="356"/>
      <c r="F28" s="356"/>
      <c r="G28" s="104" t="e">
        <f>+#REF!+#REF!</f>
        <v>#REF!</v>
      </c>
      <c r="H28" s="151">
        <v>0</v>
      </c>
      <c r="I28" s="354" t="s">
        <v>28</v>
      </c>
      <c r="J28" s="356"/>
      <c r="K28" s="356"/>
      <c r="L28" s="356"/>
      <c r="M28" s="355"/>
      <c r="N28" s="104" t="e">
        <f>+#REF!+#REF!</f>
        <v>#REF!</v>
      </c>
      <c r="O28" s="151">
        <v>0</v>
      </c>
    </row>
    <row r="29" spans="1:17" ht="13.5" customHeight="1" x14ac:dyDescent="0.2">
      <c r="A29" s="354" t="s">
        <v>29</v>
      </c>
      <c r="B29" s="355"/>
      <c r="C29" s="356"/>
      <c r="D29" s="356"/>
      <c r="E29" s="356"/>
      <c r="F29" s="356"/>
      <c r="G29" s="110" t="e">
        <f>+#REF!+#REF!</f>
        <v>#REF!</v>
      </c>
      <c r="H29" s="152">
        <v>7817502.4000000004</v>
      </c>
      <c r="I29" s="360" t="s">
        <v>30</v>
      </c>
      <c r="J29" s="361"/>
      <c r="K29" s="361"/>
      <c r="L29" s="361"/>
      <c r="M29" s="362"/>
      <c r="N29" s="104" t="e">
        <f>+#REF!+#REF!</f>
        <v>#REF!</v>
      </c>
      <c r="O29" s="152">
        <v>6866846.4800000004</v>
      </c>
    </row>
    <row r="30" spans="1:17" ht="16.350000000000001" customHeight="1" x14ac:dyDescent="0.2">
      <c r="A30" s="345" t="s">
        <v>31</v>
      </c>
      <c r="B30" s="346"/>
      <c r="C30" s="346"/>
      <c r="D30" s="346"/>
      <c r="E30" s="346"/>
      <c r="F30" s="347"/>
      <c r="G30" s="107" t="e">
        <f>SUBTOTAL(9,G31:G32)</f>
        <v>#REF!</v>
      </c>
      <c r="H30" s="149">
        <v>217676440.76999998</v>
      </c>
      <c r="I30" s="345" t="s">
        <v>32</v>
      </c>
      <c r="J30" s="346"/>
      <c r="K30" s="346"/>
      <c r="L30" s="346"/>
      <c r="M30" s="347"/>
      <c r="N30" s="107" t="e">
        <f>SUM(N31:N32)</f>
        <v>#REF!</v>
      </c>
      <c r="O30" s="149">
        <v>206264284.77000001</v>
      </c>
      <c r="Q30" s="5"/>
    </row>
    <row r="31" spans="1:17" ht="13.5" customHeight="1" x14ac:dyDescent="0.2">
      <c r="A31" s="354" t="s">
        <v>100</v>
      </c>
      <c r="B31" s="355"/>
      <c r="C31" s="356"/>
      <c r="D31" s="356"/>
      <c r="E31" s="356"/>
      <c r="F31" s="356"/>
      <c r="G31" s="111" t="e">
        <f>+#REF!</f>
        <v>#REF!</v>
      </c>
      <c r="H31" s="143">
        <v>217676440.76999998</v>
      </c>
      <c r="I31" s="354" t="s">
        <v>100</v>
      </c>
      <c r="J31" s="356"/>
      <c r="K31" s="356"/>
      <c r="L31" s="356"/>
      <c r="M31" s="355"/>
      <c r="N31" s="112" t="e">
        <f>+#REF!+#REF!</f>
        <v>#REF!</v>
      </c>
      <c r="O31" s="143">
        <v>206264284.77000001</v>
      </c>
    </row>
    <row r="32" spans="1:17" ht="13.5" customHeight="1" x14ac:dyDescent="0.2">
      <c r="A32" s="354" t="s">
        <v>28</v>
      </c>
      <c r="B32" s="355"/>
      <c r="C32" s="356"/>
      <c r="D32" s="356"/>
      <c r="E32" s="356"/>
      <c r="F32" s="356"/>
      <c r="G32" s="113">
        <v>0</v>
      </c>
      <c r="H32" s="153">
        <v>0</v>
      </c>
      <c r="I32" s="360" t="s">
        <v>28</v>
      </c>
      <c r="J32" s="361"/>
      <c r="K32" s="361"/>
      <c r="L32" s="361"/>
      <c r="M32" s="362"/>
      <c r="N32" s="114"/>
      <c r="O32" s="155"/>
      <c r="P32" s="37" t="s">
        <v>105</v>
      </c>
      <c r="Q32" s="140" t="s">
        <v>104</v>
      </c>
    </row>
    <row r="33" spans="1:255" ht="16.350000000000001" customHeight="1" x14ac:dyDescent="0.2">
      <c r="A33" s="345" t="s">
        <v>106</v>
      </c>
      <c r="B33" s="346"/>
      <c r="C33" s="363"/>
      <c r="D33" s="363"/>
      <c r="E33" s="363"/>
      <c r="F33" s="364"/>
      <c r="G33" s="115" t="e">
        <f>G7+G20+G25+G30</f>
        <v>#REF!</v>
      </c>
      <c r="H33" s="154">
        <v>286999879.84999996</v>
      </c>
      <c r="I33" s="345" t="s">
        <v>107</v>
      </c>
      <c r="J33" s="346"/>
      <c r="K33" s="346"/>
      <c r="L33" s="346"/>
      <c r="M33" s="347"/>
      <c r="N33" s="115" t="e">
        <f>N7+N20+N25+N30</f>
        <v>#REF!</v>
      </c>
      <c r="O33" s="154">
        <v>286999879.85000002</v>
      </c>
      <c r="P33" s="125" t="e">
        <f>G33-N33</f>
        <v>#REF!</v>
      </c>
      <c r="Q33" s="141">
        <f>H33-O33</f>
        <v>0</v>
      </c>
    </row>
    <row r="34" spans="1:255" s="44" customFormat="1" ht="13.5" customHeight="1" x14ac:dyDescent="0.2">
      <c r="A34" s="60" t="s">
        <v>33</v>
      </c>
      <c r="B34" s="41"/>
      <c r="C34" s="41"/>
      <c r="D34" s="41"/>
      <c r="E34" s="42"/>
      <c r="F34" s="42"/>
      <c r="G34" s="42"/>
      <c r="H34" s="42"/>
      <c r="I34" s="41"/>
      <c r="J34" s="41"/>
      <c r="K34" s="41"/>
      <c r="L34" s="42"/>
      <c r="M34" s="42"/>
      <c r="N34" s="43"/>
      <c r="O34" s="129"/>
    </row>
    <row r="35" spans="1:255" s="44" customFormat="1" ht="12.75" customHeight="1" x14ac:dyDescent="0.2">
      <c r="A35" s="116" t="s">
        <v>34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/>
      <c r="N35" s="46"/>
      <c r="O35" s="129"/>
    </row>
    <row r="36" spans="1:255" s="129" customFormat="1" ht="14.45" customHeight="1" x14ac:dyDescent="0.2">
      <c r="A36" s="365" t="str">
        <f>'Balancete Financeiro '!A40:H40</f>
        <v>Caixa e Equivalentes de Caixa (exceto RPPS)</v>
      </c>
      <c r="B36" s="365"/>
      <c r="C36" s="365"/>
      <c r="D36" s="365"/>
      <c r="E36" s="365"/>
      <c r="F36" s="365"/>
      <c r="G36" s="365"/>
      <c r="H36" s="365"/>
      <c r="I36" s="365"/>
      <c r="J36" s="365"/>
      <c r="K36" s="365"/>
      <c r="L36" s="365"/>
      <c r="M36" s="365"/>
      <c r="N36" s="365"/>
      <c r="O36" s="365"/>
    </row>
    <row r="37" spans="1:255" s="129" customFormat="1" ht="14.45" customHeight="1" x14ac:dyDescent="0.2">
      <c r="A37" s="365" t="str">
        <f>'Balancete Financeiro '!A41:H41</f>
        <v>Caixa e Equivalentes de Caixa RPPS</v>
      </c>
      <c r="B37" s="365"/>
      <c r="C37" s="365"/>
      <c r="D37" s="365"/>
      <c r="E37" s="365"/>
      <c r="F37" s="365"/>
      <c r="G37" s="365"/>
      <c r="H37" s="365"/>
      <c r="I37" s="365"/>
      <c r="J37" s="365"/>
      <c r="K37" s="365"/>
      <c r="L37" s="365"/>
      <c r="M37" s="365"/>
      <c r="N37" s="193"/>
      <c r="O37" s="194"/>
    </row>
    <row r="38" spans="1:255" s="129" customFormat="1" ht="14.45" customHeight="1" x14ac:dyDescent="0.2">
      <c r="A38" s="365" t="e">
        <f>'Balancete Financeiro '!#REF!</f>
        <v>#REF!</v>
      </c>
      <c r="B38" s="365"/>
      <c r="C38" s="365"/>
      <c r="D38" s="365"/>
      <c r="E38" s="365"/>
      <c r="F38" s="365"/>
      <c r="G38" s="365"/>
      <c r="H38" s="365"/>
      <c r="I38" s="365"/>
      <c r="J38" s="365"/>
      <c r="K38" s="365"/>
      <c r="L38" s="365"/>
      <c r="M38" s="365"/>
      <c r="N38" s="193"/>
      <c r="O38" s="194"/>
    </row>
    <row r="39" spans="1:255" s="131" customFormat="1" ht="14.45" customHeight="1" x14ac:dyDescent="0.2">
      <c r="A39" s="366" t="e">
        <f>'Balancete Financeiro '!#REF!</f>
        <v>#REF!</v>
      </c>
      <c r="B39" s="366"/>
      <c r="C39" s="366"/>
      <c r="D39" s="366"/>
      <c r="E39" s="366"/>
      <c r="F39" s="366"/>
      <c r="G39" s="366"/>
      <c r="H39" s="366"/>
      <c r="I39" s="366"/>
      <c r="J39" s="366"/>
      <c r="K39" s="366"/>
      <c r="L39" s="366"/>
      <c r="M39" s="366"/>
      <c r="N39" s="366"/>
      <c r="O39" s="194"/>
    </row>
    <row r="40" spans="1:255" s="131" customFormat="1" ht="14.45" customHeight="1" x14ac:dyDescent="0.2">
      <c r="A40" s="367" t="e">
        <f>'Balancete Financeiro '!#REF!</f>
        <v>#REF!</v>
      </c>
      <c r="B40" s="367"/>
      <c r="C40" s="367"/>
      <c r="D40" s="367"/>
      <c r="E40" s="367"/>
      <c r="F40" s="367"/>
      <c r="G40" s="367"/>
      <c r="H40" s="367"/>
      <c r="I40" s="367"/>
      <c r="J40" s="367"/>
      <c r="K40" s="367"/>
      <c r="L40" s="367"/>
      <c r="M40" s="367"/>
      <c r="N40" s="195"/>
      <c r="O40" s="194"/>
      <c r="P40" s="171"/>
    </row>
    <row r="41" spans="1:255" s="131" customFormat="1" ht="14.45" customHeight="1" x14ac:dyDescent="0.2">
      <c r="A41" s="366" t="str">
        <f>'Balancete Financeiro '!A42:H42</f>
        <v>Depósitos Restituíveis e Valores Vinculados</v>
      </c>
      <c r="B41" s="366"/>
      <c r="C41" s="366"/>
      <c r="D41" s="366"/>
      <c r="E41" s="366"/>
      <c r="F41" s="366"/>
      <c r="G41" s="366"/>
      <c r="H41" s="366"/>
      <c r="I41" s="366"/>
      <c r="J41" s="366"/>
      <c r="K41" s="366"/>
      <c r="L41" s="366"/>
      <c r="M41" s="366"/>
      <c r="N41" s="195"/>
      <c r="O41" s="194"/>
      <c r="P41" s="172"/>
      <c r="Q41" s="172"/>
      <c r="R41" s="172"/>
      <c r="S41" s="172"/>
      <c r="T41" s="172"/>
      <c r="U41" s="172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2"/>
      <c r="AK41" s="172"/>
      <c r="AL41" s="172"/>
      <c r="AM41" s="172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  <c r="CH41" s="172"/>
      <c r="CI41" s="172"/>
      <c r="CJ41" s="172"/>
      <c r="CK41" s="172"/>
      <c r="CL41" s="172"/>
      <c r="CM41" s="172"/>
      <c r="CN41" s="172"/>
      <c r="CO41" s="172"/>
      <c r="CP41" s="172"/>
      <c r="CQ41" s="172"/>
      <c r="CR41" s="172"/>
      <c r="CS41" s="172"/>
      <c r="CT41" s="172"/>
      <c r="CU41" s="172"/>
      <c r="CV41" s="172"/>
      <c r="CW41" s="172"/>
      <c r="CX41" s="172"/>
      <c r="CY41" s="172"/>
      <c r="CZ41" s="172"/>
      <c r="DA41" s="172"/>
      <c r="DB41" s="172"/>
      <c r="DC41" s="172"/>
      <c r="DD41" s="172"/>
      <c r="DE41" s="172"/>
      <c r="DF41" s="172"/>
      <c r="DG41" s="172"/>
      <c r="DH41" s="172"/>
      <c r="DI41" s="172"/>
      <c r="DJ41" s="172"/>
      <c r="DK41" s="172"/>
      <c r="DL41" s="172"/>
      <c r="DM41" s="172"/>
      <c r="DN41" s="172"/>
      <c r="DO41" s="172"/>
      <c r="DP41" s="172"/>
      <c r="DQ41" s="172"/>
      <c r="DR41" s="172"/>
      <c r="DS41" s="172"/>
      <c r="DT41" s="172"/>
      <c r="DU41" s="172"/>
      <c r="DV41" s="172"/>
      <c r="DW41" s="172"/>
      <c r="DX41" s="172"/>
      <c r="DY41" s="172"/>
      <c r="DZ41" s="172"/>
      <c r="EA41" s="172"/>
      <c r="EB41" s="172"/>
      <c r="EC41" s="172"/>
      <c r="ED41" s="172"/>
      <c r="EE41" s="172"/>
      <c r="EF41" s="172"/>
      <c r="EG41" s="172"/>
      <c r="EH41" s="172"/>
      <c r="EI41" s="172"/>
      <c r="EJ41" s="172"/>
      <c r="EK41" s="172"/>
      <c r="EL41" s="172"/>
      <c r="EM41" s="172"/>
      <c r="EN41" s="172"/>
      <c r="EO41" s="172"/>
      <c r="EP41" s="172"/>
      <c r="EQ41" s="172"/>
      <c r="ER41" s="172"/>
      <c r="ES41" s="172"/>
      <c r="ET41" s="172"/>
      <c r="EU41" s="172"/>
      <c r="EV41" s="172"/>
      <c r="EW41" s="172"/>
      <c r="EX41" s="172"/>
      <c r="EY41" s="172"/>
      <c r="EZ41" s="172"/>
      <c r="FA41" s="172"/>
      <c r="FB41" s="172"/>
      <c r="FC41" s="172"/>
      <c r="FD41" s="172"/>
      <c r="FE41" s="172"/>
      <c r="FF41" s="172"/>
      <c r="FG41" s="172"/>
      <c r="FH41" s="172"/>
      <c r="FI41" s="172"/>
      <c r="FJ41" s="172"/>
      <c r="FK41" s="172"/>
      <c r="FL41" s="172"/>
      <c r="FM41" s="172"/>
      <c r="FN41" s="172"/>
      <c r="FO41" s="172"/>
      <c r="FP41" s="172"/>
      <c r="FQ41" s="172"/>
      <c r="FR41" s="172"/>
      <c r="FS41" s="172"/>
      <c r="FT41" s="172"/>
      <c r="FU41" s="172"/>
      <c r="FV41" s="172"/>
      <c r="FW41" s="172"/>
      <c r="FX41" s="172"/>
      <c r="FY41" s="172"/>
      <c r="FZ41" s="172"/>
      <c r="GA41" s="172"/>
      <c r="GB41" s="172"/>
      <c r="GC41" s="172"/>
      <c r="GD41" s="172"/>
      <c r="GE41" s="172"/>
      <c r="GF41" s="172"/>
      <c r="GG41" s="172"/>
      <c r="GH41" s="172"/>
      <c r="GI41" s="172"/>
      <c r="GJ41" s="172"/>
      <c r="GK41" s="172"/>
      <c r="GL41" s="172"/>
      <c r="GM41" s="172"/>
      <c r="GN41" s="172"/>
      <c r="GO41" s="172"/>
      <c r="GP41" s="172"/>
      <c r="GQ41" s="172"/>
      <c r="GR41" s="172"/>
      <c r="GS41" s="172"/>
      <c r="GT41" s="172"/>
      <c r="GU41" s="172"/>
      <c r="GV41" s="172"/>
      <c r="GW41" s="172"/>
      <c r="GX41" s="172"/>
      <c r="GY41" s="172"/>
      <c r="GZ41" s="172"/>
      <c r="HA41" s="172"/>
      <c r="HB41" s="172"/>
      <c r="HC41" s="172"/>
      <c r="HD41" s="172"/>
      <c r="HE41" s="172"/>
      <c r="HF41" s="172"/>
      <c r="HG41" s="172"/>
      <c r="HH41" s="172"/>
      <c r="HI41" s="172"/>
      <c r="HJ41" s="172"/>
      <c r="HK41" s="172"/>
      <c r="HL41" s="172"/>
      <c r="HM41" s="172"/>
      <c r="HN41" s="172"/>
      <c r="HO41" s="172"/>
      <c r="HP41" s="172"/>
      <c r="HQ41" s="172"/>
      <c r="HR41" s="172"/>
      <c r="HS41" s="172"/>
      <c r="HT41" s="172"/>
      <c r="HU41" s="172"/>
      <c r="HV41" s="172"/>
      <c r="HW41" s="172"/>
      <c r="HX41" s="172"/>
      <c r="HY41" s="172"/>
      <c r="HZ41" s="172"/>
      <c r="IA41" s="172"/>
      <c r="IB41" s="172"/>
      <c r="IC41" s="172"/>
      <c r="ID41" s="172"/>
      <c r="IE41" s="172"/>
      <c r="IF41" s="172"/>
      <c r="IG41" s="172"/>
      <c r="IH41" s="172"/>
      <c r="II41" s="172"/>
      <c r="IJ41" s="172"/>
      <c r="IK41" s="172"/>
      <c r="IL41" s="172"/>
      <c r="IM41" s="172"/>
      <c r="IN41" s="172"/>
      <c r="IO41" s="172"/>
      <c r="IP41" s="172"/>
      <c r="IQ41" s="172"/>
      <c r="IR41" s="172"/>
      <c r="IS41" s="172"/>
      <c r="IT41" s="172"/>
      <c r="IU41" s="172"/>
    </row>
    <row r="42" spans="1:255" s="131" customFormat="1" ht="14.45" customHeight="1" x14ac:dyDescent="0.2">
      <c r="A42" s="367" t="str">
        <f>'Balancete Financeiro '!A44:H44</f>
        <v xml:space="preserve">Fonte: Relatórios do Sistema de Orçamento e Finanças - SOF. </v>
      </c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  <c r="N42" s="196"/>
      <c r="O42" s="195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  <c r="HX42" s="172"/>
      <c r="HY42" s="172"/>
      <c r="HZ42" s="172"/>
      <c r="IA42" s="172"/>
      <c r="IB42" s="172"/>
      <c r="IC42" s="172"/>
      <c r="ID42" s="172"/>
      <c r="IE42" s="172"/>
      <c r="IF42" s="172"/>
      <c r="IG42" s="172"/>
      <c r="IH42" s="172"/>
      <c r="II42" s="172"/>
      <c r="IJ42" s="172"/>
      <c r="IK42" s="172"/>
      <c r="IL42" s="172"/>
      <c r="IM42" s="172"/>
      <c r="IN42" s="172"/>
      <c r="IO42" s="172"/>
      <c r="IP42" s="172"/>
      <c r="IQ42" s="172"/>
      <c r="IR42" s="172"/>
      <c r="IS42" s="172"/>
      <c r="IT42" s="172"/>
      <c r="IU42" s="172"/>
    </row>
    <row r="43" spans="1:255" s="131" customFormat="1" ht="14.45" customHeight="1" x14ac:dyDescent="0.2">
      <c r="A43" s="366" t="e">
        <f>'Balancete Financeiro '!#REF!</f>
        <v>#REF!</v>
      </c>
      <c r="B43" s="366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195"/>
      <c r="O43" s="194"/>
      <c r="P43" s="171"/>
    </row>
    <row r="44" spans="1:255" s="131" customFormat="1" ht="14.45" customHeight="1" x14ac:dyDescent="0.2">
      <c r="A44" s="367" t="e">
        <f>'Balancete Financeiro '!#REF!</f>
        <v>#REF!</v>
      </c>
      <c r="B44" s="367"/>
      <c r="C44" s="367"/>
      <c r="D44" s="367"/>
      <c r="E44" s="367"/>
      <c r="F44" s="367"/>
      <c r="G44" s="367"/>
      <c r="H44" s="367"/>
      <c r="I44" s="367"/>
      <c r="J44" s="367"/>
      <c r="K44" s="367"/>
      <c r="L44" s="367"/>
      <c r="M44" s="367"/>
      <c r="N44" s="196"/>
      <c r="O44" s="194"/>
      <c r="P44" s="171"/>
    </row>
    <row r="45" spans="1:255" s="169" customFormat="1" ht="14.45" customHeight="1" x14ac:dyDescent="0.2">
      <c r="A45" s="366" t="e">
        <f>'Balancete Financeiro '!#REF!</f>
        <v>#REF!</v>
      </c>
      <c r="B45" s="366"/>
      <c r="C45" s="366"/>
      <c r="D45" s="366"/>
      <c r="E45" s="366"/>
      <c r="F45" s="366"/>
      <c r="G45" s="366"/>
      <c r="H45" s="366"/>
      <c r="I45" s="366"/>
      <c r="J45" s="366"/>
      <c r="K45" s="366"/>
      <c r="L45" s="366"/>
      <c r="M45" s="366"/>
      <c r="N45" s="366"/>
      <c r="O45" s="366"/>
    </row>
    <row r="46" spans="1:255" s="131" customFormat="1" ht="14.45" customHeight="1" x14ac:dyDescent="0.2">
      <c r="A46" s="366" t="e">
        <f>'Balancete Financeiro '!#REF!</f>
        <v>#REF!</v>
      </c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194"/>
      <c r="P46" s="171"/>
    </row>
    <row r="47" spans="1:255" s="131" customFormat="1" ht="14.45" customHeight="1" x14ac:dyDescent="0.2">
      <c r="A47" s="366" t="e">
        <f>'Balancete Financeiro '!#REF!</f>
        <v>#REF!</v>
      </c>
      <c r="B47" s="366"/>
      <c r="C47" s="366"/>
      <c r="D47" s="366"/>
      <c r="E47" s="366"/>
      <c r="F47" s="366"/>
      <c r="G47" s="366"/>
      <c r="H47" s="366"/>
      <c r="I47" s="366"/>
      <c r="J47" s="366"/>
      <c r="K47" s="366"/>
      <c r="L47" s="366"/>
      <c r="M47" s="196"/>
      <c r="N47" s="196"/>
      <c r="O47" s="194"/>
      <c r="P47" s="173"/>
    </row>
    <row r="48" spans="1:255" s="131" customFormat="1" ht="14.45" customHeight="1" x14ac:dyDescent="0.2">
      <c r="A48" s="366" t="e">
        <f>'Balancete Financeiro '!#REF!</f>
        <v>#REF!</v>
      </c>
      <c r="B48" s="366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6"/>
      <c r="P48" s="173"/>
    </row>
    <row r="49" spans="1:255" s="131" customFormat="1" ht="14.45" customHeight="1" x14ac:dyDescent="0.2">
      <c r="A49" s="366" t="e">
        <f>'Balancete Financeiro '!#REF!</f>
        <v>#REF!</v>
      </c>
      <c r="B49" s="366"/>
      <c r="C49" s="366"/>
      <c r="D49" s="366"/>
      <c r="E49" s="366"/>
      <c r="F49" s="366"/>
      <c r="G49" s="366"/>
      <c r="H49" s="366"/>
      <c r="I49" s="366"/>
      <c r="J49" s="366"/>
      <c r="K49" s="366"/>
      <c r="L49" s="366"/>
      <c r="M49" s="366"/>
      <c r="N49" s="366"/>
      <c r="O49" s="366"/>
      <c r="P49" s="173"/>
    </row>
    <row r="50" spans="1:255" s="131" customFormat="1" ht="14.45" customHeight="1" x14ac:dyDescent="0.2">
      <c r="A50" s="366" t="e">
        <f>'Balancete Financeiro '!#REF!</f>
        <v>#REF!</v>
      </c>
      <c r="B50" s="366"/>
      <c r="C50" s="366"/>
      <c r="D50" s="366"/>
      <c r="E50" s="366"/>
      <c r="F50" s="366"/>
      <c r="G50" s="366"/>
      <c r="H50" s="366"/>
      <c r="I50" s="366"/>
      <c r="J50" s="366"/>
      <c r="K50" s="366"/>
      <c r="L50" s="366"/>
      <c r="M50" s="366"/>
      <c r="N50" s="366"/>
      <c r="O50" s="366"/>
      <c r="P50" s="173"/>
    </row>
    <row r="51" spans="1:255" s="131" customFormat="1" ht="14.45" customHeight="1" x14ac:dyDescent="0.2">
      <c r="A51" s="366" t="e">
        <f>'Balancete Financeiro '!#REF!</f>
        <v>#REF!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6"/>
      <c r="N51" s="366"/>
      <c r="O51" s="366"/>
      <c r="P51" s="173"/>
    </row>
    <row r="52" spans="1:255" s="131" customFormat="1" ht="14.45" customHeight="1" x14ac:dyDescent="0.2">
      <c r="A52" s="366" t="e">
        <f>'Balancete Financeiro '!#REF!</f>
        <v>#REF!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  <c r="N52" s="366"/>
      <c r="O52" s="366"/>
      <c r="P52" s="173"/>
    </row>
    <row r="53" spans="1:255" s="131" customFormat="1" ht="14.45" customHeight="1" x14ac:dyDescent="0.2">
      <c r="A53" s="366" t="e">
        <f>'Balancete Financeiro '!#REF!</f>
        <v>#REF!</v>
      </c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  <c r="N53" s="366"/>
      <c r="O53" s="366"/>
      <c r="P53" s="173"/>
    </row>
    <row r="54" spans="1:255" s="131" customFormat="1" ht="14.45" customHeight="1" x14ac:dyDescent="0.2">
      <c r="A54" s="366" t="e">
        <f>'Balancete Financeiro '!#REF!</f>
        <v>#REF!</v>
      </c>
      <c r="B54" s="366"/>
      <c r="C54" s="366"/>
      <c r="D54" s="366"/>
      <c r="E54" s="366"/>
      <c r="F54" s="366"/>
      <c r="G54" s="366"/>
      <c r="H54" s="366"/>
      <c r="I54" s="366"/>
      <c r="J54" s="366"/>
      <c r="K54" s="366"/>
      <c r="L54" s="366"/>
      <c r="M54" s="366"/>
      <c r="N54" s="366"/>
      <c r="O54" s="366"/>
      <c r="P54" s="173"/>
    </row>
    <row r="55" spans="1:255" s="131" customFormat="1" ht="14.45" customHeight="1" x14ac:dyDescent="0.2">
      <c r="A55" s="366">
        <f>'Balancete Financeiro '!A73:H73</f>
        <v>0</v>
      </c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173"/>
    </row>
    <row r="56" spans="1:255" s="131" customFormat="1" ht="14.45" customHeight="1" x14ac:dyDescent="0.2">
      <c r="A56" s="366">
        <f>'Balancete Financeiro '!A74:H74</f>
        <v>0</v>
      </c>
      <c r="B56" s="366"/>
      <c r="C56" s="366"/>
      <c r="D56" s="366"/>
      <c r="E56" s="366"/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173"/>
    </row>
    <row r="57" spans="1:255" s="131" customFormat="1" ht="14.45" customHeight="1" x14ac:dyDescent="0.2">
      <c r="A57" s="366">
        <f>'Balancete Financeiro '!A75:H75</f>
        <v>0</v>
      </c>
      <c r="B57" s="366"/>
      <c r="C57" s="366"/>
      <c r="D57" s="366"/>
      <c r="E57" s="366"/>
      <c r="F57" s="366"/>
      <c r="G57" s="366"/>
      <c r="H57" s="366"/>
      <c r="I57" s="366"/>
      <c r="J57" s="366"/>
      <c r="K57" s="366"/>
      <c r="L57" s="366"/>
      <c r="M57" s="366"/>
      <c r="N57" s="366"/>
      <c r="O57" s="366"/>
      <c r="P57" s="173"/>
    </row>
    <row r="58" spans="1:255" s="131" customFormat="1" ht="14.45" customHeight="1" x14ac:dyDescent="0.2">
      <c r="A58" s="368"/>
      <c r="B58" s="368"/>
      <c r="C58" s="368"/>
      <c r="D58" s="368"/>
      <c r="E58" s="368"/>
      <c r="F58" s="368"/>
      <c r="G58" s="368"/>
      <c r="H58" s="368"/>
      <c r="I58" s="368"/>
      <c r="J58" s="368"/>
      <c r="K58" s="368"/>
      <c r="L58" s="368"/>
      <c r="M58" s="368"/>
      <c r="P58" s="173"/>
    </row>
    <row r="59" spans="1:255" s="131" customFormat="1" ht="14.45" customHeight="1" x14ac:dyDescent="0.2">
      <c r="A59" s="369" t="s">
        <v>146</v>
      </c>
      <c r="B59" s="369"/>
      <c r="C59" s="369"/>
      <c r="D59" s="369"/>
      <c r="E59" s="369"/>
      <c r="F59" s="369"/>
      <c r="G59" s="369"/>
      <c r="H59" s="369"/>
      <c r="I59" s="369"/>
      <c r="J59" s="369"/>
      <c r="K59" s="369"/>
      <c r="L59" s="369"/>
      <c r="M59" s="369"/>
      <c r="N59" s="369"/>
      <c r="O59" s="172"/>
      <c r="P59" s="172"/>
      <c r="Q59" s="172"/>
      <c r="R59" s="172"/>
      <c r="S59" s="172"/>
      <c r="T59" s="172"/>
      <c r="U59" s="172"/>
      <c r="V59" s="172"/>
      <c r="W59" s="172"/>
      <c r="X59" s="172"/>
      <c r="Y59" s="172"/>
      <c r="Z59" s="172"/>
      <c r="AA59" s="172"/>
      <c r="AB59" s="172"/>
      <c r="AC59" s="172"/>
      <c r="AD59" s="172"/>
      <c r="AE59" s="172"/>
      <c r="AF59" s="172"/>
      <c r="AG59" s="172"/>
      <c r="AH59" s="172"/>
      <c r="AI59" s="172"/>
      <c r="AJ59" s="172"/>
      <c r="AK59" s="172"/>
      <c r="AL59" s="172"/>
      <c r="AM59" s="172"/>
      <c r="AN59" s="172"/>
      <c r="AO59" s="172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  <c r="CH59" s="172"/>
      <c r="CI59" s="172"/>
      <c r="CJ59" s="172"/>
      <c r="CK59" s="172"/>
      <c r="CL59" s="172"/>
      <c r="CM59" s="172"/>
      <c r="CN59" s="172"/>
      <c r="CO59" s="172"/>
      <c r="CP59" s="172"/>
      <c r="CQ59" s="172"/>
      <c r="CR59" s="172"/>
      <c r="CS59" s="172"/>
      <c r="CT59" s="172"/>
      <c r="CU59" s="172"/>
      <c r="CV59" s="172"/>
      <c r="CW59" s="172"/>
      <c r="CX59" s="172"/>
      <c r="CY59" s="172"/>
      <c r="CZ59" s="172"/>
      <c r="DA59" s="172"/>
      <c r="DB59" s="172"/>
      <c r="DC59" s="172"/>
      <c r="DD59" s="172"/>
      <c r="DE59" s="172"/>
      <c r="DF59" s="172"/>
      <c r="DG59" s="172"/>
      <c r="DH59" s="172"/>
      <c r="DI59" s="172"/>
      <c r="DJ59" s="172"/>
      <c r="DK59" s="172"/>
      <c r="DL59" s="172"/>
      <c r="DM59" s="172"/>
      <c r="DN59" s="172"/>
      <c r="DO59" s="172"/>
      <c r="DP59" s="172"/>
      <c r="DQ59" s="172"/>
      <c r="DR59" s="172"/>
      <c r="DS59" s="172"/>
      <c r="DT59" s="172"/>
      <c r="DU59" s="172"/>
      <c r="DV59" s="172"/>
      <c r="DW59" s="172"/>
      <c r="DX59" s="172"/>
      <c r="DY59" s="172"/>
      <c r="DZ59" s="172"/>
      <c r="EA59" s="172"/>
      <c r="EB59" s="172"/>
      <c r="EC59" s="172"/>
      <c r="ED59" s="172"/>
      <c r="EE59" s="172"/>
      <c r="EF59" s="172"/>
      <c r="EG59" s="172"/>
      <c r="EH59" s="172"/>
      <c r="EI59" s="172"/>
      <c r="EJ59" s="172"/>
      <c r="EK59" s="172"/>
      <c r="EL59" s="172"/>
      <c r="EM59" s="172"/>
      <c r="EN59" s="172"/>
      <c r="EO59" s="172"/>
      <c r="EP59" s="172"/>
      <c r="EQ59" s="172"/>
      <c r="ER59" s="172"/>
      <c r="ES59" s="172"/>
      <c r="ET59" s="172"/>
      <c r="EU59" s="172"/>
      <c r="EV59" s="172"/>
      <c r="EW59" s="172"/>
      <c r="EX59" s="172"/>
      <c r="EY59" s="172"/>
      <c r="EZ59" s="172"/>
      <c r="FA59" s="172"/>
      <c r="FB59" s="172"/>
      <c r="FC59" s="172"/>
      <c r="FD59" s="172"/>
      <c r="FE59" s="172"/>
      <c r="FF59" s="172"/>
      <c r="FG59" s="172"/>
      <c r="FH59" s="172"/>
      <c r="FI59" s="172"/>
      <c r="FJ59" s="172"/>
      <c r="FK59" s="172"/>
      <c r="FL59" s="172"/>
      <c r="FM59" s="172"/>
      <c r="FN59" s="172"/>
      <c r="FO59" s="172"/>
      <c r="FP59" s="172"/>
      <c r="FQ59" s="172"/>
      <c r="FR59" s="172"/>
      <c r="FS59" s="172"/>
      <c r="FT59" s="172"/>
      <c r="FU59" s="172"/>
      <c r="FV59" s="172"/>
      <c r="FW59" s="172"/>
      <c r="FX59" s="172"/>
      <c r="FY59" s="172"/>
      <c r="FZ59" s="172"/>
      <c r="GA59" s="172"/>
      <c r="GB59" s="172"/>
      <c r="GC59" s="172"/>
      <c r="GD59" s="172"/>
      <c r="GE59" s="172"/>
      <c r="GF59" s="172"/>
      <c r="GG59" s="172"/>
      <c r="GH59" s="172"/>
      <c r="GI59" s="172"/>
      <c r="GJ59" s="172"/>
      <c r="GK59" s="172"/>
      <c r="GL59" s="172"/>
      <c r="GM59" s="172"/>
      <c r="GN59" s="172"/>
      <c r="GO59" s="172"/>
      <c r="GP59" s="172"/>
      <c r="GQ59" s="172"/>
      <c r="GR59" s="172"/>
      <c r="GS59" s="172"/>
      <c r="GT59" s="172"/>
      <c r="GU59" s="172"/>
      <c r="GV59" s="172"/>
      <c r="GW59" s="172"/>
      <c r="GX59" s="172"/>
      <c r="GY59" s="172"/>
      <c r="GZ59" s="172"/>
      <c r="HA59" s="172"/>
      <c r="HB59" s="172"/>
      <c r="HC59" s="172"/>
      <c r="HD59" s="172"/>
      <c r="HE59" s="172"/>
      <c r="HF59" s="172"/>
      <c r="HG59" s="172"/>
      <c r="HH59" s="172"/>
      <c r="HI59" s="172"/>
      <c r="HJ59" s="172"/>
      <c r="HK59" s="172"/>
      <c r="HL59" s="172"/>
      <c r="HM59" s="172"/>
      <c r="HN59" s="172"/>
      <c r="HO59" s="172"/>
      <c r="HP59" s="172"/>
      <c r="HQ59" s="172"/>
      <c r="HR59" s="172"/>
      <c r="HS59" s="172"/>
      <c r="HT59" s="172"/>
      <c r="HU59" s="172"/>
      <c r="HV59" s="172"/>
      <c r="HW59" s="172"/>
      <c r="HX59" s="172"/>
      <c r="HY59" s="172"/>
      <c r="HZ59" s="172"/>
      <c r="IA59" s="172"/>
      <c r="IB59" s="172"/>
      <c r="IC59" s="172"/>
      <c r="ID59" s="172"/>
      <c r="IE59" s="172"/>
      <c r="IF59" s="172"/>
      <c r="IG59" s="172"/>
      <c r="IH59" s="172"/>
      <c r="II59" s="172"/>
      <c r="IJ59" s="172"/>
      <c r="IK59" s="172"/>
      <c r="IL59" s="172"/>
      <c r="IM59" s="172"/>
      <c r="IN59" s="172"/>
      <c r="IO59" s="172"/>
      <c r="IP59" s="172"/>
      <c r="IQ59" s="172"/>
      <c r="IR59" s="172"/>
      <c r="IS59" s="172"/>
      <c r="IT59" s="172"/>
      <c r="IU59" s="172"/>
    </row>
    <row r="60" spans="1:255" s="131" customFormat="1" ht="18.75" customHeight="1" x14ac:dyDescent="0.2">
      <c r="A60" s="366" t="s">
        <v>147</v>
      </c>
      <c r="B60" s="366"/>
      <c r="C60" s="366"/>
      <c r="D60" s="366"/>
      <c r="E60" s="366"/>
      <c r="F60" s="366"/>
      <c r="G60" s="366"/>
      <c r="H60" s="366"/>
      <c r="I60" s="366"/>
      <c r="J60" s="366"/>
      <c r="K60" s="366"/>
      <c r="L60" s="366"/>
      <c r="M60" s="366"/>
      <c r="N60" s="366"/>
      <c r="O60" s="195"/>
      <c r="P60" s="172"/>
      <c r="Q60" s="172"/>
      <c r="R60" s="172"/>
      <c r="S60" s="172"/>
      <c r="T60" s="172"/>
      <c r="U60" s="172"/>
      <c r="V60" s="172"/>
      <c r="W60" s="172"/>
      <c r="X60" s="172"/>
      <c r="Y60" s="172"/>
      <c r="Z60" s="172"/>
      <c r="AA60" s="172"/>
      <c r="AB60" s="172"/>
      <c r="AC60" s="172"/>
      <c r="AD60" s="172"/>
      <c r="AE60" s="172"/>
      <c r="AF60" s="172"/>
      <c r="AG60" s="172"/>
      <c r="AH60" s="172"/>
      <c r="AI60" s="172"/>
      <c r="AJ60" s="172"/>
      <c r="AK60" s="172"/>
      <c r="AL60" s="172"/>
      <c r="AM60" s="172"/>
      <c r="AN60" s="172"/>
      <c r="AO60" s="172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  <c r="CH60" s="172"/>
      <c r="CI60" s="172"/>
      <c r="CJ60" s="172"/>
      <c r="CK60" s="172"/>
      <c r="CL60" s="172"/>
      <c r="CM60" s="172"/>
      <c r="CN60" s="172"/>
      <c r="CO60" s="172"/>
      <c r="CP60" s="172"/>
      <c r="CQ60" s="172"/>
      <c r="CR60" s="172"/>
      <c r="CS60" s="172"/>
      <c r="CT60" s="172"/>
      <c r="CU60" s="172"/>
      <c r="CV60" s="172"/>
      <c r="CW60" s="172"/>
      <c r="CX60" s="172"/>
      <c r="CY60" s="172"/>
      <c r="CZ60" s="172"/>
      <c r="DA60" s="172"/>
      <c r="DB60" s="172"/>
      <c r="DC60" s="172"/>
      <c r="DD60" s="172"/>
      <c r="DE60" s="172"/>
      <c r="DF60" s="172"/>
      <c r="DG60" s="172"/>
      <c r="DH60" s="172"/>
      <c r="DI60" s="172"/>
      <c r="DJ60" s="172"/>
      <c r="DK60" s="172"/>
      <c r="DL60" s="172"/>
      <c r="DM60" s="172"/>
      <c r="DN60" s="172"/>
      <c r="DO60" s="172"/>
      <c r="DP60" s="172"/>
      <c r="DQ60" s="172"/>
      <c r="DR60" s="172"/>
      <c r="DS60" s="172"/>
      <c r="DT60" s="172"/>
      <c r="DU60" s="172"/>
      <c r="DV60" s="172"/>
      <c r="DW60" s="172"/>
      <c r="DX60" s="172"/>
      <c r="DY60" s="172"/>
      <c r="DZ60" s="172"/>
      <c r="EA60" s="172"/>
      <c r="EB60" s="172"/>
      <c r="EC60" s="172"/>
      <c r="ED60" s="172"/>
      <c r="EE60" s="172"/>
      <c r="EF60" s="172"/>
      <c r="EG60" s="172"/>
      <c r="EH60" s="172"/>
      <c r="EI60" s="172"/>
      <c r="EJ60" s="172"/>
      <c r="EK60" s="172"/>
      <c r="EL60" s="172"/>
      <c r="EM60" s="172"/>
      <c r="EN60" s="172"/>
      <c r="EO60" s="172"/>
      <c r="EP60" s="172"/>
      <c r="EQ60" s="172"/>
      <c r="ER60" s="172"/>
      <c r="ES60" s="172"/>
      <c r="ET60" s="172"/>
      <c r="EU60" s="172"/>
      <c r="EV60" s="172"/>
      <c r="EW60" s="172"/>
      <c r="EX60" s="172"/>
      <c r="EY60" s="172"/>
      <c r="EZ60" s="172"/>
      <c r="FA60" s="172"/>
      <c r="FB60" s="172"/>
      <c r="FC60" s="172"/>
      <c r="FD60" s="172"/>
      <c r="FE60" s="172"/>
      <c r="FF60" s="172"/>
      <c r="FG60" s="172"/>
      <c r="FH60" s="172"/>
      <c r="FI60" s="172"/>
      <c r="FJ60" s="172"/>
      <c r="FK60" s="172"/>
      <c r="FL60" s="172"/>
      <c r="FM60" s="172"/>
      <c r="FN60" s="172"/>
      <c r="FO60" s="172"/>
      <c r="FP60" s="172"/>
      <c r="FQ60" s="172"/>
      <c r="FR60" s="172"/>
      <c r="FS60" s="172"/>
      <c r="FT60" s="172"/>
      <c r="FU60" s="172"/>
      <c r="FV60" s="172"/>
      <c r="FW60" s="172"/>
      <c r="FX60" s="172"/>
      <c r="FY60" s="172"/>
      <c r="FZ60" s="172"/>
      <c r="GA60" s="172"/>
      <c r="GB60" s="172"/>
      <c r="GC60" s="172"/>
      <c r="GD60" s="172"/>
      <c r="GE60" s="172"/>
      <c r="GF60" s="172"/>
      <c r="GG60" s="172"/>
      <c r="GH60" s="172"/>
      <c r="GI60" s="172"/>
      <c r="GJ60" s="172"/>
      <c r="GK60" s="172"/>
      <c r="GL60" s="172"/>
      <c r="GM60" s="172"/>
      <c r="GN60" s="172"/>
      <c r="GO60" s="172"/>
      <c r="GP60" s="172"/>
      <c r="GQ60" s="172"/>
      <c r="GR60" s="172"/>
      <c r="GS60" s="172"/>
      <c r="GT60" s="172"/>
      <c r="GU60" s="172"/>
      <c r="GV60" s="172"/>
      <c r="GW60" s="172"/>
      <c r="GX60" s="172"/>
      <c r="GY60" s="172"/>
      <c r="GZ60" s="172"/>
      <c r="HA60" s="172"/>
      <c r="HB60" s="172"/>
      <c r="HC60" s="172"/>
      <c r="HD60" s="172"/>
      <c r="HE60" s="172"/>
      <c r="HF60" s="172"/>
      <c r="HG60" s="172"/>
      <c r="HH60" s="172"/>
      <c r="HI60" s="172"/>
      <c r="HJ60" s="172"/>
      <c r="HK60" s="172"/>
      <c r="HL60" s="172"/>
      <c r="HM60" s="172"/>
      <c r="HN60" s="172"/>
      <c r="HO60" s="172"/>
      <c r="HP60" s="172"/>
      <c r="HQ60" s="172"/>
      <c r="HR60" s="172"/>
      <c r="HS60" s="172"/>
      <c r="HT60" s="172"/>
      <c r="HU60" s="172"/>
      <c r="HV60" s="172"/>
      <c r="HW60" s="172"/>
      <c r="HX60" s="172"/>
      <c r="HY60" s="172"/>
      <c r="HZ60" s="172"/>
      <c r="IA60" s="172"/>
      <c r="IB60" s="172"/>
      <c r="IC60" s="172"/>
      <c r="ID60" s="172"/>
      <c r="IE60" s="172"/>
      <c r="IF60" s="172"/>
      <c r="IG60" s="172"/>
      <c r="IH60" s="172"/>
      <c r="II60" s="172"/>
      <c r="IJ60" s="172"/>
      <c r="IK60" s="172"/>
      <c r="IL60" s="172"/>
      <c r="IM60" s="172"/>
      <c r="IN60" s="172"/>
      <c r="IO60" s="172"/>
      <c r="IP60" s="172"/>
      <c r="IQ60" s="172"/>
      <c r="IR60" s="172"/>
      <c r="IS60" s="172"/>
      <c r="IT60" s="172"/>
      <c r="IU60" s="172"/>
    </row>
    <row r="61" spans="1:255" s="64" customFormat="1" ht="14.45" customHeight="1" x14ac:dyDescent="0.2">
      <c r="A61" s="373"/>
      <c r="B61" s="373"/>
      <c r="C61" s="373"/>
      <c r="D61" s="373"/>
      <c r="E61" s="373"/>
      <c r="F61" s="373"/>
      <c r="G61" s="373"/>
      <c r="H61" s="373"/>
      <c r="I61" s="373"/>
      <c r="J61" s="373"/>
      <c r="K61" s="373"/>
      <c r="L61" s="373"/>
      <c r="M61" s="373"/>
      <c r="N61" s="373"/>
      <c r="O61" s="172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4"/>
      <c r="AG61" s="174"/>
      <c r="AH61" s="174"/>
      <c r="AI61" s="174"/>
      <c r="AJ61" s="174"/>
      <c r="AK61" s="174"/>
      <c r="AL61" s="174"/>
      <c r="AM61" s="174"/>
      <c r="AN61" s="174"/>
      <c r="AO61" s="174"/>
      <c r="AP61" s="174"/>
      <c r="AQ61" s="174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  <c r="BJ61" s="174"/>
      <c r="BK61" s="174"/>
      <c r="BL61" s="174"/>
      <c r="BM61" s="174"/>
      <c r="BN61" s="174"/>
      <c r="BO61" s="174"/>
      <c r="BP61" s="174"/>
      <c r="BQ61" s="174"/>
      <c r="BR61" s="174"/>
      <c r="BS61" s="174"/>
      <c r="BT61" s="174"/>
      <c r="BU61" s="174"/>
      <c r="BV61" s="174"/>
      <c r="BW61" s="174"/>
      <c r="BX61" s="174"/>
      <c r="BY61" s="174"/>
      <c r="BZ61" s="174"/>
      <c r="CA61" s="174"/>
      <c r="CB61" s="174"/>
      <c r="CC61" s="174"/>
      <c r="CD61" s="174"/>
      <c r="CE61" s="174"/>
      <c r="CF61" s="174"/>
      <c r="CG61" s="174"/>
      <c r="CH61" s="174"/>
      <c r="CI61" s="174"/>
      <c r="CJ61" s="174"/>
      <c r="CK61" s="174"/>
      <c r="CL61" s="174"/>
      <c r="CM61" s="174"/>
      <c r="CN61" s="174"/>
      <c r="CO61" s="174"/>
      <c r="CP61" s="174"/>
      <c r="CQ61" s="174"/>
      <c r="CR61" s="174"/>
      <c r="CS61" s="174"/>
      <c r="CT61" s="174"/>
      <c r="CU61" s="174"/>
      <c r="CV61" s="174"/>
      <c r="CW61" s="174"/>
      <c r="CX61" s="174"/>
      <c r="CY61" s="174"/>
      <c r="CZ61" s="174"/>
      <c r="DA61" s="174"/>
      <c r="DB61" s="174"/>
      <c r="DC61" s="174"/>
      <c r="DD61" s="174"/>
      <c r="DE61" s="174"/>
      <c r="DF61" s="174"/>
      <c r="DG61" s="174"/>
      <c r="DH61" s="174"/>
      <c r="DI61" s="174"/>
      <c r="DJ61" s="174"/>
      <c r="DK61" s="174"/>
      <c r="DL61" s="174"/>
      <c r="DM61" s="174"/>
      <c r="DN61" s="174"/>
      <c r="DO61" s="174"/>
      <c r="DP61" s="174"/>
      <c r="DQ61" s="174"/>
      <c r="DR61" s="174"/>
      <c r="DS61" s="174"/>
      <c r="DT61" s="174"/>
      <c r="DU61" s="174"/>
      <c r="DV61" s="174"/>
      <c r="DW61" s="174"/>
      <c r="DX61" s="174"/>
      <c r="DY61" s="174"/>
      <c r="DZ61" s="174"/>
      <c r="EA61" s="174"/>
      <c r="EB61" s="174"/>
      <c r="EC61" s="174"/>
      <c r="ED61" s="174"/>
      <c r="EE61" s="174"/>
      <c r="EF61" s="174"/>
      <c r="EG61" s="174"/>
      <c r="EH61" s="174"/>
      <c r="EI61" s="174"/>
      <c r="EJ61" s="174"/>
      <c r="EK61" s="174"/>
      <c r="EL61" s="174"/>
      <c r="EM61" s="174"/>
      <c r="EN61" s="174"/>
      <c r="EO61" s="174"/>
      <c r="EP61" s="174"/>
      <c r="EQ61" s="174"/>
      <c r="ER61" s="174"/>
      <c r="ES61" s="174"/>
      <c r="ET61" s="174"/>
      <c r="EU61" s="174"/>
      <c r="EV61" s="174"/>
      <c r="EW61" s="174"/>
      <c r="EX61" s="174"/>
      <c r="EY61" s="174"/>
      <c r="EZ61" s="174"/>
      <c r="FA61" s="174"/>
      <c r="FB61" s="174"/>
      <c r="FC61" s="174"/>
      <c r="FD61" s="174"/>
      <c r="FE61" s="174"/>
      <c r="FF61" s="174"/>
      <c r="FG61" s="174"/>
      <c r="FH61" s="174"/>
      <c r="FI61" s="174"/>
      <c r="FJ61" s="174"/>
      <c r="FK61" s="174"/>
      <c r="FL61" s="174"/>
      <c r="FM61" s="174"/>
      <c r="FN61" s="174"/>
      <c r="FO61" s="174"/>
      <c r="FP61" s="174"/>
      <c r="FQ61" s="174"/>
      <c r="FR61" s="174"/>
      <c r="FS61" s="174"/>
      <c r="FT61" s="174"/>
      <c r="FU61" s="174"/>
      <c r="FV61" s="174"/>
      <c r="FW61" s="174"/>
      <c r="FX61" s="174"/>
      <c r="FY61" s="174"/>
      <c r="FZ61" s="174"/>
      <c r="GA61" s="174"/>
      <c r="GB61" s="174"/>
      <c r="GC61" s="174"/>
      <c r="GD61" s="174"/>
      <c r="GE61" s="174"/>
      <c r="GF61" s="174"/>
      <c r="GG61" s="174"/>
      <c r="GH61" s="174"/>
      <c r="GI61" s="174"/>
      <c r="GJ61" s="174"/>
      <c r="GK61" s="174"/>
      <c r="GL61" s="174"/>
      <c r="GM61" s="174"/>
      <c r="GN61" s="174"/>
      <c r="GO61" s="174"/>
      <c r="GP61" s="174"/>
      <c r="GQ61" s="174"/>
      <c r="GR61" s="174"/>
      <c r="GS61" s="174"/>
      <c r="GT61" s="174"/>
      <c r="GU61" s="174"/>
      <c r="GV61" s="174"/>
      <c r="GW61" s="174"/>
      <c r="GX61" s="174"/>
      <c r="GY61" s="174"/>
      <c r="GZ61" s="174"/>
      <c r="HA61" s="174"/>
      <c r="HB61" s="174"/>
      <c r="HC61" s="174"/>
      <c r="HD61" s="174"/>
      <c r="HE61" s="174"/>
      <c r="HF61" s="174"/>
      <c r="HG61" s="174"/>
      <c r="HH61" s="174"/>
      <c r="HI61" s="174"/>
      <c r="HJ61" s="174"/>
      <c r="HK61" s="174"/>
      <c r="HL61" s="174"/>
      <c r="HM61" s="174"/>
      <c r="HN61" s="174"/>
      <c r="HO61" s="174"/>
      <c r="HP61" s="174"/>
      <c r="HQ61" s="174"/>
      <c r="HR61" s="174"/>
      <c r="HS61" s="174"/>
      <c r="HT61" s="174"/>
      <c r="HU61" s="174"/>
      <c r="HV61" s="174"/>
      <c r="HW61" s="174"/>
      <c r="HX61" s="174"/>
      <c r="HY61" s="174"/>
      <c r="HZ61" s="174"/>
      <c r="IA61" s="174"/>
      <c r="IB61" s="174"/>
      <c r="IC61" s="174"/>
      <c r="ID61" s="174"/>
      <c r="IE61" s="174"/>
      <c r="IF61" s="174"/>
      <c r="IG61" s="174"/>
      <c r="IH61" s="174"/>
      <c r="II61" s="174"/>
      <c r="IJ61" s="174"/>
      <c r="IK61" s="174"/>
      <c r="IL61" s="174"/>
      <c r="IM61" s="174"/>
      <c r="IN61" s="174"/>
      <c r="IO61" s="174"/>
      <c r="IP61" s="174"/>
      <c r="IQ61" s="174"/>
      <c r="IR61" s="174"/>
      <c r="IS61" s="174"/>
      <c r="IT61" s="174"/>
      <c r="IU61" s="174"/>
    </row>
    <row r="62" spans="1:255" s="64" customFormat="1" ht="14.45" customHeight="1" x14ac:dyDescent="0.2">
      <c r="A62" s="373"/>
      <c r="B62" s="373"/>
      <c r="C62" s="373"/>
      <c r="D62" s="373"/>
      <c r="E62" s="373"/>
      <c r="F62" s="373"/>
      <c r="G62" s="373"/>
      <c r="H62" s="373"/>
      <c r="I62" s="373"/>
      <c r="J62" s="373"/>
      <c r="K62" s="373"/>
      <c r="L62" s="373"/>
      <c r="M62" s="373"/>
      <c r="N62" s="373"/>
      <c r="O62" s="172"/>
      <c r="P62" s="174"/>
      <c r="Q62" s="174"/>
      <c r="R62" s="174"/>
      <c r="S62" s="174"/>
      <c r="T62" s="174"/>
      <c r="U62" s="174"/>
      <c r="V62" s="174"/>
      <c r="W62" s="174"/>
      <c r="X62" s="174"/>
      <c r="Y62" s="174"/>
      <c r="Z62" s="174"/>
      <c r="AA62" s="174"/>
      <c r="AB62" s="174"/>
      <c r="AC62" s="174"/>
      <c r="AD62" s="174"/>
      <c r="AE62" s="174"/>
      <c r="AF62" s="174"/>
      <c r="AG62" s="174"/>
      <c r="AH62" s="174"/>
      <c r="AI62" s="174"/>
      <c r="AJ62" s="174"/>
      <c r="AK62" s="174"/>
      <c r="AL62" s="174"/>
      <c r="AM62" s="174"/>
      <c r="AN62" s="174"/>
      <c r="AO62" s="174"/>
      <c r="AP62" s="174"/>
      <c r="AQ62" s="174"/>
      <c r="AR62" s="174"/>
      <c r="AS62" s="174"/>
      <c r="AT62" s="174"/>
      <c r="AU62" s="174"/>
      <c r="AV62" s="174"/>
      <c r="AW62" s="174"/>
      <c r="AX62" s="174"/>
      <c r="AY62" s="174"/>
      <c r="AZ62" s="174"/>
      <c r="BA62" s="174"/>
      <c r="BB62" s="174"/>
      <c r="BC62" s="174"/>
      <c r="BD62" s="174"/>
      <c r="BE62" s="174"/>
      <c r="BF62" s="174"/>
      <c r="BG62" s="174"/>
      <c r="BH62" s="174"/>
      <c r="BI62" s="174"/>
      <c r="BJ62" s="174"/>
      <c r="BK62" s="174"/>
      <c r="BL62" s="174"/>
      <c r="BM62" s="174"/>
      <c r="BN62" s="174"/>
      <c r="BO62" s="174"/>
      <c r="BP62" s="174"/>
      <c r="BQ62" s="174"/>
      <c r="BR62" s="174"/>
      <c r="BS62" s="174"/>
      <c r="BT62" s="174"/>
      <c r="BU62" s="174"/>
      <c r="BV62" s="174"/>
      <c r="BW62" s="174"/>
      <c r="BX62" s="174"/>
      <c r="BY62" s="174"/>
      <c r="BZ62" s="174"/>
      <c r="CA62" s="174"/>
      <c r="CB62" s="174"/>
      <c r="CC62" s="174"/>
      <c r="CD62" s="174"/>
      <c r="CE62" s="174"/>
      <c r="CF62" s="174"/>
      <c r="CG62" s="174"/>
      <c r="CH62" s="174"/>
      <c r="CI62" s="174"/>
      <c r="CJ62" s="174"/>
      <c r="CK62" s="174"/>
      <c r="CL62" s="174"/>
      <c r="CM62" s="174"/>
      <c r="CN62" s="174"/>
      <c r="CO62" s="174"/>
      <c r="CP62" s="174"/>
      <c r="CQ62" s="174"/>
      <c r="CR62" s="174"/>
      <c r="CS62" s="174"/>
      <c r="CT62" s="174"/>
      <c r="CU62" s="174"/>
      <c r="CV62" s="174"/>
      <c r="CW62" s="174"/>
      <c r="CX62" s="174"/>
      <c r="CY62" s="174"/>
      <c r="CZ62" s="174"/>
      <c r="DA62" s="174"/>
      <c r="DB62" s="174"/>
      <c r="DC62" s="174"/>
      <c r="DD62" s="174"/>
      <c r="DE62" s="174"/>
      <c r="DF62" s="174"/>
      <c r="DG62" s="174"/>
      <c r="DH62" s="174"/>
      <c r="DI62" s="174"/>
      <c r="DJ62" s="174"/>
      <c r="DK62" s="174"/>
      <c r="DL62" s="174"/>
      <c r="DM62" s="174"/>
      <c r="DN62" s="174"/>
      <c r="DO62" s="174"/>
      <c r="DP62" s="174"/>
      <c r="DQ62" s="174"/>
      <c r="DR62" s="174"/>
      <c r="DS62" s="174"/>
      <c r="DT62" s="174"/>
      <c r="DU62" s="174"/>
      <c r="DV62" s="174"/>
      <c r="DW62" s="174"/>
      <c r="DX62" s="174"/>
      <c r="DY62" s="174"/>
      <c r="DZ62" s="174"/>
      <c r="EA62" s="174"/>
      <c r="EB62" s="174"/>
      <c r="EC62" s="174"/>
      <c r="ED62" s="174"/>
      <c r="EE62" s="174"/>
      <c r="EF62" s="174"/>
      <c r="EG62" s="174"/>
      <c r="EH62" s="174"/>
      <c r="EI62" s="174"/>
      <c r="EJ62" s="174"/>
      <c r="EK62" s="174"/>
      <c r="EL62" s="174"/>
      <c r="EM62" s="174"/>
      <c r="EN62" s="174"/>
      <c r="EO62" s="174"/>
      <c r="EP62" s="174"/>
      <c r="EQ62" s="174"/>
      <c r="ER62" s="174"/>
      <c r="ES62" s="174"/>
      <c r="ET62" s="174"/>
      <c r="EU62" s="174"/>
      <c r="EV62" s="174"/>
      <c r="EW62" s="174"/>
      <c r="EX62" s="174"/>
      <c r="EY62" s="174"/>
      <c r="EZ62" s="174"/>
      <c r="FA62" s="174"/>
      <c r="FB62" s="174"/>
      <c r="FC62" s="174"/>
      <c r="FD62" s="174"/>
      <c r="FE62" s="174"/>
      <c r="FF62" s="174"/>
      <c r="FG62" s="174"/>
      <c r="FH62" s="174"/>
      <c r="FI62" s="174"/>
      <c r="FJ62" s="174"/>
      <c r="FK62" s="174"/>
      <c r="FL62" s="174"/>
      <c r="FM62" s="174"/>
      <c r="FN62" s="174"/>
      <c r="FO62" s="174"/>
      <c r="FP62" s="174"/>
      <c r="FQ62" s="174"/>
      <c r="FR62" s="174"/>
      <c r="FS62" s="174"/>
      <c r="FT62" s="174"/>
      <c r="FU62" s="174"/>
      <c r="FV62" s="174"/>
      <c r="FW62" s="174"/>
      <c r="FX62" s="174"/>
      <c r="FY62" s="174"/>
      <c r="FZ62" s="174"/>
      <c r="GA62" s="174"/>
      <c r="GB62" s="174"/>
      <c r="GC62" s="174"/>
      <c r="GD62" s="174"/>
      <c r="GE62" s="174"/>
      <c r="GF62" s="174"/>
      <c r="GG62" s="174"/>
      <c r="GH62" s="174"/>
      <c r="GI62" s="174"/>
      <c r="GJ62" s="174"/>
      <c r="GK62" s="174"/>
      <c r="GL62" s="174"/>
      <c r="GM62" s="174"/>
      <c r="GN62" s="174"/>
      <c r="GO62" s="174"/>
      <c r="GP62" s="174"/>
      <c r="GQ62" s="174"/>
      <c r="GR62" s="174"/>
      <c r="GS62" s="174"/>
      <c r="GT62" s="174"/>
      <c r="GU62" s="174"/>
      <c r="GV62" s="174"/>
      <c r="GW62" s="174"/>
      <c r="GX62" s="174"/>
      <c r="GY62" s="174"/>
      <c r="GZ62" s="174"/>
      <c r="HA62" s="174"/>
      <c r="HB62" s="174"/>
      <c r="HC62" s="174"/>
      <c r="HD62" s="174"/>
      <c r="HE62" s="174"/>
      <c r="HF62" s="174"/>
      <c r="HG62" s="174"/>
      <c r="HH62" s="174"/>
      <c r="HI62" s="174"/>
      <c r="HJ62" s="174"/>
      <c r="HK62" s="174"/>
      <c r="HL62" s="174"/>
      <c r="HM62" s="174"/>
      <c r="HN62" s="174"/>
      <c r="HO62" s="174"/>
      <c r="HP62" s="174"/>
      <c r="HQ62" s="174"/>
      <c r="HR62" s="174"/>
      <c r="HS62" s="174"/>
      <c r="HT62" s="174"/>
      <c r="HU62" s="174"/>
      <c r="HV62" s="174"/>
      <c r="HW62" s="174"/>
      <c r="HX62" s="174"/>
      <c r="HY62" s="174"/>
      <c r="HZ62" s="174"/>
      <c r="IA62" s="174"/>
      <c r="IB62" s="174"/>
      <c r="IC62" s="174"/>
      <c r="ID62" s="174"/>
      <c r="IE62" s="174"/>
      <c r="IF62" s="174"/>
      <c r="IG62" s="174"/>
      <c r="IH62" s="174"/>
      <c r="II62" s="174"/>
      <c r="IJ62" s="174"/>
      <c r="IK62" s="174"/>
      <c r="IL62" s="174"/>
      <c r="IM62" s="174"/>
      <c r="IN62" s="174"/>
      <c r="IO62" s="174"/>
      <c r="IP62" s="174"/>
      <c r="IQ62" s="174"/>
      <c r="IR62" s="174"/>
      <c r="IS62" s="174"/>
      <c r="IT62" s="174"/>
      <c r="IU62" s="174"/>
    </row>
    <row r="63" spans="1:255" s="62" customFormat="1" ht="14.45" customHeight="1" x14ac:dyDescent="0.2">
      <c r="A63" s="373"/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3"/>
      <c r="N63" s="373"/>
      <c r="O63" s="130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  <c r="BM63" s="63"/>
      <c r="BN63" s="63"/>
      <c r="BO63" s="63"/>
      <c r="BP63" s="63"/>
      <c r="BQ63" s="63"/>
      <c r="BR63" s="63"/>
      <c r="BS63" s="63"/>
      <c r="BT63" s="63"/>
      <c r="BU63" s="63"/>
      <c r="BV63" s="63"/>
      <c r="BW63" s="63"/>
      <c r="BX63" s="63"/>
      <c r="BY63" s="63"/>
      <c r="BZ63" s="63"/>
      <c r="CA63" s="63"/>
      <c r="CB63" s="63"/>
      <c r="CC63" s="63"/>
      <c r="CD63" s="63"/>
      <c r="CE63" s="63"/>
      <c r="CF63" s="63"/>
      <c r="CG63" s="63"/>
      <c r="CH63" s="63"/>
      <c r="CI63" s="63"/>
      <c r="CJ63" s="63"/>
      <c r="CK63" s="63"/>
      <c r="CL63" s="63"/>
      <c r="CM63" s="63"/>
      <c r="CN63" s="63"/>
      <c r="CO63" s="63"/>
      <c r="CP63" s="63"/>
      <c r="CQ63" s="63"/>
      <c r="CR63" s="63"/>
      <c r="CS63" s="63"/>
      <c r="CT63" s="63"/>
      <c r="CU63" s="63"/>
      <c r="CV63" s="63"/>
      <c r="CW63" s="63"/>
      <c r="CX63" s="63"/>
      <c r="CY63" s="63"/>
      <c r="CZ63" s="63"/>
      <c r="DA63" s="63"/>
      <c r="DB63" s="63"/>
      <c r="DC63" s="63"/>
      <c r="DD63" s="63"/>
      <c r="DE63" s="63"/>
      <c r="DF63" s="63"/>
      <c r="DG63" s="63"/>
      <c r="DH63" s="63"/>
      <c r="DI63" s="63"/>
      <c r="DJ63" s="63"/>
      <c r="DK63" s="63"/>
      <c r="DL63" s="63"/>
      <c r="DM63" s="63"/>
      <c r="DN63" s="63"/>
      <c r="DO63" s="63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  <c r="EX63" s="63"/>
      <c r="EY63" s="63"/>
      <c r="EZ63" s="63"/>
      <c r="FA63" s="63"/>
      <c r="FB63" s="63"/>
      <c r="FC63" s="63"/>
      <c r="FD63" s="63"/>
      <c r="FE63" s="63"/>
      <c r="FF63" s="63"/>
      <c r="FG63" s="63"/>
      <c r="FH63" s="63"/>
      <c r="FI63" s="63"/>
      <c r="FJ63" s="63"/>
      <c r="FK63" s="63"/>
      <c r="FL63" s="63"/>
      <c r="FM63" s="63"/>
      <c r="FN63" s="63"/>
      <c r="FO63" s="63"/>
      <c r="FP63" s="63"/>
      <c r="FQ63" s="63"/>
      <c r="FR63" s="63"/>
      <c r="FS63" s="63"/>
      <c r="FT63" s="63"/>
      <c r="FU63" s="63"/>
      <c r="FV63" s="63"/>
      <c r="FW63" s="63"/>
      <c r="FX63" s="63"/>
      <c r="FY63" s="63"/>
      <c r="FZ63" s="63"/>
      <c r="GA63" s="63"/>
      <c r="GB63" s="63"/>
      <c r="GC63" s="63"/>
      <c r="GD63" s="63"/>
      <c r="GE63" s="63"/>
      <c r="GF63" s="63"/>
      <c r="GG63" s="63"/>
      <c r="GH63" s="63"/>
      <c r="GI63" s="63"/>
      <c r="GJ63" s="63"/>
      <c r="GK63" s="63"/>
      <c r="GL63" s="63"/>
      <c r="GM63" s="63"/>
      <c r="GN63" s="63"/>
      <c r="GO63" s="63"/>
      <c r="GP63" s="63"/>
      <c r="GQ63" s="63"/>
      <c r="GR63" s="63"/>
      <c r="GS63" s="63"/>
      <c r="GT63" s="63"/>
      <c r="GU63" s="63"/>
      <c r="GV63" s="63"/>
      <c r="GW63" s="63"/>
      <c r="GX63" s="63"/>
      <c r="GY63" s="63"/>
      <c r="GZ63" s="63"/>
      <c r="HA63" s="63"/>
      <c r="HB63" s="63"/>
      <c r="HC63" s="63"/>
      <c r="HD63" s="63"/>
      <c r="HE63" s="63"/>
      <c r="HF63" s="63"/>
      <c r="HG63" s="63"/>
      <c r="HH63" s="63"/>
      <c r="HI63" s="63"/>
      <c r="HJ63" s="63"/>
      <c r="HK63" s="63"/>
      <c r="HL63" s="63"/>
      <c r="HM63" s="63"/>
      <c r="HN63" s="63"/>
      <c r="HO63" s="63"/>
      <c r="HP63" s="63"/>
      <c r="HQ63" s="63"/>
      <c r="HR63" s="63"/>
      <c r="HS63" s="63"/>
      <c r="HT63" s="63"/>
      <c r="HU63" s="63"/>
      <c r="HV63" s="63"/>
      <c r="HW63" s="63"/>
      <c r="HX63" s="63"/>
      <c r="HY63" s="63"/>
      <c r="HZ63" s="63"/>
      <c r="IA63" s="63"/>
      <c r="IB63" s="63"/>
      <c r="IC63" s="63"/>
      <c r="ID63" s="63"/>
      <c r="IE63" s="63"/>
      <c r="IF63" s="63"/>
      <c r="IG63" s="63"/>
      <c r="IH63" s="63"/>
      <c r="II63" s="63"/>
      <c r="IJ63" s="63"/>
      <c r="IK63" s="63"/>
      <c r="IL63" s="63"/>
      <c r="IM63" s="63"/>
      <c r="IN63" s="63"/>
      <c r="IO63" s="63"/>
      <c r="IP63" s="63"/>
      <c r="IQ63" s="63"/>
      <c r="IR63" s="63"/>
      <c r="IS63" s="63"/>
      <c r="IT63" s="63"/>
      <c r="IU63" s="63"/>
    </row>
    <row r="64" spans="1:255" s="62" customFormat="1" ht="12.2" customHeight="1" x14ac:dyDescent="0.2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O64" s="130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63"/>
      <c r="AW64" s="63"/>
      <c r="AX64" s="63"/>
      <c r="AY64" s="63"/>
      <c r="AZ64" s="63"/>
      <c r="BA64" s="63"/>
      <c r="BB64" s="63"/>
      <c r="BC64" s="63"/>
      <c r="BD64" s="63"/>
      <c r="BE64" s="63"/>
      <c r="BF64" s="63"/>
      <c r="BG64" s="63"/>
      <c r="BH64" s="63"/>
      <c r="BI64" s="63"/>
      <c r="BJ64" s="63"/>
      <c r="BK64" s="63"/>
      <c r="BL64" s="63"/>
      <c r="BM64" s="63"/>
      <c r="BN64" s="63"/>
      <c r="BO64" s="63"/>
      <c r="BP64" s="63"/>
      <c r="BQ64" s="63"/>
      <c r="BR64" s="63"/>
      <c r="BS64" s="63"/>
      <c r="BT64" s="63"/>
      <c r="BU64" s="63"/>
      <c r="BV64" s="63"/>
      <c r="BW64" s="63"/>
      <c r="BX64" s="63"/>
      <c r="BY64" s="63"/>
      <c r="BZ64" s="63"/>
      <c r="CA64" s="63"/>
      <c r="CB64" s="63"/>
      <c r="CC64" s="63"/>
      <c r="CD64" s="63"/>
      <c r="CE64" s="63"/>
      <c r="CF64" s="63"/>
      <c r="CG64" s="63"/>
      <c r="CH64" s="63"/>
      <c r="CI64" s="63"/>
      <c r="CJ64" s="63"/>
      <c r="CK64" s="63"/>
      <c r="CL64" s="63"/>
      <c r="CM64" s="63"/>
      <c r="CN64" s="63"/>
      <c r="CO64" s="63"/>
      <c r="CP64" s="63"/>
      <c r="CQ64" s="63"/>
      <c r="CR64" s="63"/>
      <c r="CS64" s="63"/>
      <c r="CT64" s="63"/>
      <c r="CU64" s="63"/>
      <c r="CV64" s="63"/>
      <c r="CW64" s="63"/>
      <c r="CX64" s="63"/>
      <c r="CY64" s="63"/>
      <c r="CZ64" s="63"/>
      <c r="DA64" s="63"/>
      <c r="DB64" s="63"/>
      <c r="DC64" s="63"/>
      <c r="DD64" s="63"/>
      <c r="DE64" s="63"/>
      <c r="DF64" s="63"/>
      <c r="DG64" s="63"/>
      <c r="DH64" s="63"/>
      <c r="DI64" s="63"/>
      <c r="DJ64" s="63"/>
      <c r="DK64" s="63"/>
      <c r="DL64" s="63"/>
      <c r="DM64" s="63"/>
      <c r="DN64" s="63"/>
      <c r="DO64" s="63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  <c r="EX64" s="63"/>
      <c r="EY64" s="63"/>
      <c r="EZ64" s="63"/>
      <c r="FA64" s="63"/>
      <c r="FB64" s="63"/>
      <c r="FC64" s="63"/>
      <c r="FD64" s="63"/>
      <c r="FE64" s="63"/>
      <c r="FF64" s="63"/>
      <c r="FG64" s="63"/>
      <c r="FH64" s="63"/>
      <c r="FI64" s="63"/>
      <c r="FJ64" s="63"/>
      <c r="FK64" s="63"/>
      <c r="FL64" s="63"/>
      <c r="FM64" s="63"/>
      <c r="FN64" s="63"/>
      <c r="FO64" s="63"/>
      <c r="FP64" s="63"/>
      <c r="FQ64" s="63"/>
      <c r="FR64" s="63"/>
      <c r="FS64" s="63"/>
      <c r="FT64" s="63"/>
      <c r="FU64" s="63"/>
      <c r="FV64" s="63"/>
      <c r="FW64" s="63"/>
      <c r="FX64" s="63"/>
      <c r="FY64" s="63"/>
      <c r="FZ64" s="63"/>
      <c r="GA64" s="63"/>
      <c r="GB64" s="63"/>
      <c r="GC64" s="63"/>
      <c r="GD64" s="63"/>
      <c r="GE64" s="63"/>
      <c r="GF64" s="63"/>
      <c r="GG64" s="63"/>
      <c r="GH64" s="63"/>
      <c r="GI64" s="63"/>
      <c r="GJ64" s="63"/>
      <c r="GK64" s="63"/>
      <c r="GL64" s="63"/>
      <c r="GM64" s="63"/>
      <c r="GN64" s="63"/>
      <c r="GO64" s="63"/>
      <c r="GP64" s="63"/>
      <c r="GQ64" s="63"/>
      <c r="GR64" s="63"/>
      <c r="GS64" s="63"/>
      <c r="GT64" s="63"/>
      <c r="GU64" s="63"/>
      <c r="GV64" s="63"/>
      <c r="GW64" s="63"/>
      <c r="GX64" s="63"/>
      <c r="GY64" s="63"/>
      <c r="GZ64" s="63"/>
      <c r="HA64" s="63"/>
      <c r="HB64" s="63"/>
      <c r="HC64" s="63"/>
      <c r="HD64" s="63"/>
      <c r="HE64" s="63"/>
      <c r="HF64" s="63"/>
      <c r="HG64" s="63"/>
      <c r="HH64" s="63"/>
      <c r="HI64" s="63"/>
      <c r="HJ64" s="63"/>
      <c r="HK64" s="63"/>
      <c r="HL64" s="63"/>
      <c r="HM64" s="63"/>
      <c r="HN64" s="63"/>
      <c r="HO64" s="63"/>
      <c r="HP64" s="63"/>
      <c r="HQ64" s="63"/>
      <c r="HR64" s="63"/>
      <c r="HS64" s="63"/>
      <c r="HT64" s="63"/>
      <c r="HU64" s="63"/>
      <c r="HV64" s="63"/>
      <c r="HW64" s="63"/>
      <c r="HX64" s="63"/>
      <c r="HY64" s="63"/>
      <c r="HZ64" s="63"/>
      <c r="IA64" s="63"/>
      <c r="IB64" s="63"/>
      <c r="IC64" s="63"/>
      <c r="ID64" s="63"/>
      <c r="IE64" s="63"/>
      <c r="IF64" s="63"/>
      <c r="IG64" s="63"/>
      <c r="IH64" s="63"/>
      <c r="II64" s="63"/>
      <c r="IJ64" s="63"/>
      <c r="IK64" s="63"/>
      <c r="IL64" s="63"/>
      <c r="IM64" s="63"/>
      <c r="IN64" s="63"/>
      <c r="IO64" s="63"/>
      <c r="IP64" s="63"/>
      <c r="IQ64" s="63"/>
      <c r="IR64" s="63"/>
      <c r="IS64" s="63"/>
      <c r="IT64" s="63"/>
      <c r="IU64" s="63"/>
    </row>
    <row r="65" spans="1:255" s="44" customFormat="1" ht="11.25" customHeight="1" x14ac:dyDescent="0.2">
      <c r="A65" s="49"/>
      <c r="B65" s="49"/>
      <c r="C65" s="49"/>
      <c r="D65" s="49"/>
      <c r="E65" s="49"/>
      <c r="F65" s="49"/>
      <c r="G65" s="170"/>
      <c r="H65" s="170"/>
      <c r="I65" s="49"/>
      <c r="J65" s="49"/>
      <c r="K65" s="49"/>
      <c r="L65" s="49"/>
      <c r="M65" s="49"/>
      <c r="N65" s="49"/>
      <c r="O65" s="130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49"/>
      <c r="DF65" s="49"/>
      <c r="DG65" s="49"/>
      <c r="DH65" s="49"/>
      <c r="DI65" s="49"/>
      <c r="DJ65" s="49"/>
      <c r="DK65" s="49"/>
      <c r="DL65" s="49"/>
      <c r="DM65" s="49"/>
      <c r="DN65" s="49"/>
      <c r="DO65" s="49"/>
      <c r="DP65" s="49"/>
      <c r="DQ65" s="49"/>
      <c r="DR65" s="49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49"/>
      <c r="EY65" s="49"/>
      <c r="EZ65" s="49"/>
      <c r="FA65" s="49"/>
      <c r="FB65" s="49"/>
      <c r="FC65" s="49"/>
      <c r="FD65" s="49"/>
      <c r="FE65" s="49"/>
      <c r="FF65" s="49"/>
      <c r="FG65" s="49"/>
      <c r="FH65" s="49"/>
      <c r="FI65" s="49"/>
      <c r="FJ65" s="49"/>
      <c r="FK65" s="49"/>
      <c r="FL65" s="49"/>
      <c r="FM65" s="49"/>
      <c r="FN65" s="49"/>
      <c r="FO65" s="49"/>
      <c r="FP65" s="49"/>
      <c r="FQ65" s="49"/>
      <c r="FR65" s="49"/>
      <c r="FS65" s="49"/>
      <c r="FT65" s="49"/>
      <c r="FU65" s="49"/>
      <c r="FV65" s="49"/>
      <c r="FW65" s="49"/>
      <c r="FX65" s="49"/>
      <c r="FY65" s="49"/>
      <c r="FZ65" s="49"/>
      <c r="GA65" s="49"/>
      <c r="GB65" s="49"/>
      <c r="GC65" s="49"/>
      <c r="GD65" s="49"/>
      <c r="GE65" s="49"/>
      <c r="GF65" s="49"/>
      <c r="GG65" s="49"/>
      <c r="GH65" s="49"/>
      <c r="GI65" s="49"/>
      <c r="GJ65" s="49"/>
      <c r="GK65" s="49"/>
      <c r="GL65" s="49"/>
      <c r="GM65" s="49"/>
      <c r="GN65" s="49"/>
      <c r="GO65" s="49"/>
      <c r="GP65" s="49"/>
      <c r="GQ65" s="49"/>
      <c r="GR65" s="49"/>
      <c r="GS65" s="49"/>
      <c r="GT65" s="49"/>
      <c r="GU65" s="49"/>
      <c r="GV65" s="49"/>
      <c r="GW65" s="49"/>
      <c r="GX65" s="49"/>
      <c r="GY65" s="49"/>
      <c r="GZ65" s="49"/>
      <c r="HA65" s="49"/>
      <c r="HB65" s="49"/>
      <c r="HC65" s="49"/>
      <c r="HD65" s="49"/>
      <c r="HE65" s="49"/>
      <c r="HF65" s="49"/>
      <c r="HG65" s="49"/>
      <c r="HH65" s="49"/>
      <c r="HI65" s="49"/>
      <c r="HJ65" s="49"/>
      <c r="HK65" s="49"/>
      <c r="HL65" s="49"/>
      <c r="HM65" s="49"/>
      <c r="HN65" s="49"/>
      <c r="HO65" s="49"/>
      <c r="HP65" s="49"/>
      <c r="HQ65" s="49"/>
      <c r="HR65" s="49"/>
      <c r="HS65" s="49"/>
      <c r="HT65" s="49"/>
      <c r="HU65" s="49"/>
      <c r="HV65" s="49"/>
      <c r="HW65" s="49"/>
      <c r="HX65" s="49"/>
      <c r="HY65" s="49"/>
      <c r="HZ65" s="49"/>
      <c r="IA65" s="49"/>
      <c r="IB65" s="49"/>
      <c r="IC65" s="49"/>
      <c r="ID65" s="49"/>
      <c r="IE65" s="49"/>
      <c r="IF65" s="49"/>
      <c r="IG65" s="49"/>
      <c r="IH65" s="49"/>
      <c r="II65" s="49"/>
      <c r="IJ65" s="49"/>
      <c r="IK65" s="49"/>
      <c r="IL65" s="49"/>
      <c r="IM65" s="49"/>
      <c r="IN65" s="49"/>
      <c r="IO65" s="49"/>
      <c r="IP65" s="49"/>
      <c r="IQ65" s="49"/>
      <c r="IR65" s="49"/>
      <c r="IS65" s="49"/>
      <c r="IT65" s="49"/>
      <c r="IU65" s="49"/>
    </row>
    <row r="66" spans="1:255" s="44" customFormat="1" ht="11.25" customHeight="1" x14ac:dyDescent="0.2">
      <c r="A66" s="11"/>
      <c r="B66" s="11"/>
      <c r="C66" s="8"/>
      <c r="D66" s="8"/>
      <c r="E66" s="8"/>
      <c r="F66" s="11"/>
      <c r="G66" s="65"/>
      <c r="H66" s="59" t="s">
        <v>149</v>
      </c>
      <c r="I66" s="59"/>
      <c r="J66" s="59"/>
      <c r="K66" s="65"/>
      <c r="L66" s="65"/>
      <c r="M66" s="59"/>
      <c r="N66" s="8" t="s">
        <v>148</v>
      </c>
      <c r="O66" s="132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49"/>
      <c r="CA66" s="49"/>
      <c r="CB66" s="49"/>
      <c r="CC66" s="49"/>
      <c r="CD66" s="49"/>
      <c r="CE66" s="49"/>
      <c r="CF66" s="49"/>
      <c r="CG66" s="49"/>
      <c r="CH66" s="49"/>
      <c r="CI66" s="49"/>
      <c r="CJ66" s="49"/>
      <c r="CK66" s="49"/>
      <c r="CL66" s="49"/>
      <c r="CM66" s="49"/>
      <c r="CN66" s="49"/>
      <c r="CO66" s="49"/>
      <c r="CP66" s="49"/>
      <c r="CQ66" s="49"/>
      <c r="CR66" s="49"/>
      <c r="CS66" s="49"/>
      <c r="CT66" s="49"/>
      <c r="CU66" s="49"/>
      <c r="CV66" s="49"/>
      <c r="CW66" s="49"/>
      <c r="CX66" s="49"/>
      <c r="CY66" s="49"/>
      <c r="CZ66" s="49"/>
      <c r="DA66" s="49"/>
      <c r="DB66" s="49"/>
      <c r="DC66" s="49"/>
      <c r="DD66" s="49"/>
      <c r="DE66" s="49"/>
      <c r="DF66" s="49"/>
      <c r="DG66" s="49"/>
      <c r="DH66" s="49"/>
      <c r="DI66" s="49"/>
      <c r="DJ66" s="49"/>
      <c r="DK66" s="49"/>
      <c r="DL66" s="49"/>
      <c r="DM66" s="49"/>
      <c r="DN66" s="49"/>
      <c r="DO66" s="49"/>
      <c r="DP66" s="49"/>
      <c r="DQ66" s="49"/>
      <c r="DR66" s="49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49"/>
      <c r="EY66" s="49"/>
      <c r="EZ66" s="49"/>
      <c r="FA66" s="49"/>
      <c r="FB66" s="49"/>
      <c r="FC66" s="49"/>
      <c r="FD66" s="49"/>
      <c r="FE66" s="49"/>
      <c r="FF66" s="49"/>
      <c r="FG66" s="49"/>
      <c r="FH66" s="49"/>
      <c r="FI66" s="49"/>
      <c r="FJ66" s="49"/>
      <c r="FK66" s="49"/>
      <c r="FL66" s="49"/>
      <c r="FM66" s="49"/>
      <c r="FN66" s="49"/>
      <c r="FO66" s="49"/>
      <c r="FP66" s="49"/>
      <c r="FQ66" s="49"/>
      <c r="FR66" s="49"/>
      <c r="FS66" s="49"/>
      <c r="FT66" s="49"/>
      <c r="FU66" s="49"/>
      <c r="FV66" s="49"/>
      <c r="FW66" s="49"/>
      <c r="FX66" s="49"/>
      <c r="FY66" s="49"/>
      <c r="FZ66" s="49"/>
      <c r="GA66" s="49"/>
      <c r="GB66" s="49"/>
      <c r="GC66" s="49"/>
      <c r="GD66" s="49"/>
      <c r="GE66" s="49"/>
      <c r="GF66" s="49"/>
      <c r="GG66" s="49"/>
      <c r="GH66" s="49"/>
      <c r="GI66" s="49"/>
      <c r="GJ66" s="49"/>
      <c r="GK66" s="49"/>
      <c r="GL66" s="49"/>
      <c r="GM66" s="49"/>
      <c r="GN66" s="49"/>
      <c r="GO66" s="49"/>
      <c r="GP66" s="49"/>
      <c r="GQ66" s="49"/>
      <c r="GR66" s="49"/>
      <c r="GS66" s="49"/>
      <c r="GT66" s="49"/>
      <c r="GU66" s="49"/>
      <c r="GV66" s="49"/>
      <c r="GW66" s="49"/>
      <c r="GX66" s="49"/>
      <c r="GY66" s="49"/>
      <c r="GZ66" s="49"/>
      <c r="HA66" s="49"/>
      <c r="HB66" s="49"/>
      <c r="HC66" s="49"/>
      <c r="HD66" s="49"/>
      <c r="HE66" s="49"/>
      <c r="HF66" s="49"/>
      <c r="HG66" s="49"/>
      <c r="HH66" s="49"/>
      <c r="HI66" s="49"/>
      <c r="HJ66" s="49"/>
      <c r="HK66" s="49"/>
      <c r="HL66" s="49"/>
      <c r="HM66" s="49"/>
      <c r="HN66" s="49"/>
      <c r="HO66" s="49"/>
      <c r="HP66" s="49"/>
      <c r="HQ66" s="49"/>
      <c r="HR66" s="49"/>
      <c r="HS66" s="49"/>
      <c r="HT66" s="49"/>
      <c r="HU66" s="49"/>
      <c r="HV66" s="49"/>
      <c r="HW66" s="49"/>
      <c r="HX66" s="49"/>
      <c r="HY66" s="49"/>
      <c r="HZ66" s="49"/>
      <c r="IA66" s="49"/>
      <c r="IB66" s="49"/>
      <c r="IC66" s="49"/>
      <c r="ID66" s="49"/>
      <c r="IE66" s="49"/>
      <c r="IF66" s="49"/>
      <c r="IG66" s="49"/>
      <c r="IH66" s="49"/>
      <c r="II66" s="49"/>
      <c r="IJ66" s="49"/>
      <c r="IK66" s="49"/>
      <c r="IL66" s="49"/>
      <c r="IM66" s="49"/>
      <c r="IN66" s="49"/>
      <c r="IO66" s="49"/>
      <c r="IP66" s="49"/>
      <c r="IQ66" s="49"/>
      <c r="IR66" s="49"/>
      <c r="IS66" s="49"/>
      <c r="IT66" s="49"/>
      <c r="IU66" s="49"/>
    </row>
    <row r="67" spans="1:255" s="6" customFormat="1" ht="13.5" customHeight="1" x14ac:dyDescent="0.2">
      <c r="A67" s="8"/>
      <c r="B67" s="8"/>
      <c r="C67" s="9"/>
      <c r="D67" s="9"/>
      <c r="E67" s="9"/>
      <c r="F67" s="8"/>
      <c r="G67" s="374" t="s">
        <v>157</v>
      </c>
      <c r="H67" s="374"/>
      <c r="I67" s="374"/>
      <c r="J67" s="9"/>
      <c r="K67" s="66"/>
      <c r="L67" s="66"/>
      <c r="M67" s="9"/>
      <c r="N67" s="9" t="s">
        <v>101</v>
      </c>
      <c r="O67" s="133"/>
    </row>
    <row r="68" spans="1:255" ht="13.5" customHeight="1" x14ac:dyDescent="0.2">
      <c r="A68" s="11"/>
      <c r="B68" s="11"/>
      <c r="C68" s="10"/>
      <c r="D68" s="10"/>
      <c r="E68" s="10"/>
      <c r="F68" s="11"/>
      <c r="G68" s="370" t="s">
        <v>152</v>
      </c>
      <c r="H68" s="370"/>
      <c r="I68" s="370"/>
      <c r="J68" s="10"/>
      <c r="K68" s="37"/>
      <c r="L68" s="37"/>
      <c r="M68" s="10"/>
      <c r="N68" s="58" t="s">
        <v>151</v>
      </c>
      <c r="O68" s="134"/>
    </row>
    <row r="69" spans="1:255" ht="13.5" customHeight="1" x14ac:dyDescent="0.2">
      <c r="A69" s="11"/>
      <c r="B69" s="11"/>
      <c r="C69" s="11"/>
      <c r="D69" s="11"/>
      <c r="E69" s="11"/>
      <c r="F69" s="11"/>
      <c r="G69" s="370" t="s">
        <v>35</v>
      </c>
      <c r="H69" s="370"/>
      <c r="I69" s="370"/>
      <c r="J69" s="10"/>
      <c r="K69" s="37"/>
      <c r="L69" s="37"/>
      <c r="M69" s="10"/>
      <c r="N69" s="10" t="s">
        <v>35</v>
      </c>
      <c r="O69" s="135"/>
    </row>
    <row r="70" spans="1:255" ht="13.5" customHeight="1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135"/>
    </row>
    <row r="71" spans="1:255" ht="13.5" customHeight="1" x14ac:dyDescent="0.2">
      <c r="N71" s="1"/>
    </row>
    <row r="73" spans="1:255" ht="13.5" customHeight="1" x14ac:dyDescent="0.2">
      <c r="E73" s="67"/>
      <c r="F73" s="6"/>
      <c r="G73" s="6"/>
      <c r="H73" s="6"/>
      <c r="I73" s="6"/>
      <c r="J73" s="6"/>
      <c r="K73" s="6"/>
    </row>
    <row r="75" spans="1:255" ht="13.5" customHeight="1" x14ac:dyDescent="0.2">
      <c r="B75" s="2"/>
    </row>
    <row r="76" spans="1:255" ht="11.25" customHeight="1" x14ac:dyDescent="0.2">
      <c r="B76" s="12"/>
    </row>
    <row r="77" spans="1:255" ht="24" customHeight="1" x14ac:dyDescent="0.2">
      <c r="A77" s="371"/>
      <c r="B77" s="371"/>
      <c r="C77" s="371"/>
      <c r="D77" s="371"/>
      <c r="E77" s="371"/>
      <c r="F77" s="371"/>
      <c r="G77" s="371"/>
      <c r="H77" s="371"/>
      <c r="I77" s="371"/>
      <c r="J77" s="371"/>
      <c r="K77" s="371"/>
      <c r="L77" s="371"/>
      <c r="M77" s="371"/>
      <c r="N77" s="371"/>
    </row>
    <row r="78" spans="1:255" ht="34.5" customHeight="1" x14ac:dyDescent="0.2">
      <c r="A78" s="372"/>
      <c r="B78" s="372"/>
      <c r="C78" s="372"/>
      <c r="D78" s="372"/>
      <c r="E78" s="372"/>
      <c r="F78" s="372"/>
      <c r="G78" s="372"/>
      <c r="H78" s="372"/>
      <c r="I78" s="372"/>
      <c r="J78" s="372"/>
      <c r="K78" s="372"/>
      <c r="L78" s="372"/>
      <c r="M78" s="372"/>
      <c r="N78" s="372"/>
    </row>
  </sheetData>
  <mergeCells count="94">
    <mergeCell ref="A59:N59"/>
    <mergeCell ref="G69:I69"/>
    <mergeCell ref="A77:N77"/>
    <mergeCell ref="A78:N78"/>
    <mergeCell ref="A60:N60"/>
    <mergeCell ref="A61:N61"/>
    <mergeCell ref="A62:N62"/>
    <mergeCell ref="A63:N63"/>
    <mergeCell ref="G67:I67"/>
    <mergeCell ref="G68:I68"/>
    <mergeCell ref="A54:O54"/>
    <mergeCell ref="A55:O55"/>
    <mergeCell ref="A56:O56"/>
    <mergeCell ref="A57:O57"/>
    <mergeCell ref="A58:M58"/>
    <mergeCell ref="A49:O49"/>
    <mergeCell ref="A50:O50"/>
    <mergeCell ref="A51:O51"/>
    <mergeCell ref="A52:O52"/>
    <mergeCell ref="A53:O53"/>
    <mergeCell ref="A44:M44"/>
    <mergeCell ref="A45:O45"/>
    <mergeCell ref="A46:N46"/>
    <mergeCell ref="A47:L47"/>
    <mergeCell ref="A48:O48"/>
    <mergeCell ref="A39:N39"/>
    <mergeCell ref="A40:M40"/>
    <mergeCell ref="A41:M41"/>
    <mergeCell ref="A42:M42"/>
    <mergeCell ref="A43:M43"/>
    <mergeCell ref="A33:F33"/>
    <mergeCell ref="I33:M33"/>
    <mergeCell ref="A36:O36"/>
    <mergeCell ref="A37:M37"/>
    <mergeCell ref="A38:M38"/>
    <mergeCell ref="A30:F30"/>
    <mergeCell ref="I30:M30"/>
    <mergeCell ref="A31:F31"/>
    <mergeCell ref="I31:M31"/>
    <mergeCell ref="A32:F32"/>
    <mergeCell ref="I32:M32"/>
    <mergeCell ref="A27:F27"/>
    <mergeCell ref="I27:M27"/>
    <mergeCell ref="A28:F28"/>
    <mergeCell ref="I28:M28"/>
    <mergeCell ref="A29:F29"/>
    <mergeCell ref="I29:M29"/>
    <mergeCell ref="A24:F24"/>
    <mergeCell ref="I24:M24"/>
    <mergeCell ref="A25:F25"/>
    <mergeCell ref="I25:M25"/>
    <mergeCell ref="A26:F26"/>
    <mergeCell ref="I26:M26"/>
    <mergeCell ref="A21:F21"/>
    <mergeCell ref="I21:M21"/>
    <mergeCell ref="A22:F22"/>
    <mergeCell ref="I22:M22"/>
    <mergeCell ref="A23:F23"/>
    <mergeCell ref="I23:M23"/>
    <mergeCell ref="A18:F18"/>
    <mergeCell ref="I18:M18"/>
    <mergeCell ref="A19:F19"/>
    <mergeCell ref="I19:M19"/>
    <mergeCell ref="A20:F20"/>
    <mergeCell ref="I20:M20"/>
    <mergeCell ref="A15:F15"/>
    <mergeCell ref="I15:M15"/>
    <mergeCell ref="A16:F16"/>
    <mergeCell ref="I16:M16"/>
    <mergeCell ref="A17:F17"/>
    <mergeCell ref="I17:M17"/>
    <mergeCell ref="A12:F12"/>
    <mergeCell ref="I12:M12"/>
    <mergeCell ref="A13:F13"/>
    <mergeCell ref="I13:M13"/>
    <mergeCell ref="A14:F14"/>
    <mergeCell ref="I14:M14"/>
    <mergeCell ref="A9:F9"/>
    <mergeCell ref="I9:M9"/>
    <mergeCell ref="A10:F10"/>
    <mergeCell ref="I10:M10"/>
    <mergeCell ref="A11:F11"/>
    <mergeCell ref="I11:M11"/>
    <mergeCell ref="A6:F6"/>
    <mergeCell ref="I6:M6"/>
    <mergeCell ref="A7:F7"/>
    <mergeCell ref="I7:M7"/>
    <mergeCell ref="A8:F8"/>
    <mergeCell ref="I8:M8"/>
    <mergeCell ref="A1:O1"/>
    <mergeCell ref="A2:O2"/>
    <mergeCell ref="A3:O3"/>
    <mergeCell ref="A5:G5"/>
    <mergeCell ref="I5:N5"/>
  </mergeCells>
  <conditionalFormatting sqref="A3">
    <cfRule type="cellIs" dxfId="2" priority="1" stopIfTrue="1" operator="equal">
      <formula>"DEZEMBRO 2017"</formula>
    </cfRule>
  </conditionalFormatting>
  <printOptions horizontalCentered="1"/>
  <pageMargins left="0.51181102362204722" right="0.51181102362204722" top="0.11811023622047245" bottom="0.78740157480314965" header="0.31496062992125984" footer="0.31496062992125984"/>
  <pageSetup paperSize="9" scale="47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CCED9-5D8E-4A47-B957-68499CF5AABD}">
  <sheetPr codeName="Plan9">
    <tabColor indexed="42"/>
  </sheetPr>
  <dimension ref="A1:IT125"/>
  <sheetViews>
    <sheetView showGridLines="0" tabSelected="1" showOutlineSymbols="0" zoomScale="85" zoomScaleNormal="85" workbookViewId="0">
      <selection activeCell="B25" sqref="B25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style="209" customWidth="1"/>
    <col min="5" max="5" width="75.28515625" customWidth="1"/>
    <col min="6" max="6" width="9.140625" customWidth="1"/>
    <col min="7" max="7" width="20.7109375" style="209" customWidth="1"/>
    <col min="8" max="8" width="20.7109375" customWidth="1"/>
  </cols>
  <sheetData>
    <row r="1" spans="1:8" ht="12.75" x14ac:dyDescent="0.2">
      <c r="A1" s="381" t="s">
        <v>265</v>
      </c>
      <c r="B1" s="381"/>
      <c r="C1" s="381"/>
      <c r="D1" s="381"/>
      <c r="E1" s="381"/>
      <c r="F1" s="381"/>
      <c r="G1" s="381"/>
      <c r="H1" s="381"/>
    </row>
    <row r="2" spans="1:8" ht="12.75" x14ac:dyDescent="0.2">
      <c r="A2" s="381" t="s">
        <v>165</v>
      </c>
      <c r="B2" s="381"/>
      <c r="C2" s="381"/>
      <c r="D2" s="381"/>
      <c r="E2" s="381"/>
      <c r="F2" s="381"/>
      <c r="G2" s="381"/>
      <c r="H2" s="381"/>
    </row>
    <row r="3" spans="1:8" ht="12.75" x14ac:dyDescent="0.2">
      <c r="A3" s="381" t="s">
        <v>291</v>
      </c>
      <c r="B3" s="381"/>
      <c r="C3" s="381"/>
      <c r="D3" s="381"/>
      <c r="E3" s="381"/>
      <c r="F3" s="381"/>
      <c r="G3" s="381"/>
      <c r="H3" s="381"/>
    </row>
    <row r="4" spans="1:8" ht="12.75" x14ac:dyDescent="0.2">
      <c r="A4" s="382"/>
      <c r="B4" s="382"/>
      <c r="C4" s="382"/>
      <c r="D4" s="382"/>
      <c r="E4" s="382"/>
      <c r="F4" s="382"/>
      <c r="G4" s="382"/>
      <c r="H4" s="382"/>
    </row>
    <row r="5" spans="1:8" s="39" customFormat="1" ht="50.1" customHeight="1" x14ac:dyDescent="0.2">
      <c r="A5" s="213" t="s">
        <v>2</v>
      </c>
      <c r="B5" s="214" t="s">
        <v>166</v>
      </c>
      <c r="C5" s="290" t="s">
        <v>5</v>
      </c>
      <c r="D5" s="290" t="s">
        <v>95</v>
      </c>
      <c r="E5" s="216" t="s">
        <v>3</v>
      </c>
      <c r="F5" s="215" t="s">
        <v>166</v>
      </c>
      <c r="G5" s="290" t="s">
        <v>5</v>
      </c>
      <c r="H5" s="215" t="s">
        <v>95</v>
      </c>
    </row>
    <row r="6" spans="1:8" s="238" customFormat="1" ht="20.100000000000001" customHeight="1" x14ac:dyDescent="0.2">
      <c r="A6" s="282" t="s">
        <v>167</v>
      </c>
      <c r="B6" s="283"/>
      <c r="C6" s="284">
        <v>0</v>
      </c>
      <c r="D6" s="284">
        <v>0</v>
      </c>
      <c r="E6" s="219" t="s">
        <v>168</v>
      </c>
      <c r="F6" s="213"/>
      <c r="G6" s="284">
        <v>250000</v>
      </c>
      <c r="H6" s="284">
        <v>450000</v>
      </c>
    </row>
    <row r="7" spans="1:8" s="238" customFormat="1" ht="20.100000000000001" customHeight="1" x14ac:dyDescent="0.2">
      <c r="A7" s="285" t="s">
        <v>169</v>
      </c>
      <c r="B7" s="286"/>
      <c r="C7" s="284">
        <v>0</v>
      </c>
      <c r="D7" s="284">
        <v>0</v>
      </c>
      <c r="E7" s="221" t="s">
        <v>169</v>
      </c>
      <c r="F7" s="286">
        <v>5</v>
      </c>
      <c r="G7" s="284">
        <v>250000</v>
      </c>
      <c r="H7" s="284">
        <v>450000</v>
      </c>
    </row>
    <row r="8" spans="1:8" s="1" customFormat="1" ht="12.75" hidden="1" x14ac:dyDescent="0.2">
      <c r="A8" s="287" t="s">
        <v>241</v>
      </c>
      <c r="B8" s="286"/>
      <c r="C8" s="288">
        <v>0</v>
      </c>
      <c r="D8" s="284">
        <v>0</v>
      </c>
      <c r="E8" s="266" t="s">
        <v>241</v>
      </c>
      <c r="F8" s="281"/>
      <c r="G8" s="288">
        <v>250000</v>
      </c>
      <c r="H8" s="288">
        <v>450000</v>
      </c>
    </row>
    <row r="9" spans="1:8" s="1" customFormat="1" ht="12.75" hidden="1" x14ac:dyDescent="0.2">
      <c r="A9" s="287" t="s">
        <v>244</v>
      </c>
      <c r="B9" s="286"/>
      <c r="C9" s="284">
        <v>0</v>
      </c>
      <c r="D9" s="284">
        <v>0</v>
      </c>
      <c r="E9" s="266" t="s">
        <v>242</v>
      </c>
      <c r="F9" s="281"/>
      <c r="G9" s="288">
        <v>0</v>
      </c>
      <c r="H9" s="288">
        <v>0</v>
      </c>
    </row>
    <row r="10" spans="1:8" s="1" customFormat="1" ht="12.75" hidden="1" x14ac:dyDescent="0.2">
      <c r="A10" s="287" t="s">
        <v>245</v>
      </c>
      <c r="B10" s="286"/>
      <c r="C10" s="284">
        <v>0</v>
      </c>
      <c r="D10" s="284">
        <v>0</v>
      </c>
      <c r="E10" s="266" t="s">
        <v>243</v>
      </c>
      <c r="F10" s="281"/>
      <c r="G10" s="288">
        <v>0</v>
      </c>
      <c r="H10" s="288">
        <v>0</v>
      </c>
    </row>
    <row r="11" spans="1:8" s="236" customFormat="1" ht="20.100000000000001" customHeight="1" x14ac:dyDescent="0.2">
      <c r="A11" s="285" t="s">
        <v>170</v>
      </c>
      <c r="B11" s="286"/>
      <c r="C11" s="284">
        <v>0</v>
      </c>
      <c r="D11" s="284">
        <v>0</v>
      </c>
      <c r="E11" s="221" t="s">
        <v>170</v>
      </c>
      <c r="F11" s="281"/>
      <c r="G11" s="284">
        <v>0</v>
      </c>
      <c r="H11" s="284">
        <v>0</v>
      </c>
    </row>
    <row r="12" spans="1:8" s="236" customFormat="1" ht="12.75" hidden="1" x14ac:dyDescent="0.2">
      <c r="A12" s="287" t="s">
        <v>246</v>
      </c>
      <c r="B12" s="286"/>
      <c r="C12" s="284">
        <v>0</v>
      </c>
      <c r="D12" s="284">
        <v>0</v>
      </c>
      <c r="E12" s="224" t="s">
        <v>246</v>
      </c>
      <c r="F12" s="281"/>
      <c r="G12" s="284">
        <v>0</v>
      </c>
      <c r="H12" s="284">
        <v>0</v>
      </c>
    </row>
    <row r="13" spans="1:8" s="236" customFormat="1" ht="12.75" hidden="1" x14ac:dyDescent="0.2">
      <c r="A13" s="287" t="s">
        <v>247</v>
      </c>
      <c r="B13" s="286"/>
      <c r="C13" s="284">
        <v>0</v>
      </c>
      <c r="D13" s="284">
        <v>0</v>
      </c>
      <c r="E13" s="224" t="s">
        <v>247</v>
      </c>
      <c r="F13" s="281"/>
      <c r="G13" s="284">
        <v>0</v>
      </c>
      <c r="H13" s="284">
        <v>0</v>
      </c>
    </row>
    <row r="14" spans="1:8" s="236" customFormat="1" ht="12.75" hidden="1" x14ac:dyDescent="0.2">
      <c r="A14" s="287" t="s">
        <v>248</v>
      </c>
      <c r="B14" s="286"/>
      <c r="C14" s="284">
        <v>0</v>
      </c>
      <c r="D14" s="284">
        <v>0</v>
      </c>
      <c r="E14" s="224" t="s">
        <v>248</v>
      </c>
      <c r="F14" s="281"/>
      <c r="G14" s="284">
        <v>0</v>
      </c>
      <c r="H14" s="284">
        <v>0</v>
      </c>
    </row>
    <row r="15" spans="1:8" s="236" customFormat="1" ht="12.75" hidden="1" x14ac:dyDescent="0.2">
      <c r="A15" s="287" t="s">
        <v>249</v>
      </c>
      <c r="B15" s="286"/>
      <c r="C15" s="288">
        <v>0</v>
      </c>
      <c r="D15" s="288">
        <v>0</v>
      </c>
      <c r="E15" s="224" t="s">
        <v>249</v>
      </c>
      <c r="F15" s="281"/>
      <c r="G15" s="288">
        <v>0</v>
      </c>
      <c r="H15" s="288">
        <v>0</v>
      </c>
    </row>
    <row r="16" spans="1:8" s="236" customFormat="1" ht="12.75" hidden="1" x14ac:dyDescent="0.2">
      <c r="A16" s="287" t="s">
        <v>250</v>
      </c>
      <c r="B16" s="286"/>
      <c r="C16" s="288">
        <v>0</v>
      </c>
      <c r="D16" s="288">
        <v>0</v>
      </c>
      <c r="E16" s="224" t="s">
        <v>250</v>
      </c>
      <c r="F16" s="281"/>
      <c r="G16" s="288">
        <v>0</v>
      </c>
      <c r="H16" s="288">
        <v>0</v>
      </c>
    </row>
    <row r="17" spans="1:8" s="236" customFormat="1" ht="12.75" hidden="1" x14ac:dyDescent="0.2">
      <c r="A17" s="287" t="s">
        <v>251</v>
      </c>
      <c r="B17" s="286"/>
      <c r="C17" s="288">
        <v>0</v>
      </c>
      <c r="D17" s="288">
        <v>0</v>
      </c>
      <c r="E17" s="224" t="s">
        <v>251</v>
      </c>
      <c r="F17" s="281"/>
      <c r="G17" s="288">
        <v>0</v>
      </c>
      <c r="H17" s="288">
        <v>0</v>
      </c>
    </row>
    <row r="18" spans="1:8" s="236" customFormat="1" ht="20.100000000000001" customHeight="1" x14ac:dyDescent="0.2">
      <c r="A18" s="287" t="s">
        <v>173</v>
      </c>
      <c r="B18" s="286"/>
      <c r="C18" s="288"/>
      <c r="D18" s="288"/>
      <c r="E18" s="224" t="s">
        <v>173</v>
      </c>
      <c r="F18" s="281"/>
      <c r="G18" s="288"/>
      <c r="H18" s="288"/>
    </row>
    <row r="19" spans="1:8" s="236" customFormat="1" ht="20.100000000000001" customHeight="1" x14ac:dyDescent="0.2">
      <c r="A19" s="287" t="s">
        <v>174</v>
      </c>
      <c r="B19" s="286"/>
      <c r="C19" s="288"/>
      <c r="D19" s="288"/>
      <c r="E19" s="224" t="s">
        <v>174</v>
      </c>
      <c r="F19" s="281"/>
      <c r="G19" s="288"/>
      <c r="H19" s="288"/>
    </row>
    <row r="20" spans="1:8" s="236" customFormat="1" ht="20.100000000000001" customHeight="1" x14ac:dyDescent="0.2">
      <c r="A20" s="287" t="s">
        <v>175</v>
      </c>
      <c r="B20" s="286"/>
      <c r="C20" s="288">
        <v>0</v>
      </c>
      <c r="D20" s="288">
        <v>0</v>
      </c>
      <c r="E20" s="224" t="s">
        <v>175</v>
      </c>
      <c r="F20" s="281"/>
      <c r="G20" s="288">
        <v>0</v>
      </c>
      <c r="H20" s="288">
        <v>0</v>
      </c>
    </row>
    <row r="21" spans="1:8" s="236" customFormat="1" ht="20.100000000000001" customHeight="1" x14ac:dyDescent="0.2">
      <c r="A21" s="285" t="s">
        <v>176</v>
      </c>
      <c r="B21" s="286"/>
      <c r="C21" s="284">
        <v>0</v>
      </c>
      <c r="D21" s="284">
        <v>0</v>
      </c>
      <c r="E21" s="221" t="s">
        <v>176</v>
      </c>
      <c r="F21" s="281"/>
      <c r="G21" s="284">
        <v>0</v>
      </c>
      <c r="H21" s="284">
        <v>0</v>
      </c>
    </row>
    <row r="22" spans="1:8" s="238" customFormat="1" ht="20.100000000000001" customHeight="1" x14ac:dyDescent="0.2">
      <c r="A22" s="287" t="s">
        <v>177</v>
      </c>
      <c r="B22" s="286"/>
      <c r="C22" s="288"/>
      <c r="D22" s="288"/>
      <c r="E22" s="224" t="s">
        <v>177</v>
      </c>
      <c r="F22" s="281"/>
      <c r="G22" s="288"/>
      <c r="H22" s="288"/>
    </row>
    <row r="23" spans="1:8" s="236" customFormat="1" ht="20.100000000000001" customHeight="1" x14ac:dyDescent="0.2">
      <c r="A23" s="287" t="s">
        <v>178</v>
      </c>
      <c r="B23" s="286"/>
      <c r="C23" s="288"/>
      <c r="D23" s="288"/>
      <c r="E23" s="224" t="s">
        <v>178</v>
      </c>
      <c r="F23" s="281"/>
      <c r="G23" s="288"/>
      <c r="H23" s="288"/>
    </row>
    <row r="24" spans="1:8" s="236" customFormat="1" ht="20.100000000000001" customHeight="1" x14ac:dyDescent="0.2">
      <c r="A24" s="287" t="s">
        <v>179</v>
      </c>
      <c r="B24" s="286"/>
      <c r="C24" s="288"/>
      <c r="D24" s="288"/>
      <c r="E24" s="224" t="s">
        <v>179</v>
      </c>
      <c r="F24" s="281"/>
      <c r="G24" s="288"/>
      <c r="H24" s="288"/>
    </row>
    <row r="25" spans="1:8" s="238" customFormat="1" ht="20.100000000000001" customHeight="1" x14ac:dyDescent="0.2">
      <c r="A25" s="285" t="s">
        <v>180</v>
      </c>
      <c r="B25" s="286"/>
      <c r="C25" s="284">
        <v>250000</v>
      </c>
      <c r="D25" s="284">
        <v>250000</v>
      </c>
      <c r="E25" s="230" t="s">
        <v>181</v>
      </c>
      <c r="F25" s="281"/>
      <c r="G25" s="284">
        <v>0</v>
      </c>
      <c r="H25" s="284">
        <v>0</v>
      </c>
    </row>
    <row r="26" spans="1:8" s="236" customFormat="1" ht="20.100000000000001" customHeight="1" x14ac:dyDescent="0.2">
      <c r="A26" s="287" t="s">
        <v>182</v>
      </c>
      <c r="B26" s="286">
        <v>4</v>
      </c>
      <c r="C26" s="288">
        <v>250000</v>
      </c>
      <c r="D26" s="288">
        <v>250000</v>
      </c>
      <c r="E26" s="224" t="s">
        <v>183</v>
      </c>
      <c r="F26" s="281"/>
      <c r="G26" s="288">
        <v>0</v>
      </c>
      <c r="H26" s="288">
        <v>0</v>
      </c>
    </row>
    <row r="27" spans="1:8" s="236" customFormat="1" ht="20.100000000000001" customHeight="1" x14ac:dyDescent="0.2">
      <c r="A27" s="287" t="s">
        <v>184</v>
      </c>
      <c r="B27" s="286"/>
      <c r="C27" s="288">
        <v>0</v>
      </c>
      <c r="D27" s="288">
        <v>0</v>
      </c>
      <c r="E27" s="224" t="s">
        <v>185</v>
      </c>
      <c r="F27" s="281"/>
      <c r="G27" s="288">
        <v>0</v>
      </c>
      <c r="H27" s="288">
        <v>0</v>
      </c>
    </row>
    <row r="28" spans="1:8" s="236" customFormat="1" ht="20.100000000000001" customHeight="1" x14ac:dyDescent="0.2">
      <c r="A28" s="287" t="s">
        <v>186</v>
      </c>
      <c r="B28" s="286"/>
      <c r="C28" s="288">
        <v>0</v>
      </c>
      <c r="D28" s="288">
        <v>0</v>
      </c>
      <c r="E28" s="224" t="s">
        <v>187</v>
      </c>
      <c r="F28" s="281"/>
      <c r="G28" s="288">
        <v>0</v>
      </c>
      <c r="H28" s="288">
        <v>0</v>
      </c>
    </row>
    <row r="29" spans="1:8" s="236" customFormat="1" ht="20.100000000000001" customHeight="1" x14ac:dyDescent="0.2">
      <c r="A29" s="287" t="s">
        <v>188</v>
      </c>
      <c r="B29" s="286"/>
      <c r="C29" s="288">
        <v>0</v>
      </c>
      <c r="D29" s="288">
        <v>0</v>
      </c>
      <c r="E29" s="224" t="s">
        <v>189</v>
      </c>
      <c r="F29" s="281"/>
      <c r="G29" s="288">
        <v>0</v>
      </c>
      <c r="H29" s="288">
        <v>0</v>
      </c>
    </row>
    <row r="30" spans="1:8" s="238" customFormat="1" ht="20.100000000000001" customHeight="1" x14ac:dyDescent="0.2">
      <c r="A30" s="287" t="s">
        <v>190</v>
      </c>
      <c r="B30" s="286"/>
      <c r="C30" s="288"/>
      <c r="D30" s="288"/>
      <c r="E30" s="224" t="s">
        <v>191</v>
      </c>
      <c r="F30" s="281"/>
      <c r="G30" s="288"/>
      <c r="H30" s="288"/>
    </row>
    <row r="31" spans="1:8" s="236" customFormat="1" ht="20.100000000000001" customHeight="1" x14ac:dyDescent="0.2">
      <c r="A31" s="285" t="s">
        <v>192</v>
      </c>
      <c r="B31" s="286"/>
      <c r="C31" s="284">
        <v>0</v>
      </c>
      <c r="D31" s="284">
        <v>0</v>
      </c>
      <c r="E31" s="230" t="s">
        <v>193</v>
      </c>
      <c r="F31" s="281"/>
      <c r="G31" s="284">
        <v>0</v>
      </c>
      <c r="H31" s="284">
        <v>0</v>
      </c>
    </row>
    <row r="32" spans="1:8" s="238" customFormat="1" ht="20.100000000000001" customHeight="1" x14ac:dyDescent="0.2">
      <c r="A32" s="287" t="s">
        <v>194</v>
      </c>
      <c r="B32" s="286"/>
      <c r="C32" s="288"/>
      <c r="D32" s="288"/>
      <c r="E32" s="224" t="s">
        <v>195</v>
      </c>
      <c r="F32" s="281"/>
      <c r="G32" s="288"/>
      <c r="H32" s="288"/>
    </row>
    <row r="33" spans="1:254" s="236" customFormat="1" ht="20.100000000000001" customHeight="1" x14ac:dyDescent="0.2">
      <c r="A33" s="287" t="s">
        <v>196</v>
      </c>
      <c r="B33" s="286"/>
      <c r="C33" s="288"/>
      <c r="D33" s="288"/>
      <c r="E33" s="224" t="s">
        <v>197</v>
      </c>
      <c r="F33" s="281"/>
      <c r="G33" s="288"/>
      <c r="H33" s="288"/>
      <c r="I33" s="238"/>
      <c r="J33" s="238"/>
      <c r="K33" s="238"/>
      <c r="L33" s="239"/>
      <c r="M33" s="239"/>
      <c r="N33" s="239"/>
      <c r="O33" s="239"/>
      <c r="P33" s="239"/>
      <c r="Q33" s="240" t="s">
        <v>216</v>
      </c>
      <c r="R33" s="238"/>
      <c r="S33" s="238"/>
      <c r="T33" s="238"/>
      <c r="U33" s="239"/>
      <c r="V33" s="239"/>
      <c r="W33" s="239"/>
      <c r="X33" s="239"/>
      <c r="Y33" s="238"/>
      <c r="Z33" s="238"/>
      <c r="AA33" s="238"/>
      <c r="AB33" s="239"/>
      <c r="AC33" s="239"/>
      <c r="AD33" s="239"/>
      <c r="AE33" s="239"/>
      <c r="AF33" s="239"/>
      <c r="AG33" s="240" t="s">
        <v>216</v>
      </c>
      <c r="AH33" s="238"/>
      <c r="AI33" s="238"/>
      <c r="AJ33" s="238"/>
      <c r="AK33" s="239"/>
      <c r="AL33" s="239"/>
      <c r="AM33" s="239"/>
      <c r="AN33" s="239"/>
      <c r="AO33" s="238"/>
      <c r="AP33" s="238"/>
      <c r="AQ33" s="238"/>
      <c r="AR33" s="239"/>
      <c r="AS33" s="239"/>
      <c r="AT33" s="239"/>
      <c r="AU33" s="239"/>
      <c r="AV33" s="239"/>
      <c r="AW33" s="240" t="s">
        <v>216</v>
      </c>
      <c r="AX33" s="238"/>
      <c r="AY33" s="238"/>
      <c r="AZ33" s="238"/>
      <c r="BA33" s="239"/>
      <c r="BB33" s="239"/>
      <c r="BC33" s="239"/>
      <c r="BD33" s="239"/>
      <c r="BE33" s="238"/>
      <c r="BF33" s="238"/>
      <c r="BG33" s="238"/>
      <c r="BH33" s="239"/>
      <c r="BI33" s="239"/>
      <c r="BJ33" s="239"/>
      <c r="BK33" s="239"/>
      <c r="BL33" s="239"/>
      <c r="BM33" s="240" t="s">
        <v>216</v>
      </c>
      <c r="BN33" s="238"/>
      <c r="BO33" s="238"/>
      <c r="BP33" s="238"/>
      <c r="BQ33" s="239"/>
      <c r="BR33" s="239"/>
      <c r="BS33" s="239"/>
      <c r="BT33" s="239"/>
      <c r="BU33" s="238"/>
      <c r="BV33" s="238"/>
      <c r="BW33" s="238"/>
      <c r="BX33" s="239"/>
      <c r="BY33" s="239"/>
      <c r="BZ33" s="239"/>
      <c r="CA33" s="239"/>
      <c r="CB33" s="239"/>
      <c r="CC33" s="240" t="s">
        <v>216</v>
      </c>
      <c r="CD33" s="238"/>
      <c r="CE33" s="238"/>
      <c r="CF33" s="238"/>
      <c r="CG33" s="239"/>
      <c r="CH33" s="239"/>
      <c r="CI33" s="239"/>
      <c r="CJ33" s="239"/>
      <c r="CK33" s="238"/>
      <c r="CL33" s="238"/>
      <c r="CM33" s="238"/>
      <c r="CN33" s="239"/>
      <c r="CO33" s="239"/>
      <c r="CP33" s="239"/>
      <c r="CQ33" s="239"/>
      <c r="CR33" s="239"/>
      <c r="CS33" s="240" t="s">
        <v>216</v>
      </c>
      <c r="CT33" s="238"/>
      <c r="CU33" s="238"/>
      <c r="CV33" s="238"/>
      <c r="CW33" s="239"/>
      <c r="CX33" s="239"/>
      <c r="CY33" s="239"/>
      <c r="CZ33" s="239"/>
      <c r="DA33" s="238"/>
      <c r="DB33" s="238"/>
      <c r="DC33" s="238"/>
      <c r="DD33" s="239"/>
      <c r="DE33" s="239"/>
      <c r="DF33" s="239"/>
      <c r="DG33" s="239"/>
      <c r="DH33" s="239"/>
      <c r="DI33" s="240" t="s">
        <v>216</v>
      </c>
      <c r="DJ33" s="238"/>
      <c r="DK33" s="238"/>
      <c r="DL33" s="238"/>
      <c r="DM33" s="239"/>
      <c r="DN33" s="239"/>
      <c r="DO33" s="239"/>
      <c r="DP33" s="239"/>
      <c r="DQ33" s="238"/>
      <c r="DR33" s="238"/>
      <c r="DS33" s="238"/>
      <c r="DT33" s="239"/>
      <c r="DU33" s="239"/>
      <c r="DV33" s="239"/>
      <c r="DW33" s="239"/>
      <c r="DX33" s="239"/>
      <c r="DY33" s="240" t="s">
        <v>216</v>
      </c>
      <c r="DZ33" s="238"/>
      <c r="EA33" s="238"/>
      <c r="EB33" s="238"/>
      <c r="EC33" s="239"/>
      <c r="ED33" s="239"/>
      <c r="EE33" s="239"/>
      <c r="EF33" s="239"/>
      <c r="EG33" s="238"/>
      <c r="EH33" s="238"/>
      <c r="EI33" s="238"/>
      <c r="EJ33" s="239"/>
      <c r="EK33" s="239"/>
      <c r="EL33" s="239"/>
      <c r="EM33" s="239"/>
      <c r="EN33" s="239"/>
      <c r="EO33" s="240" t="s">
        <v>216</v>
      </c>
      <c r="EP33" s="238"/>
      <c r="EQ33" s="238"/>
      <c r="ER33" s="238"/>
      <c r="ES33" s="239"/>
      <c r="ET33" s="239"/>
      <c r="EU33" s="239"/>
      <c r="EV33" s="239"/>
      <c r="EW33" s="238"/>
      <c r="EX33" s="238"/>
      <c r="EY33" s="238"/>
      <c r="EZ33" s="239"/>
      <c r="FA33" s="239"/>
      <c r="FB33" s="239"/>
      <c r="FC33" s="239"/>
      <c r="FD33" s="239"/>
      <c r="FE33" s="240" t="s">
        <v>216</v>
      </c>
      <c r="FF33" s="238"/>
      <c r="FG33" s="238"/>
      <c r="FH33" s="238"/>
      <c r="FI33" s="239"/>
      <c r="FJ33" s="239"/>
      <c r="FK33" s="239"/>
      <c r="FL33" s="239"/>
      <c r="FM33" s="238"/>
      <c r="FN33" s="238"/>
      <c r="FO33" s="238"/>
      <c r="FP33" s="239"/>
      <c r="FQ33" s="239"/>
      <c r="FR33" s="239"/>
      <c r="FS33" s="239"/>
      <c r="FT33" s="239"/>
      <c r="FU33" s="240" t="s">
        <v>216</v>
      </c>
      <c r="FV33" s="238"/>
      <c r="FW33" s="238"/>
      <c r="FX33" s="238"/>
      <c r="FY33" s="239"/>
      <c r="FZ33" s="239"/>
      <c r="GA33" s="239"/>
      <c r="GB33" s="239"/>
      <c r="GC33" s="238"/>
      <c r="GD33" s="238"/>
      <c r="GE33" s="238"/>
      <c r="GF33" s="239"/>
      <c r="GG33" s="239"/>
      <c r="GH33" s="239"/>
      <c r="GI33" s="239"/>
      <c r="GJ33" s="239"/>
      <c r="GK33" s="240" t="s">
        <v>216</v>
      </c>
      <c r="GL33" s="238"/>
      <c r="GM33" s="238"/>
      <c r="GN33" s="238"/>
      <c r="GO33" s="239"/>
      <c r="GP33" s="239"/>
      <c r="GQ33" s="239"/>
      <c r="GR33" s="239"/>
      <c r="GS33" s="238"/>
      <c r="GT33" s="238"/>
      <c r="GU33" s="238"/>
      <c r="GV33" s="239"/>
      <c r="GW33" s="239"/>
      <c r="GX33" s="239"/>
      <c r="GY33" s="239"/>
      <c r="GZ33" s="239"/>
      <c r="HA33" s="240" t="s">
        <v>216</v>
      </c>
      <c r="HB33" s="238"/>
      <c r="HC33" s="238"/>
      <c r="HD33" s="238"/>
      <c r="HE33" s="239"/>
      <c r="HF33" s="239"/>
      <c r="HG33" s="239"/>
      <c r="HH33" s="239"/>
      <c r="HI33" s="238"/>
      <c r="HJ33" s="238"/>
      <c r="HK33" s="238"/>
      <c r="HL33" s="239"/>
      <c r="HM33" s="239"/>
      <c r="HN33" s="239"/>
      <c r="HO33" s="239"/>
      <c r="HP33" s="239"/>
      <c r="HQ33" s="240" t="s">
        <v>216</v>
      </c>
      <c r="HR33" s="238"/>
      <c r="HS33" s="238"/>
      <c r="HT33" s="238"/>
      <c r="HU33" s="239"/>
      <c r="HV33" s="239"/>
      <c r="HW33" s="239"/>
      <c r="HX33" s="239"/>
      <c r="HY33" s="238"/>
      <c r="HZ33" s="238"/>
      <c r="IA33" s="238"/>
      <c r="IB33" s="239"/>
      <c r="IC33" s="239"/>
      <c r="ID33" s="239"/>
      <c r="IE33" s="239"/>
      <c r="IF33" s="239"/>
      <c r="IG33" s="240" t="s">
        <v>216</v>
      </c>
      <c r="IH33" s="238"/>
      <c r="II33" s="238"/>
      <c r="IJ33" s="238"/>
      <c r="IK33" s="239"/>
      <c r="IL33" s="239"/>
      <c r="IM33" s="239"/>
      <c r="IN33" s="239"/>
      <c r="IO33" s="238"/>
      <c r="IP33" s="238"/>
      <c r="IQ33" s="238"/>
      <c r="IR33" s="239"/>
      <c r="IS33" s="239"/>
      <c r="IT33" s="239"/>
    </row>
    <row r="34" spans="1:254" s="236" customFormat="1" ht="20.100000000000001" customHeight="1" x14ac:dyDescent="0.2">
      <c r="A34" s="285" t="s">
        <v>198</v>
      </c>
      <c r="B34" s="286"/>
      <c r="C34" s="284">
        <v>0</v>
      </c>
      <c r="D34" s="284">
        <v>200000</v>
      </c>
      <c r="E34" s="230" t="s">
        <v>199</v>
      </c>
      <c r="F34" s="281"/>
      <c r="G34" s="284">
        <v>0</v>
      </c>
      <c r="H34" s="284">
        <v>0</v>
      </c>
      <c r="P34" s="241"/>
      <c r="AF34" s="241"/>
      <c r="AV34" s="241"/>
      <c r="BL34" s="241"/>
      <c r="CB34" s="241"/>
      <c r="CR34" s="241"/>
      <c r="DH34" s="241"/>
      <c r="DX34" s="241"/>
      <c r="EN34" s="241"/>
      <c r="FD34" s="241"/>
      <c r="FT34" s="241"/>
      <c r="GJ34" s="241"/>
      <c r="GZ34" s="241"/>
      <c r="HP34" s="241"/>
      <c r="IF34" s="241"/>
    </row>
    <row r="35" spans="1:254" s="236" customFormat="1" ht="20.100000000000001" customHeight="1" x14ac:dyDescent="0.2">
      <c r="A35" s="287" t="s">
        <v>282</v>
      </c>
      <c r="B35" s="286"/>
      <c r="C35" s="288">
        <v>0</v>
      </c>
      <c r="D35" s="288">
        <v>200000</v>
      </c>
      <c r="E35" s="224" t="s">
        <v>201</v>
      </c>
      <c r="F35" s="281"/>
      <c r="G35" s="288">
        <v>0</v>
      </c>
      <c r="H35" s="288">
        <v>0</v>
      </c>
      <c r="I35" s="242"/>
      <c r="J35" s="242"/>
      <c r="K35" s="242"/>
      <c r="L35" s="242"/>
      <c r="M35" s="242"/>
      <c r="N35" s="242"/>
      <c r="O35" s="242"/>
      <c r="P35" s="242"/>
      <c r="Q35" s="240" t="s">
        <v>72</v>
      </c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0" t="s">
        <v>72</v>
      </c>
      <c r="AH35" s="242"/>
      <c r="AI35" s="242"/>
      <c r="AJ35" s="242"/>
      <c r="AK35" s="242"/>
      <c r="AL35" s="242"/>
      <c r="AM35" s="242"/>
      <c r="AN35" s="242"/>
      <c r="AO35" s="242"/>
      <c r="AP35" s="242"/>
      <c r="AQ35" s="242"/>
      <c r="AR35" s="242"/>
      <c r="AS35" s="242"/>
      <c r="AT35" s="242"/>
      <c r="AU35" s="242"/>
      <c r="AV35" s="242"/>
      <c r="AW35" s="240" t="s">
        <v>72</v>
      </c>
      <c r="AX35" s="242"/>
      <c r="AY35" s="242"/>
      <c r="AZ35" s="242"/>
      <c r="BA35" s="242"/>
      <c r="BB35" s="242"/>
      <c r="BC35" s="242"/>
      <c r="BD35" s="242"/>
      <c r="BE35" s="242"/>
      <c r="BF35" s="242"/>
      <c r="BG35" s="242"/>
      <c r="BH35" s="242"/>
      <c r="BI35" s="242"/>
      <c r="BJ35" s="242"/>
      <c r="BK35" s="242"/>
      <c r="BL35" s="242"/>
      <c r="BM35" s="240" t="s">
        <v>72</v>
      </c>
      <c r="BN35" s="242"/>
      <c r="BO35" s="242"/>
      <c r="BP35" s="242"/>
      <c r="BQ35" s="242"/>
      <c r="BR35" s="242"/>
      <c r="BS35" s="242"/>
      <c r="BT35" s="242"/>
      <c r="BU35" s="242"/>
      <c r="BV35" s="242"/>
      <c r="BW35" s="242"/>
      <c r="BX35" s="242"/>
      <c r="BY35" s="242"/>
      <c r="BZ35" s="242"/>
      <c r="CA35" s="242"/>
      <c r="CB35" s="242"/>
      <c r="CC35" s="240" t="s">
        <v>72</v>
      </c>
      <c r="CD35" s="242"/>
      <c r="CE35" s="242"/>
      <c r="CF35" s="242"/>
      <c r="CG35" s="242"/>
      <c r="CH35" s="242"/>
      <c r="CI35" s="242"/>
      <c r="CJ35" s="242"/>
      <c r="CK35" s="242"/>
      <c r="CL35" s="242"/>
      <c r="CM35" s="242"/>
      <c r="CN35" s="242"/>
      <c r="CO35" s="242"/>
      <c r="CP35" s="242"/>
      <c r="CQ35" s="242"/>
      <c r="CR35" s="242"/>
      <c r="CS35" s="240" t="s">
        <v>72</v>
      </c>
      <c r="CT35" s="242"/>
      <c r="CU35" s="242"/>
      <c r="CV35" s="242"/>
      <c r="CW35" s="242"/>
      <c r="CX35" s="242"/>
      <c r="CY35" s="242"/>
      <c r="CZ35" s="242"/>
      <c r="DA35" s="242"/>
      <c r="DB35" s="242"/>
      <c r="DC35" s="242"/>
      <c r="DD35" s="242"/>
      <c r="DE35" s="242"/>
      <c r="DF35" s="242"/>
      <c r="DG35" s="242"/>
      <c r="DH35" s="242"/>
      <c r="DI35" s="240" t="s">
        <v>72</v>
      </c>
      <c r="DJ35" s="242"/>
      <c r="DK35" s="242"/>
      <c r="DL35" s="242"/>
      <c r="DM35" s="242"/>
      <c r="DN35" s="242"/>
      <c r="DO35" s="242"/>
      <c r="DP35" s="242"/>
      <c r="DQ35" s="242"/>
      <c r="DR35" s="242"/>
      <c r="DS35" s="242"/>
      <c r="DT35" s="242"/>
      <c r="DU35" s="242"/>
      <c r="DV35" s="242"/>
      <c r="DW35" s="242"/>
      <c r="DX35" s="242"/>
      <c r="DY35" s="240" t="s">
        <v>72</v>
      </c>
      <c r="DZ35" s="242"/>
      <c r="EA35" s="242"/>
      <c r="EB35" s="242"/>
      <c r="EC35" s="242"/>
      <c r="ED35" s="242"/>
      <c r="EE35" s="242"/>
      <c r="EF35" s="242"/>
      <c r="EG35" s="242"/>
      <c r="EH35" s="242"/>
      <c r="EI35" s="242"/>
      <c r="EJ35" s="242"/>
      <c r="EK35" s="242"/>
      <c r="EL35" s="242"/>
      <c r="EM35" s="242"/>
      <c r="EN35" s="242"/>
      <c r="EO35" s="240" t="s">
        <v>72</v>
      </c>
      <c r="EP35" s="242"/>
      <c r="EQ35" s="242"/>
      <c r="ER35" s="242"/>
      <c r="ES35" s="242"/>
      <c r="ET35" s="242"/>
      <c r="EU35" s="242"/>
      <c r="EV35" s="242"/>
      <c r="EW35" s="242"/>
      <c r="EX35" s="242"/>
      <c r="EY35" s="242"/>
      <c r="EZ35" s="242"/>
      <c r="FA35" s="242"/>
      <c r="FB35" s="242"/>
      <c r="FC35" s="242"/>
      <c r="FD35" s="242"/>
      <c r="FE35" s="240" t="s">
        <v>72</v>
      </c>
      <c r="FF35" s="242"/>
      <c r="FG35" s="242"/>
      <c r="FH35" s="242"/>
      <c r="FI35" s="242"/>
      <c r="FJ35" s="242"/>
      <c r="FK35" s="242"/>
      <c r="FL35" s="242"/>
      <c r="FM35" s="242"/>
      <c r="FN35" s="242"/>
      <c r="FO35" s="242"/>
      <c r="FP35" s="242"/>
      <c r="FQ35" s="242"/>
      <c r="FR35" s="242"/>
      <c r="FS35" s="242"/>
      <c r="FT35" s="242"/>
      <c r="FU35" s="240" t="s">
        <v>72</v>
      </c>
      <c r="FV35" s="242"/>
      <c r="FW35" s="242"/>
      <c r="FX35" s="242"/>
      <c r="FY35" s="242"/>
      <c r="FZ35" s="242"/>
      <c r="GA35" s="242"/>
      <c r="GB35" s="242"/>
      <c r="GC35" s="242"/>
      <c r="GD35" s="242"/>
      <c r="GE35" s="242"/>
      <c r="GF35" s="242"/>
      <c r="GG35" s="242"/>
      <c r="GH35" s="242"/>
      <c r="GI35" s="242"/>
      <c r="GJ35" s="242"/>
      <c r="GK35" s="240" t="s">
        <v>72</v>
      </c>
      <c r="GL35" s="242"/>
      <c r="GM35" s="242"/>
      <c r="GN35" s="242"/>
      <c r="GO35" s="242"/>
      <c r="GP35" s="242"/>
      <c r="GQ35" s="242"/>
      <c r="GR35" s="242"/>
      <c r="GS35" s="242"/>
      <c r="GT35" s="242"/>
      <c r="GU35" s="242"/>
      <c r="GV35" s="242"/>
      <c r="GW35" s="242"/>
      <c r="GX35" s="242"/>
      <c r="GY35" s="242"/>
      <c r="GZ35" s="242"/>
      <c r="HA35" s="240" t="s">
        <v>72</v>
      </c>
      <c r="HB35" s="242"/>
      <c r="HC35" s="242"/>
      <c r="HD35" s="242"/>
      <c r="HE35" s="242"/>
      <c r="HF35" s="242"/>
      <c r="HG35" s="242"/>
      <c r="HH35" s="242"/>
      <c r="HI35" s="242"/>
      <c r="HJ35" s="242"/>
      <c r="HK35" s="242"/>
      <c r="HL35" s="242"/>
      <c r="HM35" s="242"/>
      <c r="HN35" s="242"/>
      <c r="HO35" s="242"/>
      <c r="HP35" s="242"/>
      <c r="HQ35" s="240" t="s">
        <v>72</v>
      </c>
      <c r="HR35" s="242"/>
      <c r="HS35" s="242"/>
      <c r="HT35" s="242"/>
      <c r="HU35" s="242"/>
      <c r="HV35" s="242"/>
      <c r="HW35" s="242"/>
      <c r="HX35" s="242"/>
      <c r="HY35" s="242"/>
      <c r="HZ35" s="242"/>
      <c r="IA35" s="242"/>
      <c r="IB35" s="242"/>
      <c r="IC35" s="242"/>
      <c r="ID35" s="242"/>
      <c r="IE35" s="242"/>
      <c r="IF35" s="242"/>
      <c r="IG35" s="240" t="s">
        <v>72</v>
      </c>
      <c r="IH35" s="242"/>
      <c r="II35" s="242"/>
      <c r="IJ35" s="242"/>
      <c r="IK35" s="242"/>
      <c r="IL35" s="242"/>
      <c r="IM35" s="242"/>
      <c r="IN35" s="242"/>
      <c r="IO35" s="242"/>
      <c r="IP35" s="242"/>
      <c r="IQ35" s="242"/>
      <c r="IR35" s="242"/>
      <c r="IS35" s="242"/>
      <c r="IT35" s="242"/>
    </row>
    <row r="36" spans="1:254" s="236" customFormat="1" ht="20.100000000000001" customHeight="1" x14ac:dyDescent="0.2">
      <c r="A36" s="287" t="s">
        <v>283</v>
      </c>
      <c r="B36" s="286"/>
      <c r="C36" s="288">
        <v>0</v>
      </c>
      <c r="D36" s="288">
        <v>0</v>
      </c>
      <c r="E36" s="224" t="s">
        <v>203</v>
      </c>
      <c r="F36" s="281"/>
      <c r="G36" s="288">
        <v>0</v>
      </c>
      <c r="H36" s="288">
        <v>0</v>
      </c>
    </row>
    <row r="37" spans="1:254" s="236" customFormat="1" ht="20.100000000000001" customHeight="1" x14ac:dyDescent="0.2">
      <c r="A37" s="287" t="s">
        <v>204</v>
      </c>
      <c r="B37" s="286"/>
      <c r="C37" s="288">
        <v>0</v>
      </c>
      <c r="D37" s="288">
        <v>0</v>
      </c>
      <c r="E37" s="224" t="s">
        <v>204</v>
      </c>
      <c r="F37" s="281"/>
      <c r="G37" s="288">
        <v>0</v>
      </c>
      <c r="H37" s="288">
        <v>0</v>
      </c>
    </row>
    <row r="38" spans="1:254" s="236" customFormat="1" ht="20.100000000000001" customHeight="1" x14ac:dyDescent="0.2">
      <c r="A38" s="287" t="s">
        <v>205</v>
      </c>
      <c r="B38" s="286"/>
      <c r="C38" s="288">
        <v>0</v>
      </c>
      <c r="D38" s="288">
        <v>0</v>
      </c>
      <c r="E38" s="224" t="s">
        <v>206</v>
      </c>
      <c r="F38" s="281"/>
      <c r="G38" s="288">
        <v>0</v>
      </c>
      <c r="H38" s="288">
        <v>0</v>
      </c>
    </row>
    <row r="39" spans="1:254" s="236" customFormat="1" ht="20.100000000000001" customHeight="1" x14ac:dyDescent="0.2">
      <c r="A39" s="285" t="s">
        <v>207</v>
      </c>
      <c r="B39" s="286"/>
      <c r="C39" s="284">
        <v>0</v>
      </c>
      <c r="D39" s="284">
        <v>0</v>
      </c>
      <c r="E39" s="230" t="s">
        <v>208</v>
      </c>
      <c r="F39" s="281"/>
      <c r="G39" s="284">
        <v>0</v>
      </c>
      <c r="H39" s="284">
        <v>0</v>
      </c>
    </row>
    <row r="40" spans="1:254" s="236" customFormat="1" ht="20.100000000000001" customHeight="1" x14ac:dyDescent="0.2">
      <c r="A40" s="287" t="s">
        <v>209</v>
      </c>
      <c r="B40" s="286"/>
      <c r="C40" s="288">
        <v>0</v>
      </c>
      <c r="D40" s="288">
        <v>0</v>
      </c>
      <c r="E40" s="224" t="s">
        <v>209</v>
      </c>
      <c r="F40" s="281"/>
      <c r="G40" s="288">
        <v>0</v>
      </c>
      <c r="H40" s="288">
        <v>0</v>
      </c>
    </row>
    <row r="41" spans="1:254" s="236" customFormat="1" ht="20.100000000000001" customHeight="1" x14ac:dyDescent="0.2">
      <c r="A41" s="287" t="s">
        <v>210</v>
      </c>
      <c r="B41" s="286"/>
      <c r="C41" s="288"/>
      <c r="D41" s="288"/>
      <c r="E41" s="224" t="s">
        <v>210</v>
      </c>
      <c r="F41" s="281"/>
      <c r="G41" s="288"/>
      <c r="H41" s="288"/>
    </row>
    <row r="42" spans="1:254" s="236" customFormat="1" ht="20.100000000000001" customHeight="1" x14ac:dyDescent="0.2">
      <c r="A42" s="287" t="s">
        <v>204</v>
      </c>
      <c r="B42" s="286"/>
      <c r="C42" s="288"/>
      <c r="D42" s="288"/>
      <c r="E42" s="224" t="s">
        <v>204</v>
      </c>
      <c r="F42" s="281"/>
      <c r="G42" s="288"/>
      <c r="H42" s="288"/>
    </row>
    <row r="43" spans="1:254" s="236" customFormat="1" ht="20.100000000000001" customHeight="1" x14ac:dyDescent="0.2">
      <c r="A43" s="289" t="s">
        <v>211</v>
      </c>
      <c r="B43" s="286"/>
      <c r="C43" s="295">
        <v>250000</v>
      </c>
      <c r="D43" s="295">
        <v>450000</v>
      </c>
      <c r="E43" s="265" t="s">
        <v>212</v>
      </c>
      <c r="F43" s="281"/>
      <c r="G43" s="295">
        <v>250000</v>
      </c>
      <c r="H43" s="295">
        <v>450000</v>
      </c>
    </row>
    <row r="44" spans="1:254" s="236" customFormat="1" ht="12.75" x14ac:dyDescent="0.2">
      <c r="A44" s="383" t="s">
        <v>234</v>
      </c>
      <c r="B44" s="383"/>
      <c r="C44" s="383"/>
      <c r="D44" s="383"/>
      <c r="E44" s="383"/>
      <c r="F44" s="383"/>
      <c r="G44" s="383"/>
      <c r="H44" s="383"/>
      <c r="I44" s="41"/>
      <c r="J44" s="42"/>
      <c r="K44" s="42"/>
      <c r="L44" s="43"/>
      <c r="M44" s="129"/>
    </row>
    <row r="45" spans="1:254" s="236" customFormat="1" ht="12.75" x14ac:dyDescent="0.2">
      <c r="A45" s="384" t="s">
        <v>34</v>
      </c>
      <c r="B45" s="384"/>
      <c r="C45" s="384"/>
      <c r="D45" s="384"/>
      <c r="E45" s="384"/>
      <c r="F45" s="384"/>
      <c r="G45" s="384"/>
      <c r="H45" s="384"/>
      <c r="I45" s="207"/>
      <c r="J45" s="207"/>
      <c r="K45" s="264"/>
      <c r="L45" s="264"/>
      <c r="M45" s="190"/>
    </row>
    <row r="46" spans="1:254" s="236" customFormat="1" ht="12.75" x14ac:dyDescent="0.2">
      <c r="A46" s="379" t="s">
        <v>284</v>
      </c>
      <c r="B46" s="379"/>
      <c r="C46" s="379"/>
      <c r="D46" s="379"/>
      <c r="E46" s="379"/>
      <c r="F46" s="379"/>
      <c r="G46" s="379"/>
      <c r="H46" s="379"/>
      <c r="I46" s="267"/>
      <c r="J46" s="267"/>
      <c r="K46" s="267"/>
      <c r="L46" s="267"/>
      <c r="M46" s="267"/>
    </row>
    <row r="47" spans="1:254" s="236" customFormat="1" ht="12.75" customHeight="1" x14ac:dyDescent="0.2">
      <c r="A47" s="380" t="s">
        <v>281</v>
      </c>
      <c r="B47" s="380"/>
      <c r="C47" s="380"/>
      <c r="D47" s="380"/>
      <c r="E47" s="380"/>
      <c r="F47" s="380"/>
      <c r="G47" s="380"/>
      <c r="H47" s="380"/>
      <c r="I47" s="268"/>
      <c r="J47" s="268"/>
      <c r="K47" s="268"/>
      <c r="L47" s="268"/>
      <c r="M47" s="268"/>
    </row>
    <row r="48" spans="1:254" s="236" customFormat="1" ht="12.75" customHeight="1" x14ac:dyDescent="0.2">
      <c r="A48" s="380" t="s">
        <v>285</v>
      </c>
      <c r="B48" s="380"/>
      <c r="C48" s="380"/>
      <c r="D48" s="380"/>
      <c r="E48" s="380"/>
      <c r="F48" s="380"/>
      <c r="G48" s="380"/>
      <c r="H48" s="380"/>
      <c r="I48" s="268"/>
      <c r="J48" s="268"/>
      <c r="K48" s="268"/>
      <c r="L48" s="268"/>
      <c r="M48" s="268"/>
    </row>
    <row r="49" spans="1:15" s="236" customFormat="1" ht="12.75" x14ac:dyDescent="0.2">
      <c r="A49" s="375" t="s">
        <v>292</v>
      </c>
      <c r="B49" s="375"/>
      <c r="C49" s="375"/>
      <c r="D49" s="375"/>
      <c r="E49" s="375"/>
      <c r="F49" s="375"/>
      <c r="G49" s="375"/>
      <c r="H49" s="375"/>
    </row>
    <row r="50" spans="1:15" s="236" customFormat="1" ht="12.75" customHeight="1" x14ac:dyDescent="0.2">
      <c r="A50" s="268" t="s">
        <v>293</v>
      </c>
      <c r="B50" s="396"/>
      <c r="C50" s="396"/>
      <c r="D50" s="396"/>
      <c r="E50" s="396"/>
      <c r="F50" s="396"/>
      <c r="G50" s="396"/>
      <c r="H50" s="396"/>
      <c r="I50" s="397"/>
      <c r="J50" s="398"/>
      <c r="K50" s="398"/>
      <c r="L50" s="397"/>
      <c r="M50" s="397"/>
      <c r="N50" s="397"/>
      <c r="O50" s="397"/>
    </row>
    <row r="51" spans="1:15" s="236" customFormat="1" ht="12.75" customHeight="1" x14ac:dyDescent="0.2">
      <c r="A51" s="399" t="s">
        <v>294</v>
      </c>
      <c r="B51" s="399"/>
      <c r="C51" s="399"/>
      <c r="D51" s="399"/>
      <c r="E51" s="399"/>
      <c r="F51" s="399"/>
      <c r="G51" s="399"/>
      <c r="H51" s="399"/>
      <c r="I51" s="397"/>
      <c r="J51" s="398"/>
      <c r="K51" s="398"/>
      <c r="L51" s="397"/>
      <c r="M51" s="397"/>
      <c r="N51" s="397"/>
      <c r="O51" s="397"/>
    </row>
    <row r="52" spans="1:15" s="236" customFormat="1" ht="12.75" x14ac:dyDescent="0.2">
      <c r="C52" s="291"/>
      <c r="D52" s="291"/>
      <c r="G52" s="291"/>
      <c r="I52"/>
      <c r="J52"/>
      <c r="K52"/>
      <c r="L52"/>
      <c r="M52"/>
    </row>
    <row r="53" spans="1:15" s="236" customFormat="1" ht="12.75" x14ac:dyDescent="0.2">
      <c r="C53" s="291"/>
      <c r="D53" s="291"/>
      <c r="G53" s="291"/>
      <c r="I53"/>
      <c r="J53"/>
      <c r="K53"/>
      <c r="L53"/>
      <c r="M53"/>
    </row>
    <row r="54" spans="1:15" s="236" customFormat="1" ht="12.75" x14ac:dyDescent="0.2">
      <c r="A54" s="378"/>
      <c r="B54" s="378"/>
      <c r="C54" s="378"/>
      <c r="D54" s="378"/>
      <c r="E54" s="378"/>
      <c r="F54" s="378"/>
      <c r="G54" s="378"/>
      <c r="H54" s="378"/>
      <c r="I54"/>
      <c r="J54"/>
      <c r="K54"/>
      <c r="L54"/>
      <c r="M54"/>
    </row>
    <row r="55" spans="1:15" s="236" customFormat="1" ht="12.75" x14ac:dyDescent="0.2">
      <c r="A55" s="377" t="s">
        <v>287</v>
      </c>
      <c r="B55" s="377"/>
      <c r="C55" s="377"/>
      <c r="D55" s="377"/>
      <c r="E55" s="243" t="s">
        <v>278</v>
      </c>
      <c r="F55" s="243"/>
      <c r="G55" s="292"/>
      <c r="H55"/>
      <c r="I55"/>
      <c r="J55"/>
      <c r="K55"/>
      <c r="L55"/>
      <c r="M55"/>
    </row>
    <row r="56" spans="1:15" s="236" customFormat="1" ht="12.75" x14ac:dyDescent="0.2">
      <c r="A56" s="376" t="s">
        <v>217</v>
      </c>
      <c r="B56" s="376"/>
      <c r="C56" s="376"/>
      <c r="D56" s="376"/>
      <c r="E56" s="246" t="s">
        <v>144</v>
      </c>
      <c r="F56" s="246"/>
      <c r="G56" s="293"/>
      <c r="H56"/>
      <c r="I56"/>
      <c r="J56"/>
      <c r="K56"/>
      <c r="L56"/>
      <c r="M56"/>
    </row>
    <row r="57" spans="1:15" s="236" customFormat="1" ht="12.75" x14ac:dyDescent="0.2">
      <c r="A57" s="376" t="s">
        <v>288</v>
      </c>
      <c r="B57" s="376"/>
      <c r="C57" s="376"/>
      <c r="D57" s="376"/>
      <c r="E57" s="246" t="s">
        <v>279</v>
      </c>
      <c r="F57" s="243"/>
      <c r="G57" s="292"/>
      <c r="H57"/>
      <c r="I57"/>
      <c r="J57"/>
      <c r="K57"/>
      <c r="L57"/>
      <c r="M57"/>
    </row>
    <row r="58" spans="1:15" s="236" customFormat="1" ht="12.75" x14ac:dyDescent="0.2">
      <c r="A58" s="377" t="s">
        <v>289</v>
      </c>
      <c r="B58" s="377"/>
      <c r="C58" s="209"/>
      <c r="D58" s="209"/>
      <c r="E58" s="243" t="s">
        <v>220</v>
      </c>
      <c r="F58" s="243"/>
      <c r="G58" s="294"/>
      <c r="H58"/>
      <c r="I58"/>
      <c r="J58"/>
      <c r="K58"/>
      <c r="L58"/>
      <c r="M58"/>
    </row>
    <row r="59" spans="1:15" s="236" customFormat="1" ht="12.75" x14ac:dyDescent="0.2">
      <c r="A59"/>
      <c r="B59"/>
      <c r="C59" s="209"/>
      <c r="D59" s="209"/>
      <c r="E59"/>
      <c r="F59"/>
      <c r="G59" s="209"/>
      <c r="H59"/>
      <c r="I59"/>
      <c r="J59"/>
      <c r="K59"/>
      <c r="L59"/>
      <c r="M59"/>
    </row>
    <row r="60" spans="1:15" s="236" customFormat="1" ht="12.75" x14ac:dyDescent="0.2">
      <c r="A60"/>
      <c r="B60"/>
      <c r="C60" s="209"/>
      <c r="D60" s="209"/>
      <c r="E60"/>
      <c r="F60"/>
      <c r="G60" s="209"/>
      <c r="H60"/>
      <c r="I60"/>
      <c r="J60"/>
      <c r="K60"/>
      <c r="L60"/>
      <c r="M60"/>
    </row>
    <row r="61" spans="1:15" s="236" customFormat="1" ht="12.75" x14ac:dyDescent="0.2">
      <c r="A61"/>
      <c r="B61"/>
      <c r="C61" s="209"/>
      <c r="D61" s="209"/>
      <c r="E61"/>
      <c r="F61"/>
      <c r="G61" s="209"/>
      <c r="H61"/>
      <c r="I61"/>
      <c r="J61"/>
      <c r="K61"/>
      <c r="L61"/>
      <c r="M61"/>
    </row>
    <row r="62" spans="1:15" s="236" customFormat="1" ht="12.75" x14ac:dyDescent="0.2">
      <c r="A62"/>
      <c r="B62"/>
      <c r="C62" s="209"/>
      <c r="D62" s="209"/>
      <c r="E62"/>
      <c r="F62"/>
      <c r="G62" s="209"/>
      <c r="H62"/>
      <c r="I62"/>
      <c r="J62"/>
      <c r="K62"/>
      <c r="L62"/>
      <c r="M62"/>
    </row>
    <row r="63" spans="1:15" s="236" customFormat="1" ht="12.75" x14ac:dyDescent="0.2">
      <c r="A63"/>
      <c r="B63"/>
      <c r="C63" s="209"/>
      <c r="D63" s="209"/>
      <c r="E63"/>
      <c r="F63"/>
      <c r="G63" s="209"/>
      <c r="H63"/>
      <c r="I63"/>
      <c r="J63"/>
      <c r="K63"/>
      <c r="L63"/>
      <c r="M63"/>
    </row>
    <row r="64" spans="1:15" s="236" customFormat="1" ht="12.75" x14ac:dyDescent="0.2">
      <c r="A64"/>
      <c r="B64"/>
      <c r="C64" s="209"/>
      <c r="D64" s="209"/>
      <c r="E64"/>
      <c r="F64"/>
      <c r="G64" s="209"/>
      <c r="H64"/>
      <c r="I64"/>
      <c r="J64"/>
      <c r="K64"/>
      <c r="L64"/>
      <c r="M64"/>
    </row>
    <row r="65" spans="1:13" s="236" customFormat="1" ht="12.75" x14ac:dyDescent="0.2">
      <c r="A65"/>
      <c r="B65"/>
      <c r="C65" s="209"/>
      <c r="D65" s="209"/>
      <c r="E65"/>
      <c r="F65"/>
      <c r="G65" s="209"/>
      <c r="H65"/>
      <c r="I65"/>
      <c r="J65"/>
      <c r="K65"/>
      <c r="L65"/>
      <c r="M65"/>
    </row>
    <row r="66" spans="1:13" s="236" customFormat="1" ht="12.75" x14ac:dyDescent="0.2">
      <c r="A66"/>
      <c r="B66"/>
      <c r="C66" s="209"/>
      <c r="D66" s="209"/>
      <c r="E66"/>
      <c r="F66"/>
      <c r="G66" s="209"/>
      <c r="H66"/>
      <c r="I66"/>
      <c r="J66"/>
      <c r="K66"/>
      <c r="L66"/>
      <c r="M66"/>
    </row>
    <row r="67" spans="1:13" s="236" customFormat="1" ht="12.75" x14ac:dyDescent="0.2">
      <c r="A67"/>
      <c r="B67"/>
      <c r="C67" s="209"/>
      <c r="D67" s="209"/>
      <c r="E67"/>
      <c r="F67"/>
      <c r="G67" s="209"/>
      <c r="H67"/>
      <c r="I67"/>
      <c r="J67"/>
      <c r="K67"/>
      <c r="L67"/>
      <c r="M67"/>
    </row>
    <row r="68" spans="1:13" s="236" customFormat="1" ht="12.75" x14ac:dyDescent="0.2">
      <c r="A68"/>
      <c r="B68"/>
      <c r="C68" s="209"/>
      <c r="D68" s="209"/>
      <c r="E68"/>
      <c r="F68"/>
      <c r="G68" s="209"/>
      <c r="H68"/>
      <c r="I68"/>
      <c r="J68"/>
      <c r="K68"/>
      <c r="L68"/>
      <c r="M68"/>
    </row>
    <row r="69" spans="1:13" s="236" customFormat="1" ht="12.75" x14ac:dyDescent="0.2">
      <c r="A69"/>
      <c r="B69"/>
      <c r="C69" s="209"/>
      <c r="D69" s="209"/>
      <c r="E69"/>
      <c r="F69"/>
      <c r="G69" s="209"/>
      <c r="H69"/>
      <c r="I69"/>
      <c r="J69"/>
      <c r="K69"/>
      <c r="L69"/>
      <c r="M69"/>
    </row>
    <row r="70" spans="1:13" s="236" customFormat="1" ht="12.75" x14ac:dyDescent="0.2">
      <c r="A70"/>
      <c r="B70"/>
      <c r="C70" s="209"/>
      <c r="D70" s="209"/>
      <c r="E70"/>
      <c r="F70"/>
      <c r="G70" s="209"/>
      <c r="H70"/>
      <c r="I70"/>
      <c r="J70"/>
      <c r="K70"/>
      <c r="L70"/>
      <c r="M70"/>
    </row>
    <row r="71" spans="1:13" s="236" customFormat="1" ht="12.75" x14ac:dyDescent="0.2">
      <c r="A71"/>
      <c r="B71"/>
      <c r="C71" s="209"/>
      <c r="D71" s="209"/>
      <c r="E71"/>
      <c r="F71"/>
      <c r="G71" s="209"/>
      <c r="H71"/>
      <c r="I71"/>
      <c r="J71"/>
      <c r="K71"/>
      <c r="L71"/>
      <c r="M71"/>
    </row>
    <row r="72" spans="1:13" s="236" customFormat="1" ht="12.75" x14ac:dyDescent="0.2">
      <c r="A72"/>
      <c r="B72"/>
      <c r="C72" s="209"/>
      <c r="D72" s="209"/>
      <c r="E72"/>
      <c r="F72"/>
      <c r="G72" s="209"/>
      <c r="H72"/>
      <c r="I72"/>
      <c r="J72"/>
      <c r="K72"/>
      <c r="L72"/>
      <c r="M72"/>
    </row>
    <row r="73" spans="1:13" s="236" customFormat="1" ht="12.75" x14ac:dyDescent="0.2">
      <c r="A73"/>
      <c r="B73"/>
      <c r="C73" s="209"/>
      <c r="D73" s="209"/>
      <c r="E73"/>
      <c r="F73"/>
      <c r="G73" s="209"/>
      <c r="H73"/>
      <c r="I73"/>
      <c r="J73"/>
      <c r="K73"/>
      <c r="L73"/>
      <c r="M73"/>
    </row>
    <row r="74" spans="1:13" s="236" customFormat="1" ht="12.75" x14ac:dyDescent="0.2">
      <c r="A74"/>
      <c r="B74"/>
      <c r="C74" s="209"/>
      <c r="D74" s="209"/>
      <c r="E74"/>
      <c r="F74"/>
      <c r="G74" s="209"/>
      <c r="H74"/>
      <c r="I74"/>
      <c r="J74"/>
      <c r="K74"/>
      <c r="L74"/>
      <c r="M74"/>
    </row>
    <row r="75" spans="1:13" s="236" customFormat="1" ht="12.75" x14ac:dyDescent="0.2">
      <c r="A75"/>
      <c r="B75"/>
      <c r="C75" s="209"/>
      <c r="D75" s="209"/>
      <c r="E75"/>
      <c r="F75"/>
      <c r="G75" s="209"/>
      <c r="H75"/>
      <c r="I75"/>
      <c r="J75"/>
      <c r="K75"/>
      <c r="L75"/>
      <c r="M75"/>
    </row>
    <row r="76" spans="1:13" s="236" customFormat="1" ht="12.75" x14ac:dyDescent="0.2">
      <c r="A76"/>
      <c r="B76"/>
      <c r="C76" s="209"/>
      <c r="D76" s="209"/>
      <c r="E76"/>
      <c r="F76"/>
      <c r="G76" s="209"/>
      <c r="H76"/>
      <c r="I76"/>
      <c r="J76"/>
      <c r="K76"/>
      <c r="L76"/>
      <c r="M76"/>
    </row>
    <row r="77" spans="1:13" s="236" customFormat="1" ht="12.75" x14ac:dyDescent="0.2">
      <c r="A77"/>
      <c r="B77"/>
      <c r="C77" s="209"/>
      <c r="D77" s="209"/>
      <c r="E77"/>
      <c r="F77"/>
      <c r="G77" s="209"/>
      <c r="H77"/>
      <c r="I77"/>
      <c r="J77"/>
      <c r="K77"/>
      <c r="L77"/>
      <c r="M77"/>
    </row>
    <row r="78" spans="1:13" s="236" customFormat="1" ht="12.75" x14ac:dyDescent="0.2">
      <c r="A78"/>
      <c r="B78"/>
      <c r="C78" s="209"/>
      <c r="D78" s="209"/>
      <c r="E78"/>
      <c r="F78"/>
      <c r="G78" s="209"/>
      <c r="H78"/>
      <c r="I78"/>
      <c r="J78"/>
      <c r="K78"/>
      <c r="L78"/>
      <c r="M78"/>
    </row>
    <row r="79" spans="1:13" s="236" customFormat="1" ht="12.75" x14ac:dyDescent="0.2">
      <c r="A79"/>
      <c r="B79"/>
      <c r="C79" s="209"/>
      <c r="D79" s="209"/>
      <c r="E79"/>
      <c r="F79"/>
      <c r="G79" s="209"/>
      <c r="H79"/>
      <c r="I79"/>
      <c r="J79"/>
      <c r="K79"/>
      <c r="L79"/>
      <c r="M79"/>
    </row>
    <row r="80" spans="1:13" s="236" customFormat="1" ht="12.75" x14ac:dyDescent="0.2">
      <c r="A80"/>
      <c r="B80"/>
      <c r="C80" s="209"/>
      <c r="D80" s="209"/>
      <c r="E80"/>
      <c r="F80"/>
      <c r="G80" s="209"/>
      <c r="H80"/>
      <c r="I80"/>
      <c r="J80"/>
      <c r="K80"/>
      <c r="L80"/>
      <c r="M80"/>
    </row>
    <row r="81" spans="1:13" s="236" customFormat="1" ht="12.75" x14ac:dyDescent="0.2">
      <c r="A81"/>
      <c r="B81"/>
      <c r="C81" s="209"/>
      <c r="D81" s="209"/>
      <c r="E81"/>
      <c r="F81"/>
      <c r="G81" s="209"/>
      <c r="H81"/>
      <c r="I81"/>
      <c r="J81"/>
      <c r="K81"/>
      <c r="L81"/>
      <c r="M81"/>
    </row>
    <row r="82" spans="1:13" s="236" customFormat="1" ht="12.75" x14ac:dyDescent="0.2">
      <c r="A82"/>
      <c r="B82"/>
      <c r="C82" s="209"/>
      <c r="D82" s="209"/>
      <c r="E82"/>
      <c r="F82"/>
      <c r="G82" s="209"/>
      <c r="H82"/>
      <c r="I82"/>
      <c r="J82"/>
      <c r="K82"/>
      <c r="L82"/>
      <c r="M82"/>
    </row>
    <row r="83" spans="1:13" s="236" customFormat="1" ht="12.75" x14ac:dyDescent="0.2">
      <c r="A83"/>
      <c r="B83"/>
      <c r="C83" s="209"/>
      <c r="D83" s="209"/>
      <c r="E83"/>
      <c r="F83"/>
      <c r="G83" s="209"/>
      <c r="H83"/>
      <c r="I83"/>
      <c r="J83"/>
      <c r="K83"/>
      <c r="L83"/>
      <c r="M83"/>
    </row>
    <row r="84" spans="1:13" s="236" customFormat="1" ht="15" customHeight="1" x14ac:dyDescent="0.2">
      <c r="A84"/>
      <c r="B84"/>
      <c r="C84" s="209"/>
      <c r="D84" s="209"/>
      <c r="E84"/>
      <c r="F84"/>
      <c r="G84" s="209"/>
      <c r="H84"/>
      <c r="I84"/>
      <c r="J84"/>
      <c r="K84"/>
      <c r="L84"/>
      <c r="M84"/>
    </row>
    <row r="85" spans="1:13" s="236" customFormat="1" ht="12.75" x14ac:dyDescent="0.2">
      <c r="A85"/>
      <c r="B85"/>
      <c r="C85" s="209"/>
      <c r="D85" s="209"/>
      <c r="E85"/>
      <c r="F85"/>
      <c r="G85" s="209"/>
      <c r="H85"/>
      <c r="I85"/>
      <c r="J85"/>
      <c r="K85"/>
      <c r="L85"/>
      <c r="M85"/>
    </row>
    <row r="86" spans="1:13" s="236" customFormat="1" ht="12.75" x14ac:dyDescent="0.2">
      <c r="A86"/>
      <c r="B86"/>
      <c r="C86" s="209"/>
      <c r="D86" s="209"/>
      <c r="E86"/>
      <c r="F86"/>
      <c r="G86" s="209"/>
      <c r="H86"/>
      <c r="I86"/>
      <c r="J86"/>
      <c r="K86"/>
      <c r="L86"/>
      <c r="M86"/>
    </row>
    <row r="87" spans="1:13" ht="12.75" x14ac:dyDescent="0.2"/>
    <row r="88" spans="1:13" ht="12.75" x14ac:dyDescent="0.2"/>
    <row r="89" spans="1:13" ht="12.75" x14ac:dyDescent="0.2"/>
    <row r="90" spans="1:13" ht="12.75" x14ac:dyDescent="0.2"/>
    <row r="91" spans="1:13" ht="12.75" x14ac:dyDescent="0.2"/>
    <row r="92" spans="1:13" ht="20.100000000000001" customHeight="1" x14ac:dyDescent="0.2"/>
    <row r="93" spans="1:13" ht="20.100000000000001" customHeight="1" x14ac:dyDescent="0.2"/>
    <row r="94" spans="1:13" ht="20.100000000000001" customHeight="1" x14ac:dyDescent="0.2"/>
    <row r="95" spans="1:13" ht="20.100000000000001" customHeight="1" x14ac:dyDescent="0.2"/>
    <row r="96" spans="1:13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</sheetData>
  <mergeCells count="19">
    <mergeCell ref="A46:H46"/>
    <mergeCell ref="A47:H47"/>
    <mergeCell ref="A48:H48"/>
    <mergeCell ref="A1:H1"/>
    <mergeCell ref="A2:H2"/>
    <mergeCell ref="A3:H3"/>
    <mergeCell ref="A4:H4"/>
    <mergeCell ref="A44:H44"/>
    <mergeCell ref="A45:H45"/>
    <mergeCell ref="A49:H49"/>
    <mergeCell ref="A51:H51"/>
    <mergeCell ref="C57:D57"/>
    <mergeCell ref="A58:B58"/>
    <mergeCell ref="A55:B55"/>
    <mergeCell ref="C55:D55"/>
    <mergeCell ref="A56:B56"/>
    <mergeCell ref="C56:D56"/>
    <mergeCell ref="A57:B57"/>
    <mergeCell ref="A54:H54"/>
  </mergeCells>
  <conditionalFormatting sqref="A3">
    <cfRule type="cellIs" dxfId="1" priority="1" stopIfTrue="1" operator="equal">
      <formula>"DEZEMBRO 2017"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5" fitToWidth="0" fitToHeight="0" orientation="landscape" verticalDpi="597" r:id="rId1"/>
  <headerFooter alignWithMargins="0">
    <oddFooter>Página &amp;P</oddFooter>
  </headerFooter>
  <rowBreaks count="2" manualBreakCount="2">
    <brk id="58" max="7" man="1"/>
    <brk id="83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1EAE-DCEE-479C-921B-3C4A44062741}">
  <sheetPr codeName="Plan10">
    <tabColor indexed="42"/>
    <pageSetUpPr fitToPage="1"/>
  </sheetPr>
  <dimension ref="A1:H180"/>
  <sheetViews>
    <sheetView showGridLines="0" zoomScale="90" zoomScaleNormal="90" workbookViewId="0">
      <selection activeCell="B27" sqref="B27"/>
    </sheetView>
  </sheetViews>
  <sheetFormatPr defaultRowHeight="12.75" x14ac:dyDescent="0.2"/>
  <cols>
    <col min="1" max="1" width="50.7109375" customWidth="1"/>
    <col min="2" max="7" width="20.7109375" customWidth="1"/>
  </cols>
  <sheetData>
    <row r="1" spans="1:7" x14ac:dyDescent="0.2">
      <c r="A1" s="381" t="s">
        <v>265</v>
      </c>
      <c r="B1" s="381"/>
      <c r="C1" s="381"/>
      <c r="D1" s="381"/>
      <c r="E1" s="381"/>
      <c r="F1" s="381"/>
      <c r="G1" s="381"/>
    </row>
    <row r="2" spans="1:7" x14ac:dyDescent="0.2">
      <c r="A2" s="381" t="s">
        <v>164</v>
      </c>
      <c r="B2" s="381"/>
      <c r="C2" s="381"/>
      <c r="D2" s="381"/>
      <c r="E2" s="381"/>
      <c r="F2" s="381"/>
      <c r="G2" s="381"/>
    </row>
    <row r="3" spans="1:7" x14ac:dyDescent="0.2">
      <c r="A3" s="381" t="s">
        <v>221</v>
      </c>
      <c r="B3" s="381"/>
      <c r="C3" s="381"/>
      <c r="D3" s="381"/>
      <c r="E3" s="381"/>
      <c r="F3" s="381"/>
      <c r="G3" s="381"/>
    </row>
    <row r="4" spans="1:7" x14ac:dyDescent="0.2">
      <c r="A4" s="381" t="s">
        <v>291</v>
      </c>
      <c r="B4" s="381"/>
      <c r="C4" s="381"/>
      <c r="D4" s="381"/>
      <c r="E4" s="381"/>
      <c r="F4" s="381"/>
      <c r="G4" s="381"/>
    </row>
    <row r="5" spans="1:7" x14ac:dyDescent="0.2">
      <c r="A5" s="381"/>
      <c r="B5" s="381"/>
      <c r="C5" s="381"/>
      <c r="D5" s="381"/>
      <c r="E5" s="381"/>
      <c r="F5" s="381"/>
      <c r="G5" s="381"/>
    </row>
    <row r="6" spans="1:7" x14ac:dyDescent="0.2">
      <c r="A6" s="39" t="s">
        <v>222</v>
      </c>
    </row>
    <row r="7" spans="1:7" ht="30" customHeight="1" x14ac:dyDescent="0.2">
      <c r="A7" s="247" t="s">
        <v>36</v>
      </c>
      <c r="B7" s="269" t="s">
        <v>266</v>
      </c>
      <c r="C7" s="269" t="s">
        <v>267</v>
      </c>
      <c r="D7" s="269" t="s">
        <v>268</v>
      </c>
      <c r="E7" s="269" t="s">
        <v>269</v>
      </c>
    </row>
    <row r="8" spans="1:7" s="39" customFormat="1" ht="15" customHeight="1" x14ac:dyDescent="0.2">
      <c r="A8" s="249" t="s">
        <v>37</v>
      </c>
      <c r="B8" s="270">
        <v>0</v>
      </c>
      <c r="C8" s="270">
        <v>0</v>
      </c>
      <c r="D8" s="270">
        <v>0</v>
      </c>
      <c r="E8" s="270">
        <v>0</v>
      </c>
    </row>
    <row r="9" spans="1:7" ht="15" customHeight="1" x14ac:dyDescent="0.2">
      <c r="A9" s="250" t="s">
        <v>223</v>
      </c>
      <c r="B9" s="271"/>
      <c r="C9" s="271"/>
      <c r="D9" s="271"/>
      <c r="E9" s="272">
        <v>0</v>
      </c>
      <c r="G9" s="197"/>
    </row>
    <row r="10" spans="1:7" ht="15" customHeight="1" x14ac:dyDescent="0.2">
      <c r="A10" s="250" t="s">
        <v>39</v>
      </c>
      <c r="B10" s="271"/>
      <c r="C10" s="271"/>
      <c r="D10" s="271"/>
      <c r="E10" s="272">
        <v>0</v>
      </c>
      <c r="G10" s="197"/>
    </row>
    <row r="11" spans="1:7" ht="15" customHeight="1" x14ac:dyDescent="0.2">
      <c r="A11" s="250" t="s">
        <v>80</v>
      </c>
      <c r="B11" s="271">
        <v>0</v>
      </c>
      <c r="C11" s="271">
        <v>0</v>
      </c>
      <c r="D11" s="271">
        <v>0</v>
      </c>
      <c r="E11" s="272">
        <v>0</v>
      </c>
      <c r="G11" s="197"/>
    </row>
    <row r="12" spans="1:7" ht="15" customHeight="1" x14ac:dyDescent="0.2">
      <c r="A12" s="250" t="s">
        <v>40</v>
      </c>
      <c r="B12" s="271"/>
      <c r="C12" s="271"/>
      <c r="D12" s="271"/>
      <c r="E12" s="272">
        <v>0</v>
      </c>
      <c r="G12" s="197"/>
    </row>
    <row r="13" spans="1:7" ht="15" customHeight="1" x14ac:dyDescent="0.2">
      <c r="A13" s="250" t="s">
        <v>81</v>
      </c>
      <c r="B13" s="271"/>
      <c r="C13" s="271"/>
      <c r="D13" s="271"/>
      <c r="E13" s="272">
        <v>0</v>
      </c>
    </row>
    <row r="14" spans="1:7" ht="15" customHeight="1" x14ac:dyDescent="0.2">
      <c r="A14" s="250" t="s">
        <v>41</v>
      </c>
      <c r="B14" s="271"/>
      <c r="C14" s="271"/>
      <c r="D14" s="271"/>
      <c r="E14" s="272">
        <v>0</v>
      </c>
    </row>
    <row r="15" spans="1:7" ht="15" customHeight="1" x14ac:dyDescent="0.2">
      <c r="A15" s="250" t="s">
        <v>42</v>
      </c>
      <c r="B15" s="271">
        <v>0</v>
      </c>
      <c r="C15" s="271">
        <v>0</v>
      </c>
      <c r="D15" s="271">
        <v>0</v>
      </c>
      <c r="E15" s="272">
        <v>0</v>
      </c>
    </row>
    <row r="16" spans="1:7" ht="15" customHeight="1" x14ac:dyDescent="0.2">
      <c r="A16" s="250" t="s">
        <v>43</v>
      </c>
      <c r="B16" s="271">
        <v>0</v>
      </c>
      <c r="C16" s="271">
        <v>0</v>
      </c>
      <c r="D16" s="271">
        <v>0</v>
      </c>
      <c r="E16" s="272">
        <v>0</v>
      </c>
    </row>
    <row r="17" spans="1:5" s="39" customFormat="1" ht="15" customHeight="1" x14ac:dyDescent="0.2">
      <c r="A17" s="251" t="s">
        <v>82</v>
      </c>
      <c r="B17" s="273">
        <v>0</v>
      </c>
      <c r="C17" s="273">
        <v>0</v>
      </c>
      <c r="D17" s="273">
        <v>0</v>
      </c>
      <c r="E17" s="272">
        <v>0</v>
      </c>
    </row>
    <row r="18" spans="1:5" ht="15" customHeight="1" x14ac:dyDescent="0.2">
      <c r="A18" s="250" t="s">
        <v>44</v>
      </c>
      <c r="B18" s="271"/>
      <c r="C18" s="271"/>
      <c r="D18" s="271"/>
      <c r="E18" s="272">
        <v>0</v>
      </c>
    </row>
    <row r="19" spans="1:5" ht="15" customHeight="1" x14ac:dyDescent="0.2">
      <c r="A19" s="250" t="s">
        <v>83</v>
      </c>
      <c r="B19" s="271"/>
      <c r="C19" s="271"/>
      <c r="D19" s="271"/>
      <c r="E19" s="272">
        <v>0</v>
      </c>
    </row>
    <row r="20" spans="1:5" ht="15" customHeight="1" x14ac:dyDescent="0.2">
      <c r="A20" s="250" t="s">
        <v>224</v>
      </c>
      <c r="B20" s="271"/>
      <c r="C20" s="271"/>
      <c r="D20" s="271"/>
      <c r="E20" s="272">
        <v>0</v>
      </c>
    </row>
    <row r="21" spans="1:5" ht="15" customHeight="1" x14ac:dyDescent="0.2">
      <c r="A21" s="250" t="s">
        <v>84</v>
      </c>
      <c r="B21" s="271"/>
      <c r="C21" s="271"/>
      <c r="D21" s="271"/>
      <c r="E21" s="272">
        <v>0</v>
      </c>
    </row>
    <row r="22" spans="1:5" ht="15" customHeight="1" x14ac:dyDescent="0.2">
      <c r="A22" s="250" t="s">
        <v>85</v>
      </c>
      <c r="B22" s="271"/>
      <c r="C22" s="271"/>
      <c r="D22" s="271"/>
      <c r="E22" s="272">
        <v>0</v>
      </c>
    </row>
    <row r="23" spans="1:5" s="39" customFormat="1" ht="15" customHeight="1" x14ac:dyDescent="0.2">
      <c r="A23" s="251" t="s">
        <v>225</v>
      </c>
      <c r="B23" s="273">
        <v>0</v>
      </c>
      <c r="C23" s="273">
        <v>0</v>
      </c>
      <c r="D23" s="273">
        <v>0</v>
      </c>
      <c r="E23" s="274">
        <v>0</v>
      </c>
    </row>
    <row r="24" spans="1:5" s="39" customFormat="1" ht="15" customHeight="1" x14ac:dyDescent="0.2">
      <c r="A24" s="251" t="s">
        <v>109</v>
      </c>
      <c r="B24" s="273">
        <v>0</v>
      </c>
      <c r="C24" s="273">
        <v>0</v>
      </c>
      <c r="D24" s="273">
        <v>0</v>
      </c>
      <c r="E24" s="274">
        <v>0</v>
      </c>
    </row>
    <row r="25" spans="1:5" ht="15" customHeight="1" x14ac:dyDescent="0.2">
      <c r="A25" s="250" t="s">
        <v>46</v>
      </c>
      <c r="B25" s="271"/>
      <c r="C25" s="271"/>
      <c r="D25" s="271"/>
      <c r="E25" s="272">
        <v>0</v>
      </c>
    </row>
    <row r="26" spans="1:5" ht="15" customHeight="1" x14ac:dyDescent="0.2">
      <c r="A26" s="252" t="s">
        <v>86</v>
      </c>
      <c r="B26" s="271"/>
      <c r="C26" s="271"/>
      <c r="D26" s="271"/>
      <c r="E26" s="272">
        <v>0</v>
      </c>
    </row>
    <row r="27" spans="1:5" ht="15" customHeight="1" x14ac:dyDescent="0.2">
      <c r="A27" s="252" t="s">
        <v>87</v>
      </c>
      <c r="B27" s="271"/>
      <c r="C27" s="271"/>
      <c r="D27" s="271"/>
      <c r="E27" s="272">
        <v>0</v>
      </c>
    </row>
    <row r="28" spans="1:5" ht="15" customHeight="1" x14ac:dyDescent="0.2">
      <c r="A28" s="250" t="s">
        <v>47</v>
      </c>
      <c r="B28" s="271"/>
      <c r="C28" s="271"/>
      <c r="D28" s="271"/>
      <c r="E28" s="272">
        <v>0</v>
      </c>
    </row>
    <row r="29" spans="1:5" ht="15" customHeight="1" x14ac:dyDescent="0.2">
      <c r="A29" s="252" t="s">
        <v>86</v>
      </c>
      <c r="B29" s="271"/>
      <c r="C29" s="271"/>
      <c r="D29" s="271"/>
      <c r="E29" s="272">
        <v>0</v>
      </c>
    </row>
    <row r="30" spans="1:5" ht="15" customHeight="1" x14ac:dyDescent="0.2">
      <c r="A30" s="252" t="s">
        <v>87</v>
      </c>
      <c r="B30" s="271"/>
      <c r="C30" s="271"/>
      <c r="D30" s="271"/>
      <c r="E30" s="272">
        <v>0</v>
      </c>
    </row>
    <row r="31" spans="1:5" s="39" customFormat="1" ht="15" customHeight="1" x14ac:dyDescent="0.2">
      <c r="A31" s="251" t="s">
        <v>226</v>
      </c>
      <c r="B31" s="273">
        <v>0</v>
      </c>
      <c r="C31" s="273">
        <v>0</v>
      </c>
      <c r="D31" s="273">
        <v>0</v>
      </c>
      <c r="E31" s="274">
        <v>0</v>
      </c>
    </row>
    <row r="32" spans="1:5" ht="15" customHeight="1" x14ac:dyDescent="0.2">
      <c r="A32" s="253" t="s">
        <v>111</v>
      </c>
      <c r="B32" s="271">
        <v>1000</v>
      </c>
      <c r="C32" s="271">
        <v>351000</v>
      </c>
      <c r="D32" s="271">
        <v>250000</v>
      </c>
      <c r="E32" s="272">
        <v>-101000</v>
      </c>
    </row>
    <row r="33" spans="1:7" s="39" customFormat="1" ht="15" customHeight="1" x14ac:dyDescent="0.2">
      <c r="A33" s="251" t="s">
        <v>227</v>
      </c>
      <c r="B33" s="273">
        <v>1000</v>
      </c>
      <c r="C33" s="273">
        <v>351000</v>
      </c>
      <c r="D33" s="273">
        <v>250000</v>
      </c>
      <c r="E33" s="274">
        <v>-101000</v>
      </c>
    </row>
    <row r="34" spans="1:7" s="39" customFormat="1" ht="15" customHeight="1" x14ac:dyDescent="0.2">
      <c r="A34" s="251" t="s">
        <v>228</v>
      </c>
      <c r="B34" s="273">
        <v>0</v>
      </c>
      <c r="C34" s="273">
        <v>0</v>
      </c>
      <c r="D34" s="273">
        <v>0</v>
      </c>
      <c r="E34" s="274"/>
    </row>
    <row r="35" spans="1:7" ht="15" customHeight="1" x14ac:dyDescent="0.2">
      <c r="A35" s="252" t="s">
        <v>121</v>
      </c>
      <c r="B35" s="271"/>
      <c r="C35" s="271"/>
      <c r="D35" s="271"/>
      <c r="E35" s="272"/>
    </row>
    <row r="36" spans="1:7" ht="15" customHeight="1" x14ac:dyDescent="0.2">
      <c r="A36" s="252" t="s">
        <v>97</v>
      </c>
      <c r="B36" s="271"/>
      <c r="C36" s="271"/>
      <c r="D36" s="271"/>
      <c r="E36" s="272"/>
    </row>
    <row r="37" spans="1:7" ht="15" customHeight="1" x14ac:dyDescent="0.2">
      <c r="A37" s="254" t="s">
        <v>48</v>
      </c>
      <c r="B37" s="275"/>
      <c r="C37" s="275"/>
      <c r="D37" s="275"/>
      <c r="E37" s="276"/>
    </row>
    <row r="38" spans="1:7" ht="38.25" x14ac:dyDescent="0.2">
      <c r="A38" s="247" t="s">
        <v>49</v>
      </c>
      <c r="B38" s="248" t="s">
        <v>270</v>
      </c>
      <c r="C38" s="248" t="s">
        <v>271</v>
      </c>
      <c r="D38" s="248" t="s">
        <v>272</v>
      </c>
      <c r="E38" s="248" t="s">
        <v>273</v>
      </c>
      <c r="F38" s="248" t="s">
        <v>274</v>
      </c>
      <c r="G38" s="248" t="s">
        <v>275</v>
      </c>
    </row>
    <row r="39" spans="1:7" s="39" customFormat="1" ht="15" customHeight="1" x14ac:dyDescent="0.2">
      <c r="A39" s="249" t="s">
        <v>113</v>
      </c>
      <c r="B39" s="277">
        <v>1000</v>
      </c>
      <c r="C39" s="277">
        <v>351000</v>
      </c>
      <c r="D39" s="277">
        <v>250000</v>
      </c>
      <c r="E39" s="277">
        <v>250000</v>
      </c>
      <c r="F39" s="277">
        <v>250000</v>
      </c>
      <c r="G39" s="277">
        <v>101000</v>
      </c>
    </row>
    <row r="40" spans="1:7" ht="15" customHeight="1" x14ac:dyDescent="0.2">
      <c r="A40" s="250" t="s">
        <v>52</v>
      </c>
      <c r="B40" s="271"/>
      <c r="C40" s="271"/>
      <c r="D40" s="271"/>
      <c r="E40" s="271">
        <v>0</v>
      </c>
      <c r="F40" s="271">
        <v>0</v>
      </c>
      <c r="G40" s="271">
        <v>0</v>
      </c>
    </row>
    <row r="41" spans="1:7" ht="15" customHeight="1" x14ac:dyDescent="0.2">
      <c r="A41" s="250" t="s">
        <v>53</v>
      </c>
      <c r="B41" s="271"/>
      <c r="C41" s="271"/>
      <c r="D41" s="271"/>
      <c r="E41" s="271"/>
      <c r="F41" s="271"/>
      <c r="G41" s="271">
        <v>0</v>
      </c>
    </row>
    <row r="42" spans="1:7" ht="15" customHeight="1" x14ac:dyDescent="0.2">
      <c r="A42" s="250" t="s">
        <v>54</v>
      </c>
      <c r="B42" s="271">
        <v>1000</v>
      </c>
      <c r="C42" s="271">
        <v>351000</v>
      </c>
      <c r="D42" s="271">
        <v>250000</v>
      </c>
      <c r="E42" s="271">
        <v>250000</v>
      </c>
      <c r="F42" s="271">
        <v>250000</v>
      </c>
      <c r="G42" s="271">
        <v>101000</v>
      </c>
    </row>
    <row r="43" spans="1:7" s="39" customFormat="1" ht="15" customHeight="1" x14ac:dyDescent="0.2">
      <c r="A43" s="251" t="s">
        <v>114</v>
      </c>
      <c r="B43" s="273">
        <v>0</v>
      </c>
      <c r="C43" s="273">
        <v>0</v>
      </c>
      <c r="D43" s="273">
        <v>0</v>
      </c>
      <c r="E43" s="273">
        <v>0</v>
      </c>
      <c r="F43" s="273">
        <v>0</v>
      </c>
      <c r="G43" s="271">
        <v>0</v>
      </c>
    </row>
    <row r="44" spans="1:7" ht="15" customHeight="1" x14ac:dyDescent="0.2">
      <c r="A44" s="250" t="s">
        <v>55</v>
      </c>
      <c r="B44" s="271">
        <v>0</v>
      </c>
      <c r="C44" s="271">
        <v>0</v>
      </c>
      <c r="D44" s="271"/>
      <c r="E44" s="271"/>
      <c r="F44" s="271"/>
      <c r="G44" s="271">
        <v>0</v>
      </c>
    </row>
    <row r="45" spans="1:7" ht="15" customHeight="1" x14ac:dyDescent="0.2">
      <c r="A45" s="250" t="s">
        <v>56</v>
      </c>
      <c r="B45" s="271"/>
      <c r="C45" s="271"/>
      <c r="D45" s="271"/>
      <c r="E45" s="271"/>
      <c r="F45" s="271"/>
      <c r="G45" s="271">
        <v>0</v>
      </c>
    </row>
    <row r="46" spans="1:7" ht="15" customHeight="1" x14ac:dyDescent="0.2">
      <c r="A46" s="250" t="s">
        <v>57</v>
      </c>
      <c r="B46" s="271"/>
      <c r="C46" s="271"/>
      <c r="D46" s="271"/>
      <c r="E46" s="271"/>
      <c r="F46" s="271"/>
      <c r="G46" s="271">
        <v>0</v>
      </c>
    </row>
    <row r="47" spans="1:7" s="39" customFormat="1" ht="15" customHeight="1" x14ac:dyDescent="0.2">
      <c r="A47" s="251" t="s">
        <v>115</v>
      </c>
      <c r="B47" s="273"/>
      <c r="C47" s="273"/>
      <c r="D47" s="273"/>
      <c r="E47" s="273"/>
      <c r="F47" s="273"/>
      <c r="G47" s="271">
        <v>0</v>
      </c>
    </row>
    <row r="48" spans="1:7" s="39" customFormat="1" ht="15" customHeight="1" x14ac:dyDescent="0.2">
      <c r="A48" s="251" t="s">
        <v>263</v>
      </c>
      <c r="B48" s="273">
        <v>1000</v>
      </c>
      <c r="C48" s="273">
        <v>351000</v>
      </c>
      <c r="D48" s="273">
        <v>250000</v>
      </c>
      <c r="E48" s="273">
        <v>250000</v>
      </c>
      <c r="F48" s="273">
        <v>250000</v>
      </c>
      <c r="G48" s="271">
        <v>101000</v>
      </c>
    </row>
    <row r="49" spans="1:8" s="39" customFormat="1" ht="15" customHeight="1" x14ac:dyDescent="0.2">
      <c r="A49" s="251" t="s">
        <v>229</v>
      </c>
      <c r="B49" s="273">
        <v>0</v>
      </c>
      <c r="C49" s="273">
        <v>0</v>
      </c>
      <c r="D49" s="273">
        <v>0</v>
      </c>
      <c r="E49" s="273">
        <v>0</v>
      </c>
      <c r="F49" s="273">
        <v>0</v>
      </c>
      <c r="G49" s="271">
        <v>0</v>
      </c>
    </row>
    <row r="50" spans="1:8" ht="15" customHeight="1" x14ac:dyDescent="0.2">
      <c r="A50" s="250" t="s">
        <v>59</v>
      </c>
      <c r="B50" s="271"/>
      <c r="C50" s="271"/>
      <c r="D50" s="271"/>
      <c r="E50" s="271"/>
      <c r="F50" s="271"/>
      <c r="G50" s="271">
        <v>0</v>
      </c>
    </row>
    <row r="51" spans="1:8" ht="15" customHeight="1" x14ac:dyDescent="0.2">
      <c r="A51" s="252" t="s">
        <v>94</v>
      </c>
      <c r="B51" s="271"/>
      <c r="C51" s="271"/>
      <c r="D51" s="271"/>
      <c r="E51" s="271"/>
      <c r="F51" s="271"/>
      <c r="G51" s="271">
        <v>0</v>
      </c>
    </row>
    <row r="52" spans="1:8" ht="15" customHeight="1" x14ac:dyDescent="0.2">
      <c r="A52" s="252" t="s">
        <v>60</v>
      </c>
      <c r="B52" s="271"/>
      <c r="C52" s="271"/>
      <c r="D52" s="271"/>
      <c r="E52" s="271"/>
      <c r="F52" s="271"/>
      <c r="G52" s="271">
        <v>0</v>
      </c>
    </row>
    <row r="53" spans="1:8" ht="15" customHeight="1" x14ac:dyDescent="0.2">
      <c r="A53" s="250" t="s">
        <v>61</v>
      </c>
      <c r="B53" s="271"/>
      <c r="C53" s="271"/>
      <c r="D53" s="271"/>
      <c r="E53" s="271"/>
      <c r="F53" s="271"/>
      <c r="G53" s="271">
        <v>0</v>
      </c>
    </row>
    <row r="54" spans="1:8" ht="15" customHeight="1" x14ac:dyDescent="0.2">
      <c r="A54" s="252" t="s">
        <v>94</v>
      </c>
      <c r="B54" s="271"/>
      <c r="C54" s="271"/>
      <c r="D54" s="271"/>
      <c r="E54" s="271"/>
      <c r="F54" s="271"/>
      <c r="G54" s="271">
        <v>0</v>
      </c>
    </row>
    <row r="55" spans="1:8" ht="15" customHeight="1" x14ac:dyDescent="0.2">
      <c r="A55" s="252" t="s">
        <v>60</v>
      </c>
      <c r="B55" s="271"/>
      <c r="C55" s="271"/>
      <c r="D55" s="271"/>
      <c r="E55" s="271"/>
      <c r="F55" s="271"/>
      <c r="G55" s="271">
        <v>0</v>
      </c>
    </row>
    <row r="56" spans="1:8" s="39" customFormat="1" ht="15" customHeight="1" x14ac:dyDescent="0.2">
      <c r="A56" s="251" t="s">
        <v>230</v>
      </c>
      <c r="B56" s="273">
        <v>1000</v>
      </c>
      <c r="C56" s="273">
        <v>351000</v>
      </c>
      <c r="D56" s="273">
        <v>250000</v>
      </c>
      <c r="E56" s="273">
        <v>250000</v>
      </c>
      <c r="F56" s="273">
        <v>250000</v>
      </c>
      <c r="G56" s="271">
        <v>101000</v>
      </c>
    </row>
    <row r="57" spans="1:8" ht="15" customHeight="1" x14ac:dyDescent="0.2">
      <c r="A57" s="253" t="s">
        <v>231</v>
      </c>
      <c r="B57" s="271">
        <v>0</v>
      </c>
      <c r="C57" s="271">
        <v>0</v>
      </c>
      <c r="D57" s="271">
        <v>0</v>
      </c>
      <c r="E57" s="271"/>
      <c r="F57" s="271"/>
      <c r="G57" s="271">
        <v>0</v>
      </c>
    </row>
    <row r="58" spans="1:8" s="39" customFormat="1" ht="15" customHeight="1" x14ac:dyDescent="0.2">
      <c r="A58" s="251" t="s">
        <v>232</v>
      </c>
      <c r="B58" s="273">
        <v>1000</v>
      </c>
      <c r="C58" s="273">
        <v>351000</v>
      </c>
      <c r="D58" s="273">
        <v>250000</v>
      </c>
      <c r="E58" s="273">
        <v>250000</v>
      </c>
      <c r="F58" s="273">
        <v>250000</v>
      </c>
      <c r="G58" s="271">
        <v>101000</v>
      </c>
    </row>
    <row r="59" spans="1:8" s="39" customFormat="1" ht="15" customHeight="1" x14ac:dyDescent="0.2">
      <c r="A59" s="255" t="s">
        <v>233</v>
      </c>
      <c r="B59" s="278"/>
      <c r="C59" s="278"/>
      <c r="D59" s="278"/>
      <c r="E59" s="278"/>
      <c r="F59" s="278"/>
      <c r="G59" s="278"/>
    </row>
    <row r="60" spans="1:8" ht="15" customHeight="1" x14ac:dyDescent="0.2">
      <c r="A60" s="383" t="s">
        <v>234</v>
      </c>
      <c r="B60" s="383"/>
      <c r="C60" s="383"/>
      <c r="D60" s="383"/>
      <c r="E60" s="383"/>
      <c r="F60" s="383"/>
      <c r="G60" s="383"/>
    </row>
    <row r="61" spans="1:8" ht="15" customHeight="1" x14ac:dyDescent="0.2">
      <c r="A61" s="375" t="s">
        <v>34</v>
      </c>
      <c r="B61" s="375"/>
      <c r="C61" s="375"/>
      <c r="D61" s="375"/>
      <c r="E61" s="375"/>
      <c r="F61" s="375"/>
      <c r="G61" s="375"/>
    </row>
    <row r="62" spans="1:8" ht="15" customHeight="1" x14ac:dyDescent="0.2">
      <c r="A62" s="375" t="s">
        <v>284</v>
      </c>
      <c r="B62" s="375"/>
      <c r="C62" s="375"/>
      <c r="D62" s="375"/>
      <c r="E62" s="375"/>
      <c r="F62" s="375"/>
      <c r="G62" s="375"/>
    </row>
    <row r="63" spans="1:8" ht="15" customHeight="1" x14ac:dyDescent="0.2">
      <c r="A63" s="380" t="s">
        <v>281</v>
      </c>
      <c r="B63" s="380"/>
      <c r="C63" s="380"/>
      <c r="D63" s="380"/>
      <c r="E63" s="380"/>
      <c r="F63" s="380"/>
      <c r="G63" s="380"/>
      <c r="H63" s="268"/>
    </row>
    <row r="64" spans="1:8" ht="15" customHeight="1" x14ac:dyDescent="0.2">
      <c r="A64" s="375" t="s">
        <v>276</v>
      </c>
      <c r="B64" s="375"/>
      <c r="C64" s="375"/>
      <c r="D64" s="375"/>
      <c r="E64" s="375"/>
      <c r="F64" s="375"/>
      <c r="G64" s="375"/>
    </row>
    <row r="65" spans="1:8" ht="15" customHeight="1" x14ac:dyDescent="0.2">
      <c r="A65" s="387" t="s">
        <v>280</v>
      </c>
      <c r="B65" s="387"/>
      <c r="C65" s="387"/>
      <c r="D65" s="387"/>
      <c r="E65" s="387"/>
      <c r="F65" s="387"/>
      <c r="G65" s="387"/>
      <c r="H65" s="268"/>
    </row>
    <row r="66" spans="1:8" ht="15" customHeight="1" x14ac:dyDescent="0.2">
      <c r="A66" s="375" t="s">
        <v>277</v>
      </c>
      <c r="B66" s="375"/>
      <c r="C66" s="375"/>
      <c r="D66" s="375"/>
      <c r="E66" s="375"/>
      <c r="F66" s="375"/>
      <c r="G66" s="375"/>
    </row>
    <row r="67" spans="1:8" ht="15" customHeight="1" x14ac:dyDescent="0.2">
      <c r="A67" s="385"/>
      <c r="B67" s="385"/>
      <c r="C67" s="385"/>
      <c r="D67" s="385"/>
      <c r="E67" s="385"/>
      <c r="F67" s="385"/>
      <c r="G67" s="385"/>
    </row>
    <row r="68" spans="1:8" ht="15" customHeight="1" x14ac:dyDescent="0.2">
      <c r="A68" s="386"/>
      <c r="B68" s="386"/>
      <c r="C68" s="386"/>
      <c r="D68" s="386"/>
      <c r="E68" s="386"/>
      <c r="F68" s="386"/>
      <c r="G68" s="386"/>
    </row>
    <row r="69" spans="1:8" ht="15" customHeight="1" x14ac:dyDescent="0.2">
      <c r="A69" s="378"/>
      <c r="B69" s="378"/>
      <c r="C69" s="378"/>
      <c r="D69" s="378"/>
      <c r="E69" s="378"/>
      <c r="F69" s="378"/>
      <c r="G69" s="378"/>
    </row>
    <row r="70" spans="1:8" ht="15" customHeight="1" x14ac:dyDescent="0.2">
      <c r="A70" s="378"/>
      <c r="B70" s="378"/>
      <c r="C70" s="378"/>
      <c r="D70" s="378"/>
      <c r="E70" s="378"/>
      <c r="F70" s="378"/>
      <c r="G70" s="378"/>
    </row>
    <row r="71" spans="1:8" x14ac:dyDescent="0.2">
      <c r="A71" s="378"/>
      <c r="B71" s="378"/>
      <c r="C71" s="378"/>
      <c r="D71" s="378"/>
      <c r="E71" s="378"/>
      <c r="F71" s="378"/>
      <c r="G71" s="378"/>
    </row>
    <row r="72" spans="1:8" x14ac:dyDescent="0.2">
      <c r="A72" s="377" t="s">
        <v>287</v>
      </c>
      <c r="B72" s="377"/>
      <c r="C72" s="377"/>
      <c r="D72" s="377"/>
      <c r="E72" s="243" t="s">
        <v>278</v>
      </c>
      <c r="F72" s="243"/>
      <c r="G72" s="244"/>
    </row>
    <row r="73" spans="1:8" x14ac:dyDescent="0.2">
      <c r="A73" s="376" t="s">
        <v>217</v>
      </c>
      <c r="B73" s="376"/>
      <c r="C73" s="376"/>
      <c r="D73" s="376"/>
      <c r="E73" s="246" t="s">
        <v>144</v>
      </c>
      <c r="F73" s="246"/>
      <c r="G73" s="245"/>
    </row>
    <row r="74" spans="1:8" x14ac:dyDescent="0.2">
      <c r="A74" s="376" t="s">
        <v>288</v>
      </c>
      <c r="B74" s="376"/>
      <c r="C74" s="376"/>
      <c r="D74" s="376"/>
      <c r="E74" s="246" t="s">
        <v>279</v>
      </c>
      <c r="F74" s="243"/>
      <c r="G74" s="244"/>
    </row>
    <row r="75" spans="1:8" ht="15" customHeight="1" x14ac:dyDescent="0.2">
      <c r="A75" s="377" t="s">
        <v>289</v>
      </c>
      <c r="B75" s="377"/>
      <c r="E75" s="243" t="s">
        <v>220</v>
      </c>
      <c r="F75" s="243"/>
      <c r="G75" s="237"/>
    </row>
    <row r="76" spans="1:8" ht="15" customHeight="1" x14ac:dyDescent="0.2"/>
    <row r="77" spans="1:8" ht="15" customHeight="1" x14ac:dyDescent="0.2"/>
    <row r="78" spans="1:8" ht="15" customHeight="1" x14ac:dyDescent="0.2"/>
    <row r="79" spans="1:8" ht="15" customHeight="1" x14ac:dyDescent="0.2"/>
    <row r="80" spans="1:8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60:G60"/>
    <mergeCell ref="A67:G67"/>
    <mergeCell ref="A68:G68"/>
    <mergeCell ref="A61:G61"/>
    <mergeCell ref="A62:G62"/>
    <mergeCell ref="A63:G63"/>
    <mergeCell ref="A64:G64"/>
    <mergeCell ref="A66:G66"/>
    <mergeCell ref="A65:G65"/>
    <mergeCell ref="A1:G1"/>
    <mergeCell ref="A2:G2"/>
    <mergeCell ref="A3:G3"/>
    <mergeCell ref="A4:G4"/>
    <mergeCell ref="A5:G5"/>
    <mergeCell ref="A75:B75"/>
    <mergeCell ref="A74:B74"/>
    <mergeCell ref="C74:D74"/>
    <mergeCell ref="A71:G71"/>
    <mergeCell ref="A70:G70"/>
    <mergeCell ref="A69:G69"/>
    <mergeCell ref="A72:B72"/>
    <mergeCell ref="C72:D72"/>
    <mergeCell ref="A73:B73"/>
    <mergeCell ref="C73:D73"/>
  </mergeCells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>
    <oddFooter>&amp;CPágina 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D97A4-C476-4817-A92A-8C2493243B6C}">
  <sheetPr codeName="Plan11">
    <tabColor indexed="42"/>
    <pageSetUpPr fitToPage="1"/>
  </sheetPr>
  <dimension ref="A1:G157"/>
  <sheetViews>
    <sheetView showGridLines="0" zoomScaleNormal="100" workbookViewId="0">
      <selection activeCell="C10" sqref="C10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</cols>
  <sheetData>
    <row r="1" spans="1:7" ht="15" customHeight="1" x14ac:dyDescent="0.2">
      <c r="A1" s="381" t="s">
        <v>265</v>
      </c>
      <c r="B1" s="381"/>
      <c r="C1" s="381"/>
      <c r="D1" s="381"/>
      <c r="E1" s="381"/>
      <c r="F1" s="381"/>
      <c r="G1" s="381"/>
    </row>
    <row r="2" spans="1:7" ht="15" customHeight="1" x14ac:dyDescent="0.2">
      <c r="A2" s="381" t="s">
        <v>236</v>
      </c>
      <c r="B2" s="381"/>
      <c r="C2" s="381"/>
      <c r="D2" s="381"/>
      <c r="E2" s="381"/>
      <c r="F2" s="381"/>
      <c r="G2" s="381"/>
    </row>
    <row r="3" spans="1:7" ht="15" customHeight="1" x14ac:dyDescent="0.2">
      <c r="A3" s="381" t="s">
        <v>291</v>
      </c>
      <c r="B3" s="381"/>
      <c r="C3" s="381"/>
      <c r="D3" s="381"/>
      <c r="E3" s="381"/>
      <c r="F3" s="381"/>
      <c r="G3" s="381"/>
    </row>
    <row r="4" spans="1:7" ht="15" customHeight="1" x14ac:dyDescent="0.2">
      <c r="A4" s="381"/>
      <c r="B4" s="381"/>
      <c r="C4" s="381"/>
      <c r="D4" s="381"/>
      <c r="E4" s="381"/>
      <c r="F4" s="381"/>
      <c r="G4" s="381"/>
    </row>
    <row r="5" spans="1:7" ht="15" customHeight="1" x14ac:dyDescent="0.2">
      <c r="A5" s="256" t="s">
        <v>237</v>
      </c>
    </row>
    <row r="6" spans="1:7" ht="15" customHeight="1" thickBot="1" x14ac:dyDescent="0.25">
      <c r="A6" s="257"/>
      <c r="B6" s="389" t="s">
        <v>62</v>
      </c>
      <c r="C6" s="390"/>
      <c r="D6" s="257"/>
      <c r="E6" s="257"/>
      <c r="F6" s="257"/>
      <c r="G6" s="257"/>
    </row>
    <row r="7" spans="1:7" ht="38.25" x14ac:dyDescent="0.2">
      <c r="A7" s="258" t="s">
        <v>238</v>
      </c>
      <c r="B7" s="259" t="s">
        <v>258</v>
      </c>
      <c r="C7" s="259" t="s">
        <v>259</v>
      </c>
      <c r="D7" s="259" t="s">
        <v>260</v>
      </c>
      <c r="E7" s="259" t="s">
        <v>261</v>
      </c>
      <c r="F7" s="259" t="s">
        <v>262</v>
      </c>
      <c r="G7" s="259" t="s">
        <v>252</v>
      </c>
    </row>
    <row r="8" spans="1:7" s="39" customFormat="1" ht="15" customHeight="1" x14ac:dyDescent="0.2">
      <c r="A8" s="251" t="s">
        <v>69</v>
      </c>
      <c r="B8" s="274">
        <v>0</v>
      </c>
      <c r="C8" s="274">
        <v>0</v>
      </c>
      <c r="D8" s="274">
        <v>0</v>
      </c>
      <c r="E8" s="274">
        <v>0</v>
      </c>
      <c r="F8" s="274">
        <v>0</v>
      </c>
      <c r="G8" s="274">
        <v>0</v>
      </c>
    </row>
    <row r="9" spans="1:7" ht="15" customHeight="1" x14ac:dyDescent="0.2">
      <c r="A9" s="252" t="s">
        <v>52</v>
      </c>
      <c r="B9" s="271"/>
      <c r="C9" s="271"/>
      <c r="D9" s="271"/>
      <c r="E9" s="271"/>
      <c r="F9" s="271"/>
      <c r="G9" s="279">
        <v>0</v>
      </c>
    </row>
    <row r="10" spans="1:7" ht="15" customHeight="1" x14ac:dyDescent="0.2">
      <c r="A10" s="252" t="s">
        <v>53</v>
      </c>
      <c r="B10" s="271"/>
      <c r="C10" s="271"/>
      <c r="D10" s="271"/>
      <c r="E10" s="271"/>
      <c r="F10" s="271"/>
      <c r="G10" s="279">
        <v>0</v>
      </c>
    </row>
    <row r="11" spans="1:7" ht="15" customHeight="1" x14ac:dyDescent="0.2">
      <c r="A11" s="252" t="s">
        <v>54</v>
      </c>
      <c r="B11" s="271"/>
      <c r="C11" s="271">
        <v>0</v>
      </c>
      <c r="D11" s="271">
        <v>0</v>
      </c>
      <c r="E11" s="271">
        <v>0</v>
      </c>
      <c r="F11" s="271"/>
      <c r="G11" s="279">
        <v>0</v>
      </c>
    </row>
    <row r="12" spans="1:7" s="39" customFormat="1" ht="15" customHeight="1" x14ac:dyDescent="0.2">
      <c r="A12" s="251" t="s">
        <v>70</v>
      </c>
      <c r="B12" s="273">
        <v>0</v>
      </c>
      <c r="C12" s="273">
        <v>0</v>
      </c>
      <c r="D12" s="273">
        <v>0</v>
      </c>
      <c r="E12" s="273">
        <v>0</v>
      </c>
      <c r="F12" s="273">
        <v>0</v>
      </c>
      <c r="G12" s="274">
        <v>0</v>
      </c>
    </row>
    <row r="13" spans="1:7" ht="15" customHeight="1" x14ac:dyDescent="0.2">
      <c r="A13" s="252" t="s">
        <v>55</v>
      </c>
      <c r="B13" s="271"/>
      <c r="C13" s="271"/>
      <c r="D13" s="271"/>
      <c r="E13" s="271"/>
      <c r="F13" s="271"/>
      <c r="G13" s="279">
        <v>0</v>
      </c>
    </row>
    <row r="14" spans="1:7" ht="15" customHeight="1" x14ac:dyDescent="0.2">
      <c r="A14" s="252" t="s">
        <v>56</v>
      </c>
      <c r="B14" s="271"/>
      <c r="C14" s="271"/>
      <c r="D14" s="271"/>
      <c r="E14" s="271"/>
      <c r="F14" s="271"/>
      <c r="G14" s="279">
        <v>0</v>
      </c>
    </row>
    <row r="15" spans="1:7" ht="15" customHeight="1" x14ac:dyDescent="0.2">
      <c r="A15" s="252" t="s">
        <v>57</v>
      </c>
      <c r="B15" s="271"/>
      <c r="C15" s="271"/>
      <c r="D15" s="271"/>
      <c r="E15" s="271"/>
      <c r="F15" s="271"/>
      <c r="G15" s="279">
        <v>0</v>
      </c>
    </row>
    <row r="16" spans="1:7" s="39" customFormat="1" ht="15" customHeight="1" x14ac:dyDescent="0.2">
      <c r="A16" s="255" t="s">
        <v>71</v>
      </c>
      <c r="B16" s="278">
        <v>0</v>
      </c>
      <c r="C16" s="278">
        <v>0</v>
      </c>
      <c r="D16" s="278">
        <v>0</v>
      </c>
      <c r="E16" s="278">
        <v>0</v>
      </c>
      <c r="F16" s="278">
        <v>0</v>
      </c>
      <c r="G16" s="280">
        <v>0</v>
      </c>
    </row>
    <row r="17" spans="1:7" ht="15" customHeight="1" x14ac:dyDescent="0.2">
      <c r="A17" s="138"/>
    </row>
    <row r="18" spans="1:7" ht="15" customHeight="1" x14ac:dyDescent="0.2">
      <c r="A18" s="256" t="s">
        <v>239</v>
      </c>
    </row>
    <row r="19" spans="1:7" ht="15" customHeight="1" thickBot="1" x14ac:dyDescent="0.25">
      <c r="A19" s="257"/>
      <c r="B19" s="389" t="s">
        <v>62</v>
      </c>
      <c r="C19" s="390"/>
      <c r="D19" s="257"/>
      <c r="E19" s="257"/>
      <c r="F19" s="257"/>
    </row>
    <row r="20" spans="1:7" ht="38.25" x14ac:dyDescent="0.2">
      <c r="A20" s="258" t="s">
        <v>240</v>
      </c>
      <c r="B20" s="259" t="s">
        <v>257</v>
      </c>
      <c r="C20" s="259" t="s">
        <v>256</v>
      </c>
      <c r="D20" s="259" t="s">
        <v>255</v>
      </c>
      <c r="E20" s="259" t="s">
        <v>254</v>
      </c>
      <c r="F20" s="259" t="s">
        <v>253</v>
      </c>
    </row>
    <row r="21" spans="1:7" s="39" customFormat="1" ht="15" customHeight="1" x14ac:dyDescent="0.2">
      <c r="A21" s="251" t="s">
        <v>69</v>
      </c>
      <c r="B21" s="274">
        <v>0</v>
      </c>
      <c r="C21" s="274">
        <v>0</v>
      </c>
      <c r="D21" s="274">
        <v>0</v>
      </c>
      <c r="E21" s="274">
        <v>0</v>
      </c>
      <c r="F21" s="273">
        <v>0</v>
      </c>
    </row>
    <row r="22" spans="1:7" ht="15" customHeight="1" x14ac:dyDescent="0.2">
      <c r="A22" s="252" t="s">
        <v>52</v>
      </c>
      <c r="B22" s="271"/>
      <c r="C22" s="271"/>
      <c r="D22" s="271"/>
      <c r="E22" s="271"/>
      <c r="F22" s="260">
        <v>0</v>
      </c>
    </row>
    <row r="23" spans="1:7" ht="15" customHeight="1" x14ac:dyDescent="0.2">
      <c r="A23" s="252" t="s">
        <v>53</v>
      </c>
      <c r="B23" s="271"/>
      <c r="C23" s="271"/>
      <c r="D23" s="271"/>
      <c r="E23" s="271"/>
      <c r="F23" s="260">
        <v>0</v>
      </c>
    </row>
    <row r="24" spans="1:7" ht="15" customHeight="1" x14ac:dyDescent="0.2">
      <c r="A24" s="252" t="s">
        <v>54</v>
      </c>
      <c r="B24" s="271"/>
      <c r="C24" s="271">
        <v>0</v>
      </c>
      <c r="D24" s="271">
        <v>0</v>
      </c>
      <c r="E24" s="271">
        <v>0</v>
      </c>
      <c r="F24" s="260">
        <v>0</v>
      </c>
    </row>
    <row r="25" spans="1:7" s="39" customFormat="1" ht="15" customHeight="1" x14ac:dyDescent="0.2">
      <c r="A25" s="251" t="s">
        <v>70</v>
      </c>
      <c r="B25" s="273">
        <v>0</v>
      </c>
      <c r="C25" s="273">
        <v>0</v>
      </c>
      <c r="D25" s="273">
        <v>0</v>
      </c>
      <c r="E25" s="273">
        <v>0</v>
      </c>
      <c r="F25" s="273">
        <v>0</v>
      </c>
    </row>
    <row r="26" spans="1:7" ht="15" customHeight="1" x14ac:dyDescent="0.2">
      <c r="A26" s="252" t="s">
        <v>55</v>
      </c>
      <c r="B26" s="271">
        <v>0</v>
      </c>
      <c r="C26" s="271">
        <v>0</v>
      </c>
      <c r="D26" s="271">
        <v>0</v>
      </c>
      <c r="E26" s="271">
        <v>0</v>
      </c>
      <c r="F26" s="260">
        <v>0</v>
      </c>
    </row>
    <row r="27" spans="1:7" ht="15" customHeight="1" x14ac:dyDescent="0.2">
      <c r="A27" s="252" t="s">
        <v>56</v>
      </c>
      <c r="B27" s="271"/>
      <c r="C27" s="271"/>
      <c r="D27" s="271"/>
      <c r="E27" s="271"/>
      <c r="F27" s="260">
        <v>0</v>
      </c>
    </row>
    <row r="28" spans="1:7" ht="15" customHeight="1" x14ac:dyDescent="0.2">
      <c r="A28" s="252" t="s">
        <v>57</v>
      </c>
      <c r="B28" s="271"/>
      <c r="C28" s="271"/>
      <c r="D28" s="271"/>
      <c r="E28" s="271"/>
      <c r="F28" s="260">
        <v>0</v>
      </c>
    </row>
    <row r="29" spans="1:7" s="39" customFormat="1" ht="15" customHeight="1" x14ac:dyDescent="0.2">
      <c r="A29" s="255" t="s">
        <v>71</v>
      </c>
      <c r="B29" s="278">
        <v>0</v>
      </c>
      <c r="C29" s="278">
        <v>0</v>
      </c>
      <c r="D29" s="278">
        <v>0</v>
      </c>
      <c r="E29" s="278">
        <v>0</v>
      </c>
      <c r="F29" s="278">
        <v>0</v>
      </c>
    </row>
    <row r="30" spans="1:7" s="39" customFormat="1" ht="15" customHeight="1" x14ac:dyDescent="0.2">
      <c r="A30" s="395" t="s">
        <v>264</v>
      </c>
      <c r="B30" s="395"/>
      <c r="C30" s="395"/>
      <c r="D30" s="395"/>
      <c r="E30" s="395"/>
      <c r="F30" s="395"/>
      <c r="G30" s="395"/>
    </row>
    <row r="31" spans="1:7" s="39" customFormat="1" ht="15" customHeight="1" x14ac:dyDescent="0.2">
      <c r="A31" s="393" t="s">
        <v>34</v>
      </c>
      <c r="B31" s="393"/>
      <c r="C31" s="393"/>
      <c r="D31" s="393"/>
      <c r="E31" s="393"/>
      <c r="F31" s="393"/>
      <c r="G31" s="393"/>
    </row>
    <row r="32" spans="1:7" s="39" customFormat="1" ht="15" customHeight="1" x14ac:dyDescent="0.2">
      <c r="A32" s="394" t="s">
        <v>284</v>
      </c>
      <c r="B32" s="394"/>
      <c r="C32" s="394"/>
      <c r="D32" s="394"/>
      <c r="E32" s="394"/>
      <c r="F32" s="394"/>
      <c r="G32" s="394"/>
    </row>
    <row r="33" spans="1:7" s="39" customFormat="1" ht="15" customHeight="1" x14ac:dyDescent="0.2">
      <c r="A33" s="380" t="s">
        <v>281</v>
      </c>
      <c r="B33" s="380"/>
      <c r="C33" s="380"/>
      <c r="D33" s="380"/>
      <c r="E33" s="380"/>
      <c r="F33" s="380"/>
      <c r="G33" s="380"/>
    </row>
    <row r="34" spans="1:7" s="39" customFormat="1" ht="15" customHeight="1" x14ac:dyDescent="0.2">
      <c r="A34" s="391" t="s">
        <v>290</v>
      </c>
      <c r="B34" s="391"/>
      <c r="C34" s="391"/>
      <c r="D34" s="391"/>
      <c r="E34" s="391"/>
      <c r="F34" s="391"/>
      <c r="G34" s="391"/>
    </row>
    <row r="35" spans="1:7" s="39" customFormat="1" ht="15" customHeight="1" x14ac:dyDescent="0.2">
      <c r="A35" s="387" t="s">
        <v>286</v>
      </c>
      <c r="B35" s="387"/>
      <c r="C35" s="387"/>
      <c r="D35" s="387"/>
      <c r="E35" s="387"/>
      <c r="F35" s="387"/>
      <c r="G35" s="387"/>
    </row>
    <row r="36" spans="1:7" ht="15" customHeight="1" x14ac:dyDescent="0.2">
      <c r="A36" s="388"/>
      <c r="B36" s="388"/>
      <c r="C36" s="388"/>
      <c r="D36" s="388"/>
      <c r="E36" s="388"/>
      <c r="F36" s="388"/>
      <c r="G36" s="388"/>
    </row>
    <row r="37" spans="1:7" ht="15" customHeight="1" x14ac:dyDescent="0.2">
      <c r="A37" s="392"/>
      <c r="B37" s="392"/>
      <c r="C37" s="392"/>
      <c r="D37" s="392"/>
      <c r="E37" s="392"/>
      <c r="F37" s="392"/>
      <c r="G37" s="392"/>
    </row>
    <row r="38" spans="1:7" x14ac:dyDescent="0.2">
      <c r="A38" s="377" t="s">
        <v>287</v>
      </c>
      <c r="B38" s="377"/>
      <c r="C38" s="377"/>
      <c r="D38" s="377"/>
      <c r="E38" s="243" t="s">
        <v>278</v>
      </c>
      <c r="F38" s="243"/>
      <c r="G38" s="244"/>
    </row>
    <row r="39" spans="1:7" x14ac:dyDescent="0.2">
      <c r="A39" s="376" t="s">
        <v>217</v>
      </c>
      <c r="B39" s="376"/>
      <c r="C39" s="376"/>
      <c r="D39" s="376"/>
      <c r="E39" s="246" t="s">
        <v>144</v>
      </c>
      <c r="F39" s="246"/>
      <c r="G39" s="245"/>
    </row>
    <row r="40" spans="1:7" x14ac:dyDescent="0.2">
      <c r="A40" s="376" t="s">
        <v>288</v>
      </c>
      <c r="B40" s="376"/>
      <c r="C40" s="376"/>
      <c r="D40" s="376"/>
      <c r="E40" s="246" t="s">
        <v>279</v>
      </c>
      <c r="F40" s="243"/>
      <c r="G40" s="244"/>
    </row>
    <row r="41" spans="1:7" x14ac:dyDescent="0.2">
      <c r="A41" s="377" t="s">
        <v>289</v>
      </c>
      <c r="B41" s="377"/>
      <c r="E41" s="243" t="s">
        <v>220</v>
      </c>
      <c r="F41" s="243"/>
      <c r="G41" s="237"/>
    </row>
    <row r="42" spans="1:7" ht="15" customHeight="1" x14ac:dyDescent="0.2">
      <c r="A42" s="138"/>
    </row>
    <row r="43" spans="1:7" ht="15" customHeight="1" x14ac:dyDescent="0.2">
      <c r="A43" s="39"/>
    </row>
    <row r="44" spans="1:7" ht="15" customHeight="1" x14ac:dyDescent="0.2">
      <c r="A44" s="39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1:G1"/>
    <mergeCell ref="A2:G2"/>
    <mergeCell ref="A3:G3"/>
    <mergeCell ref="A4:G4"/>
    <mergeCell ref="A31:G31"/>
    <mergeCell ref="A30:G30"/>
    <mergeCell ref="A41:B41"/>
    <mergeCell ref="A38:B38"/>
    <mergeCell ref="C38:D38"/>
    <mergeCell ref="A39:B39"/>
    <mergeCell ref="C39:D39"/>
    <mergeCell ref="A36:G36"/>
    <mergeCell ref="B6:C6"/>
    <mergeCell ref="B19:C19"/>
    <mergeCell ref="A40:B40"/>
    <mergeCell ref="C40:D40"/>
    <mergeCell ref="A33:G33"/>
    <mergeCell ref="A34:G34"/>
    <mergeCell ref="A35:G35"/>
    <mergeCell ref="A37:G37"/>
    <mergeCell ref="A32:G32"/>
  </mergeCells>
  <pageMargins left="0.43307086614173229" right="0.23622047244094491" top="0.74803149606299213" bottom="0.74803149606299213" header="0.31496062992125984" footer="0.31496062992125984"/>
  <pageSetup paperSize="9" scale="64" orientation="landscape" r:id="rId1"/>
  <headerFooter alignWithMargins="0">
    <oddFooter>&amp;CPágina 3</oddFooter>
  </headerFooter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D7DA-C46C-4635-BDFD-9A0C69CE7CE3}">
  <sheetPr codeName="Planilha2">
    <tabColor theme="6" tint="-0.249977111117893"/>
  </sheetPr>
  <dimension ref="A1:IV83"/>
  <sheetViews>
    <sheetView showGridLines="0" topLeftCell="A13" zoomScale="80" zoomScaleNormal="80" workbookViewId="0">
      <selection activeCell="E30" sqref="E30:E3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</cols>
  <sheetData>
    <row r="1" spans="1:9" ht="12.75" x14ac:dyDescent="0.2">
      <c r="A1" s="211" t="s">
        <v>265</v>
      </c>
      <c r="B1" s="211"/>
      <c r="C1" s="211"/>
      <c r="D1" s="211"/>
      <c r="E1" s="211"/>
      <c r="F1" s="211"/>
      <c r="G1" s="211"/>
      <c r="H1" s="211"/>
      <c r="I1" s="39"/>
    </row>
    <row r="2" spans="1:9" ht="12.75" x14ac:dyDescent="0.2">
      <c r="A2" s="211" t="s">
        <v>235</v>
      </c>
      <c r="B2" s="211"/>
      <c r="C2" s="211"/>
      <c r="D2" s="211"/>
      <c r="E2" s="211"/>
      <c r="F2" s="211"/>
      <c r="G2" s="211"/>
      <c r="H2" s="211"/>
      <c r="I2" s="39"/>
    </row>
    <row r="3" spans="1:9" ht="12.75" x14ac:dyDescent="0.2">
      <c r="A3" s="211" t="e">
        <f>#REF!</f>
        <v>#REF!</v>
      </c>
      <c r="B3" s="211"/>
      <c r="C3" s="211"/>
      <c r="D3" s="211"/>
      <c r="E3" s="211"/>
      <c r="F3" s="211"/>
      <c r="G3" s="211"/>
      <c r="H3" s="211"/>
      <c r="I3" s="39"/>
    </row>
    <row r="4" spans="1:9" ht="12.75" x14ac:dyDescent="0.2">
      <c r="A4" s="212"/>
      <c r="B4" s="212"/>
      <c r="C4" s="212"/>
      <c r="D4" s="212"/>
      <c r="E4" s="212"/>
      <c r="F4" s="212"/>
      <c r="G4" s="212"/>
      <c r="H4" s="212"/>
    </row>
    <row r="5" spans="1:9" s="39" customFormat="1" ht="50.1" customHeight="1" x14ac:dyDescent="0.2">
      <c r="A5" s="213" t="s">
        <v>2</v>
      </c>
      <c r="B5" s="214" t="s">
        <v>166</v>
      </c>
      <c r="C5" s="215" t="s">
        <v>5</v>
      </c>
      <c r="D5" s="215" t="s">
        <v>95</v>
      </c>
      <c r="E5" s="216" t="s">
        <v>3</v>
      </c>
      <c r="F5" s="215" t="s">
        <v>166</v>
      </c>
      <c r="G5" s="215" t="s">
        <v>5</v>
      </c>
      <c r="H5" s="215" t="s">
        <v>95</v>
      </c>
    </row>
    <row r="6" spans="1:9" s="238" customFormat="1" ht="20.100000000000001" customHeight="1" x14ac:dyDescent="0.2">
      <c r="A6" s="217" t="s">
        <v>167</v>
      </c>
      <c r="B6" s="218"/>
      <c r="C6" s="218" t="e">
        <f>C7+C8+C16</f>
        <v>#REF!</v>
      </c>
      <c r="D6" s="218">
        <f>D7+D8+D16</f>
        <v>0</v>
      </c>
      <c r="E6" s="219" t="s">
        <v>168</v>
      </c>
      <c r="F6" s="218"/>
      <c r="G6" s="218">
        <f>G7+G8+G16</f>
        <v>0</v>
      </c>
      <c r="H6" s="218">
        <f>H7+H8+H16</f>
        <v>0</v>
      </c>
    </row>
    <row r="7" spans="1:9" s="238" customFormat="1" ht="20.100000000000001" customHeight="1" x14ac:dyDescent="0.2">
      <c r="A7" s="220" t="s">
        <v>169</v>
      </c>
      <c r="B7" s="218"/>
      <c r="C7" s="218"/>
      <c r="D7" s="218"/>
      <c r="E7" s="221" t="s">
        <v>169</v>
      </c>
      <c r="F7" s="218"/>
      <c r="G7" s="218"/>
      <c r="H7" s="218"/>
    </row>
    <row r="8" spans="1:9" s="1" customFormat="1" ht="13.5" customHeight="1" x14ac:dyDescent="0.2">
      <c r="A8" s="222" t="s">
        <v>241</v>
      </c>
      <c r="B8" s="218"/>
      <c r="C8" s="260" t="e">
        <f>#REF!+#REF!</f>
        <v>#REF!</v>
      </c>
      <c r="D8" s="221"/>
      <c r="E8" s="218"/>
      <c r="F8" s="218"/>
    </row>
    <row r="9" spans="1:9" s="1" customFormat="1" ht="13.5" customHeight="1" x14ac:dyDescent="0.2">
      <c r="A9" s="222" t="s">
        <v>244</v>
      </c>
      <c r="B9" s="218"/>
      <c r="C9" s="218"/>
      <c r="D9" s="221"/>
      <c r="E9" s="218"/>
      <c r="F9" s="218"/>
    </row>
    <row r="10" spans="1:9" s="1" customFormat="1" ht="13.5" customHeight="1" x14ac:dyDescent="0.2">
      <c r="A10" s="222" t="s">
        <v>245</v>
      </c>
      <c r="B10" s="218"/>
      <c r="C10" s="218"/>
      <c r="D10" s="221"/>
      <c r="E10" s="218"/>
      <c r="F10" s="218"/>
    </row>
    <row r="11" spans="1:9" s="236" customFormat="1" ht="20.100000000000001" customHeight="1" x14ac:dyDescent="0.2">
      <c r="A11" s="222" t="s">
        <v>171</v>
      </c>
      <c r="B11" s="223"/>
      <c r="C11" s="223"/>
      <c r="D11" s="223"/>
      <c r="E11" s="224" t="s">
        <v>171</v>
      </c>
      <c r="F11" s="218"/>
      <c r="G11" s="223"/>
      <c r="H11" s="223"/>
    </row>
    <row r="12" spans="1:9" s="236" customFormat="1" ht="20.100000000000001" customHeight="1" x14ac:dyDescent="0.2">
      <c r="A12" s="222" t="s">
        <v>172</v>
      </c>
      <c r="B12" s="223"/>
      <c r="C12" s="223"/>
      <c r="D12" s="223"/>
      <c r="E12" s="224" t="s">
        <v>172</v>
      </c>
      <c r="F12" s="218"/>
      <c r="G12" s="223"/>
      <c r="H12" s="223"/>
    </row>
    <row r="13" spans="1:9" s="236" customFormat="1" ht="20.100000000000001" customHeight="1" x14ac:dyDescent="0.2">
      <c r="A13" s="225" t="s">
        <v>173</v>
      </c>
      <c r="B13" s="223"/>
      <c r="C13" s="223"/>
      <c r="D13" s="223"/>
      <c r="E13" s="226" t="s">
        <v>173</v>
      </c>
      <c r="F13" s="218"/>
      <c r="G13" s="223"/>
      <c r="H13" s="223"/>
    </row>
    <row r="14" spans="1:9" s="236" customFormat="1" ht="20.100000000000001" customHeight="1" x14ac:dyDescent="0.2">
      <c r="A14" s="225" t="s">
        <v>174</v>
      </c>
      <c r="B14" s="223"/>
      <c r="C14" s="223"/>
      <c r="D14" s="223"/>
      <c r="E14" s="226" t="s">
        <v>174</v>
      </c>
      <c r="F14" s="218"/>
      <c r="G14" s="223"/>
      <c r="H14" s="223"/>
    </row>
    <row r="15" spans="1:9" s="236" customFormat="1" ht="20.100000000000001" customHeight="1" x14ac:dyDescent="0.2">
      <c r="A15" s="225" t="s">
        <v>175</v>
      </c>
      <c r="B15" s="223"/>
      <c r="C15" s="223"/>
      <c r="D15" s="223"/>
      <c r="E15" s="226" t="s">
        <v>175</v>
      </c>
      <c r="F15" s="218"/>
      <c r="G15" s="223"/>
      <c r="H15" s="223"/>
    </row>
    <row r="16" spans="1:9" s="236" customFormat="1" ht="20.100000000000001" customHeight="1" x14ac:dyDescent="0.2">
      <c r="A16" s="227" t="s">
        <v>176</v>
      </c>
      <c r="B16" s="218"/>
      <c r="C16" s="218">
        <f>SUM(C17:C19)</f>
        <v>0</v>
      </c>
      <c r="D16" s="218">
        <f>SUM(D17:D19)</f>
        <v>0</v>
      </c>
      <c r="E16" s="228" t="s">
        <v>176</v>
      </c>
      <c r="F16" s="218"/>
      <c r="G16" s="218">
        <f>SUM(G17:G19)</f>
        <v>0</v>
      </c>
      <c r="H16" s="218">
        <f>SUM(H17:H19)</f>
        <v>0</v>
      </c>
    </row>
    <row r="17" spans="1:256" s="238" customFormat="1" ht="20.100000000000001" customHeight="1" x14ac:dyDescent="0.2">
      <c r="A17" s="225" t="s">
        <v>177</v>
      </c>
      <c r="B17" s="223"/>
      <c r="C17" s="223"/>
      <c r="D17" s="223"/>
      <c r="E17" s="226" t="s">
        <v>177</v>
      </c>
      <c r="F17" s="218"/>
      <c r="G17" s="223"/>
      <c r="H17" s="223"/>
    </row>
    <row r="18" spans="1:256" s="236" customFormat="1" ht="20.100000000000001" customHeight="1" x14ac:dyDescent="0.2">
      <c r="A18" s="225" t="s">
        <v>178</v>
      </c>
      <c r="B18" s="223"/>
      <c r="C18" s="223"/>
      <c r="D18" s="223"/>
      <c r="E18" s="226" t="s">
        <v>178</v>
      </c>
      <c r="F18" s="218"/>
      <c r="G18" s="223"/>
      <c r="H18" s="223"/>
    </row>
    <row r="19" spans="1:256" s="236" customFormat="1" ht="20.100000000000001" customHeight="1" x14ac:dyDescent="0.2">
      <c r="A19" s="225" t="s">
        <v>179</v>
      </c>
      <c r="B19" s="223"/>
      <c r="C19" s="223"/>
      <c r="D19" s="223"/>
      <c r="E19" s="226" t="s">
        <v>179</v>
      </c>
      <c r="F19" s="218"/>
      <c r="G19" s="223"/>
      <c r="H19" s="223"/>
    </row>
    <row r="20" spans="1:256" s="238" customFormat="1" ht="20.100000000000001" customHeight="1" x14ac:dyDescent="0.2">
      <c r="A20" s="229" t="s">
        <v>180</v>
      </c>
      <c r="B20" s="218"/>
      <c r="C20" s="218">
        <f>SUM(C21:C25)</f>
        <v>0</v>
      </c>
      <c r="D20" s="218">
        <f>SUM(D21:D25)</f>
        <v>0</v>
      </c>
      <c r="E20" s="230" t="s">
        <v>181</v>
      </c>
      <c r="F20" s="218"/>
      <c r="G20" s="218">
        <f>SUM(G21:G25)</f>
        <v>0</v>
      </c>
      <c r="H20" s="218">
        <f>SUM(H21:H25)</f>
        <v>0</v>
      </c>
    </row>
    <row r="21" spans="1:256" s="236" customFormat="1" ht="20.100000000000001" customHeight="1" x14ac:dyDescent="0.2">
      <c r="A21" s="222" t="s">
        <v>182</v>
      </c>
      <c r="B21" s="223"/>
      <c r="C21" s="223"/>
      <c r="D21" s="223"/>
      <c r="E21" s="224" t="s">
        <v>183</v>
      </c>
      <c r="F21" s="218"/>
      <c r="G21" s="223"/>
      <c r="H21" s="223"/>
    </row>
    <row r="22" spans="1:256" s="236" customFormat="1" ht="20.100000000000001" customHeight="1" x14ac:dyDescent="0.2">
      <c r="A22" s="222" t="s">
        <v>184</v>
      </c>
      <c r="B22" s="223"/>
      <c r="C22" s="223"/>
      <c r="D22" s="223"/>
      <c r="E22" s="224" t="s">
        <v>185</v>
      </c>
      <c r="F22" s="218"/>
      <c r="G22" s="223"/>
      <c r="H22" s="223"/>
    </row>
    <row r="23" spans="1:256" s="236" customFormat="1" ht="20.100000000000001" customHeight="1" x14ac:dyDescent="0.2">
      <c r="A23" s="222" t="s">
        <v>186</v>
      </c>
      <c r="B23" s="223"/>
      <c r="C23" s="223"/>
      <c r="D23" s="223"/>
      <c r="E23" s="224" t="s">
        <v>187</v>
      </c>
      <c r="F23" s="218"/>
      <c r="G23" s="223"/>
      <c r="H23" s="223"/>
    </row>
    <row r="24" spans="1:256" s="236" customFormat="1" ht="20.100000000000001" customHeight="1" x14ac:dyDescent="0.2">
      <c r="A24" s="222" t="s">
        <v>188</v>
      </c>
      <c r="B24" s="223"/>
      <c r="C24" s="223"/>
      <c r="D24" s="223"/>
      <c r="E24" s="224" t="s">
        <v>189</v>
      </c>
      <c r="F24" s="218"/>
      <c r="G24" s="223"/>
      <c r="H24" s="223"/>
    </row>
    <row r="25" spans="1:256" s="238" customFormat="1" ht="20.100000000000001" customHeight="1" x14ac:dyDescent="0.2">
      <c r="A25" s="225" t="s">
        <v>190</v>
      </c>
      <c r="B25" s="223"/>
      <c r="C25" s="223"/>
      <c r="D25" s="223"/>
      <c r="E25" s="226" t="s">
        <v>191</v>
      </c>
      <c r="F25" s="218"/>
      <c r="G25" s="223"/>
      <c r="H25" s="223"/>
    </row>
    <row r="26" spans="1:256" s="236" customFormat="1" ht="20.100000000000001" customHeight="1" x14ac:dyDescent="0.2">
      <c r="A26" s="231" t="s">
        <v>192</v>
      </c>
      <c r="B26" s="218"/>
      <c r="C26" s="218">
        <f>SUM(C27:C28)</f>
        <v>0</v>
      </c>
      <c r="D26" s="218">
        <f>SUM(D27:D28)</f>
        <v>0</v>
      </c>
      <c r="E26" s="232" t="s">
        <v>193</v>
      </c>
      <c r="F26" s="218"/>
      <c r="G26" s="218">
        <f>SUM(G27:G28)</f>
        <v>0</v>
      </c>
      <c r="H26" s="218">
        <f>SUM(H27:H28)</f>
        <v>0</v>
      </c>
    </row>
    <row r="27" spans="1:256" s="238" customFormat="1" ht="20.100000000000001" customHeight="1" x14ac:dyDescent="0.2">
      <c r="A27" s="225" t="s">
        <v>194</v>
      </c>
      <c r="B27" s="223"/>
      <c r="C27" s="223"/>
      <c r="D27" s="223"/>
      <c r="E27" s="226" t="s">
        <v>195</v>
      </c>
      <c r="F27" s="218"/>
      <c r="G27" s="223"/>
      <c r="H27" s="223"/>
    </row>
    <row r="28" spans="1:256" s="236" customFormat="1" ht="20.100000000000001" customHeight="1" x14ac:dyDescent="0.2">
      <c r="A28" s="225" t="s">
        <v>196</v>
      </c>
      <c r="B28" s="223"/>
      <c r="C28" s="223"/>
      <c r="D28" s="223"/>
      <c r="E28" s="226" t="s">
        <v>197</v>
      </c>
      <c r="F28" s="218"/>
      <c r="G28" s="223"/>
      <c r="H28" s="223"/>
      <c r="I28" s="239"/>
      <c r="J28" s="239"/>
      <c r="K28" s="238"/>
      <c r="L28" s="238"/>
      <c r="M28" s="238"/>
      <c r="N28" s="239"/>
      <c r="O28" s="239"/>
      <c r="P28" s="239"/>
      <c r="Q28" s="239"/>
      <c r="R28" s="239"/>
      <c r="S28" s="240" t="s">
        <v>216</v>
      </c>
      <c r="T28" s="238"/>
      <c r="U28" s="238"/>
      <c r="V28" s="238"/>
      <c r="W28" s="239"/>
      <c r="X28" s="239"/>
      <c r="Y28" s="239"/>
      <c r="Z28" s="239"/>
      <c r="AA28" s="238"/>
      <c r="AB28" s="238"/>
      <c r="AC28" s="238"/>
      <c r="AD28" s="239"/>
      <c r="AE28" s="239"/>
      <c r="AF28" s="239"/>
      <c r="AG28" s="239"/>
      <c r="AH28" s="239"/>
      <c r="AI28" s="240" t="s">
        <v>216</v>
      </c>
      <c r="AJ28" s="238"/>
      <c r="AK28" s="238"/>
      <c r="AL28" s="238"/>
      <c r="AM28" s="239"/>
      <c r="AN28" s="239"/>
      <c r="AO28" s="239"/>
      <c r="AP28" s="239"/>
      <c r="AQ28" s="238"/>
      <c r="AR28" s="238"/>
      <c r="AS28" s="238"/>
      <c r="AT28" s="239"/>
      <c r="AU28" s="239"/>
      <c r="AV28" s="239"/>
      <c r="AW28" s="239"/>
      <c r="AX28" s="239"/>
      <c r="AY28" s="240" t="s">
        <v>216</v>
      </c>
      <c r="AZ28" s="238"/>
      <c r="BA28" s="238"/>
      <c r="BB28" s="238"/>
      <c r="BC28" s="239"/>
      <c r="BD28" s="239"/>
      <c r="BE28" s="239"/>
      <c r="BF28" s="239"/>
      <c r="BG28" s="238"/>
      <c r="BH28" s="238"/>
      <c r="BI28" s="238"/>
      <c r="BJ28" s="239"/>
      <c r="BK28" s="239"/>
      <c r="BL28" s="239"/>
      <c r="BM28" s="239"/>
      <c r="BN28" s="239"/>
      <c r="BO28" s="240" t="s">
        <v>216</v>
      </c>
      <c r="BP28" s="238"/>
      <c r="BQ28" s="238"/>
      <c r="BR28" s="238"/>
      <c r="BS28" s="239"/>
      <c r="BT28" s="239"/>
      <c r="BU28" s="239"/>
      <c r="BV28" s="239"/>
      <c r="BW28" s="238"/>
      <c r="BX28" s="238"/>
      <c r="BY28" s="238"/>
      <c r="BZ28" s="239"/>
      <c r="CA28" s="239"/>
      <c r="CB28" s="239"/>
      <c r="CC28" s="239"/>
      <c r="CD28" s="239"/>
      <c r="CE28" s="240" t="s">
        <v>216</v>
      </c>
      <c r="CF28" s="238"/>
      <c r="CG28" s="238"/>
      <c r="CH28" s="238"/>
      <c r="CI28" s="239"/>
      <c r="CJ28" s="239"/>
      <c r="CK28" s="239"/>
      <c r="CL28" s="239"/>
      <c r="CM28" s="238"/>
      <c r="CN28" s="238"/>
      <c r="CO28" s="238"/>
      <c r="CP28" s="239"/>
      <c r="CQ28" s="239"/>
      <c r="CR28" s="239"/>
      <c r="CS28" s="239"/>
      <c r="CT28" s="239"/>
      <c r="CU28" s="240" t="s">
        <v>216</v>
      </c>
      <c r="CV28" s="238"/>
      <c r="CW28" s="238"/>
      <c r="CX28" s="238"/>
      <c r="CY28" s="239"/>
      <c r="CZ28" s="239"/>
      <c r="DA28" s="239"/>
      <c r="DB28" s="239"/>
      <c r="DC28" s="238"/>
      <c r="DD28" s="238"/>
      <c r="DE28" s="238"/>
      <c r="DF28" s="239"/>
      <c r="DG28" s="239"/>
      <c r="DH28" s="239"/>
      <c r="DI28" s="239"/>
      <c r="DJ28" s="239"/>
      <c r="DK28" s="240" t="s">
        <v>216</v>
      </c>
      <c r="DL28" s="238"/>
      <c r="DM28" s="238"/>
      <c r="DN28" s="238"/>
      <c r="DO28" s="239"/>
      <c r="DP28" s="239"/>
      <c r="DQ28" s="239"/>
      <c r="DR28" s="239"/>
      <c r="DS28" s="238"/>
      <c r="DT28" s="238"/>
      <c r="DU28" s="238"/>
      <c r="DV28" s="239"/>
      <c r="DW28" s="239"/>
      <c r="DX28" s="239"/>
      <c r="DY28" s="239"/>
      <c r="DZ28" s="239"/>
      <c r="EA28" s="240" t="s">
        <v>216</v>
      </c>
      <c r="EB28" s="238"/>
      <c r="EC28" s="238"/>
      <c r="ED28" s="238"/>
      <c r="EE28" s="239"/>
      <c r="EF28" s="239"/>
      <c r="EG28" s="239"/>
      <c r="EH28" s="239"/>
      <c r="EI28" s="238"/>
      <c r="EJ28" s="238"/>
      <c r="EK28" s="238"/>
      <c r="EL28" s="239"/>
      <c r="EM28" s="239"/>
      <c r="EN28" s="239"/>
      <c r="EO28" s="239"/>
      <c r="EP28" s="239"/>
      <c r="EQ28" s="240" t="s">
        <v>216</v>
      </c>
      <c r="ER28" s="238"/>
      <c r="ES28" s="238"/>
      <c r="ET28" s="238"/>
      <c r="EU28" s="239"/>
      <c r="EV28" s="239"/>
      <c r="EW28" s="239"/>
      <c r="EX28" s="239"/>
      <c r="EY28" s="238"/>
      <c r="EZ28" s="238"/>
      <c r="FA28" s="238"/>
      <c r="FB28" s="239"/>
      <c r="FC28" s="239"/>
      <c r="FD28" s="239"/>
      <c r="FE28" s="239"/>
      <c r="FF28" s="239"/>
      <c r="FG28" s="240" t="s">
        <v>216</v>
      </c>
      <c r="FH28" s="238"/>
      <c r="FI28" s="238"/>
      <c r="FJ28" s="238"/>
      <c r="FK28" s="239"/>
      <c r="FL28" s="239"/>
      <c r="FM28" s="239"/>
      <c r="FN28" s="239"/>
      <c r="FO28" s="238"/>
      <c r="FP28" s="238"/>
      <c r="FQ28" s="238"/>
      <c r="FR28" s="239"/>
      <c r="FS28" s="239"/>
      <c r="FT28" s="239"/>
      <c r="FU28" s="239"/>
      <c r="FV28" s="239"/>
      <c r="FW28" s="240" t="s">
        <v>216</v>
      </c>
      <c r="FX28" s="238"/>
      <c r="FY28" s="238"/>
      <c r="FZ28" s="238"/>
      <c r="GA28" s="239"/>
      <c r="GB28" s="239"/>
      <c r="GC28" s="239"/>
      <c r="GD28" s="239"/>
      <c r="GE28" s="238"/>
      <c r="GF28" s="238"/>
      <c r="GG28" s="238"/>
      <c r="GH28" s="239"/>
      <c r="GI28" s="239"/>
      <c r="GJ28" s="239"/>
      <c r="GK28" s="239"/>
      <c r="GL28" s="239"/>
      <c r="GM28" s="240" t="s">
        <v>216</v>
      </c>
      <c r="GN28" s="238"/>
      <c r="GO28" s="238"/>
      <c r="GP28" s="238"/>
      <c r="GQ28" s="239"/>
      <c r="GR28" s="239"/>
      <c r="GS28" s="239"/>
      <c r="GT28" s="239"/>
      <c r="GU28" s="238"/>
      <c r="GV28" s="238"/>
      <c r="GW28" s="238"/>
      <c r="GX28" s="239"/>
      <c r="GY28" s="239"/>
      <c r="GZ28" s="239"/>
      <c r="HA28" s="239"/>
      <c r="HB28" s="239"/>
      <c r="HC28" s="240" t="s">
        <v>216</v>
      </c>
      <c r="HD28" s="238"/>
      <c r="HE28" s="238"/>
      <c r="HF28" s="238"/>
      <c r="HG28" s="239"/>
      <c r="HH28" s="239"/>
      <c r="HI28" s="239"/>
      <c r="HJ28" s="239"/>
      <c r="HK28" s="238"/>
      <c r="HL28" s="238"/>
      <c r="HM28" s="238"/>
      <c r="HN28" s="239"/>
      <c r="HO28" s="239"/>
      <c r="HP28" s="239"/>
      <c r="HQ28" s="239"/>
      <c r="HR28" s="239"/>
      <c r="HS28" s="240" t="s">
        <v>216</v>
      </c>
      <c r="HT28" s="238"/>
      <c r="HU28" s="238"/>
      <c r="HV28" s="238"/>
      <c r="HW28" s="239"/>
      <c r="HX28" s="239"/>
      <c r="HY28" s="239"/>
      <c r="HZ28" s="239"/>
      <c r="IA28" s="238"/>
      <c r="IB28" s="238"/>
      <c r="IC28" s="238"/>
      <c r="ID28" s="239"/>
      <c r="IE28" s="239"/>
      <c r="IF28" s="239"/>
      <c r="IG28" s="239"/>
      <c r="IH28" s="239"/>
      <c r="II28" s="240" t="s">
        <v>216</v>
      </c>
      <c r="IJ28" s="238"/>
      <c r="IK28" s="238"/>
      <c r="IL28" s="238"/>
      <c r="IM28" s="239"/>
      <c r="IN28" s="239"/>
      <c r="IO28" s="239"/>
      <c r="IP28" s="239"/>
      <c r="IQ28" s="238"/>
      <c r="IR28" s="238"/>
      <c r="IS28" s="238"/>
      <c r="IT28" s="239"/>
      <c r="IU28" s="239"/>
      <c r="IV28" s="239"/>
    </row>
    <row r="29" spans="1:256" s="236" customFormat="1" ht="20.100000000000001" customHeight="1" x14ac:dyDescent="0.2">
      <c r="A29" s="229" t="s">
        <v>198</v>
      </c>
      <c r="B29" s="218"/>
      <c r="C29" s="218">
        <f>SUM(C30:C33)</f>
        <v>0</v>
      </c>
      <c r="D29" s="218">
        <f>SUM(D30:D33)</f>
        <v>0</v>
      </c>
      <c r="E29" s="230" t="s">
        <v>199</v>
      </c>
      <c r="F29" s="218"/>
      <c r="G29" s="218">
        <f>SUM(G30:G33)</f>
        <v>0</v>
      </c>
      <c r="H29" s="218">
        <f>SUM(H30:H33)</f>
        <v>0</v>
      </c>
      <c r="R29" s="241"/>
      <c r="AH29" s="241"/>
      <c r="AX29" s="241"/>
      <c r="BN29" s="241"/>
      <c r="CD29" s="241"/>
      <c r="CT29" s="241"/>
      <c r="DJ29" s="241"/>
      <c r="DZ29" s="241"/>
      <c r="EP29" s="241"/>
      <c r="FF29" s="241"/>
      <c r="FV29" s="241"/>
      <c r="GL29" s="241"/>
      <c r="HB29" s="241"/>
      <c r="HR29" s="241"/>
      <c r="IH29" s="241"/>
    </row>
    <row r="30" spans="1:256" s="236" customFormat="1" ht="20.100000000000001" customHeight="1" x14ac:dyDescent="0.2">
      <c r="A30" s="261" t="s">
        <v>200</v>
      </c>
      <c r="B30" s="223"/>
      <c r="C30" s="223"/>
      <c r="D30" s="223"/>
      <c r="E30" s="263" t="s">
        <v>201</v>
      </c>
      <c r="F30" s="218"/>
      <c r="G30" s="223"/>
      <c r="H30" s="223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0" t="s">
        <v>72</v>
      </c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0" t="s">
        <v>72</v>
      </c>
      <c r="AJ30" s="242"/>
      <c r="AK30" s="242"/>
      <c r="AL30" s="242"/>
      <c r="AM30" s="242"/>
      <c r="AN30" s="242"/>
      <c r="AO30" s="242"/>
      <c r="AP30" s="242"/>
      <c r="AQ30" s="242"/>
      <c r="AR30" s="242"/>
      <c r="AS30" s="242"/>
      <c r="AT30" s="242"/>
      <c r="AU30" s="242"/>
      <c r="AV30" s="242"/>
      <c r="AW30" s="242"/>
      <c r="AX30" s="242"/>
      <c r="AY30" s="240" t="s">
        <v>72</v>
      </c>
      <c r="AZ30" s="242"/>
      <c r="BA30" s="242"/>
      <c r="BB30" s="242"/>
      <c r="BC30" s="242"/>
      <c r="BD30" s="242"/>
      <c r="BE30" s="242"/>
      <c r="BF30" s="242"/>
      <c r="BG30" s="242"/>
      <c r="BH30" s="242"/>
      <c r="BI30" s="242"/>
      <c r="BJ30" s="242"/>
      <c r="BK30" s="242"/>
      <c r="BL30" s="242"/>
      <c r="BM30" s="242"/>
      <c r="BN30" s="242"/>
      <c r="BO30" s="240" t="s">
        <v>72</v>
      </c>
      <c r="BP30" s="242"/>
      <c r="BQ30" s="242"/>
      <c r="BR30" s="242"/>
      <c r="BS30" s="242"/>
      <c r="BT30" s="242"/>
      <c r="BU30" s="242"/>
      <c r="BV30" s="242"/>
      <c r="BW30" s="242"/>
      <c r="BX30" s="242"/>
      <c r="BY30" s="242"/>
      <c r="BZ30" s="242"/>
      <c r="CA30" s="242"/>
      <c r="CB30" s="242"/>
      <c r="CC30" s="242"/>
      <c r="CD30" s="242"/>
      <c r="CE30" s="240" t="s">
        <v>72</v>
      </c>
      <c r="CF30" s="242"/>
      <c r="CG30" s="242"/>
      <c r="CH30" s="242"/>
      <c r="CI30" s="242"/>
      <c r="CJ30" s="242"/>
      <c r="CK30" s="242"/>
      <c r="CL30" s="242"/>
      <c r="CM30" s="242"/>
      <c r="CN30" s="242"/>
      <c r="CO30" s="242"/>
      <c r="CP30" s="242"/>
      <c r="CQ30" s="242"/>
      <c r="CR30" s="242"/>
      <c r="CS30" s="242"/>
      <c r="CT30" s="242"/>
      <c r="CU30" s="240" t="s">
        <v>72</v>
      </c>
      <c r="CV30" s="242"/>
      <c r="CW30" s="242"/>
      <c r="CX30" s="242"/>
      <c r="CY30" s="242"/>
      <c r="CZ30" s="242"/>
      <c r="DA30" s="242"/>
      <c r="DB30" s="242"/>
      <c r="DC30" s="242"/>
      <c r="DD30" s="242"/>
      <c r="DE30" s="242"/>
      <c r="DF30" s="242"/>
      <c r="DG30" s="242"/>
      <c r="DH30" s="242"/>
      <c r="DI30" s="242"/>
      <c r="DJ30" s="242"/>
      <c r="DK30" s="240" t="s">
        <v>72</v>
      </c>
      <c r="DL30" s="242"/>
      <c r="DM30" s="242"/>
      <c r="DN30" s="242"/>
      <c r="DO30" s="242"/>
      <c r="DP30" s="242"/>
      <c r="DQ30" s="242"/>
      <c r="DR30" s="242"/>
      <c r="DS30" s="242"/>
      <c r="DT30" s="242"/>
      <c r="DU30" s="242"/>
      <c r="DV30" s="242"/>
      <c r="DW30" s="242"/>
      <c r="DX30" s="242"/>
      <c r="DY30" s="242"/>
      <c r="DZ30" s="242"/>
      <c r="EA30" s="240" t="s">
        <v>72</v>
      </c>
      <c r="EB30" s="242"/>
      <c r="EC30" s="242"/>
      <c r="ED30" s="242"/>
      <c r="EE30" s="242"/>
      <c r="EF30" s="242"/>
      <c r="EG30" s="242"/>
      <c r="EH30" s="242"/>
      <c r="EI30" s="242"/>
      <c r="EJ30" s="242"/>
      <c r="EK30" s="242"/>
      <c r="EL30" s="242"/>
      <c r="EM30" s="242"/>
      <c r="EN30" s="242"/>
      <c r="EO30" s="242"/>
      <c r="EP30" s="242"/>
      <c r="EQ30" s="240" t="s">
        <v>72</v>
      </c>
      <c r="ER30" s="242"/>
      <c r="ES30" s="242"/>
      <c r="ET30" s="242"/>
      <c r="EU30" s="242"/>
      <c r="EV30" s="242"/>
      <c r="EW30" s="242"/>
      <c r="EX30" s="242"/>
      <c r="EY30" s="242"/>
      <c r="EZ30" s="242"/>
      <c r="FA30" s="242"/>
      <c r="FB30" s="242"/>
      <c r="FC30" s="242"/>
      <c r="FD30" s="242"/>
      <c r="FE30" s="242"/>
      <c r="FF30" s="242"/>
      <c r="FG30" s="240" t="s">
        <v>72</v>
      </c>
      <c r="FH30" s="242"/>
      <c r="FI30" s="242"/>
      <c r="FJ30" s="242"/>
      <c r="FK30" s="242"/>
      <c r="FL30" s="242"/>
      <c r="FM30" s="242"/>
      <c r="FN30" s="242"/>
      <c r="FO30" s="242"/>
      <c r="FP30" s="242"/>
      <c r="FQ30" s="242"/>
      <c r="FR30" s="242"/>
      <c r="FS30" s="242"/>
      <c r="FT30" s="242"/>
      <c r="FU30" s="242"/>
      <c r="FV30" s="242"/>
      <c r="FW30" s="240" t="s">
        <v>72</v>
      </c>
      <c r="FX30" s="242"/>
      <c r="FY30" s="242"/>
      <c r="FZ30" s="242"/>
      <c r="GA30" s="242"/>
      <c r="GB30" s="242"/>
      <c r="GC30" s="242"/>
      <c r="GD30" s="242"/>
      <c r="GE30" s="242"/>
      <c r="GF30" s="242"/>
      <c r="GG30" s="242"/>
      <c r="GH30" s="242"/>
      <c r="GI30" s="242"/>
      <c r="GJ30" s="242"/>
      <c r="GK30" s="242"/>
      <c r="GL30" s="242"/>
      <c r="GM30" s="240" t="s">
        <v>72</v>
      </c>
      <c r="GN30" s="242"/>
      <c r="GO30" s="242"/>
      <c r="GP30" s="242"/>
      <c r="GQ30" s="242"/>
      <c r="GR30" s="242"/>
      <c r="GS30" s="242"/>
      <c r="GT30" s="242"/>
      <c r="GU30" s="242"/>
      <c r="GV30" s="242"/>
      <c r="GW30" s="242"/>
      <c r="GX30" s="242"/>
      <c r="GY30" s="242"/>
      <c r="GZ30" s="242"/>
      <c r="HA30" s="242"/>
      <c r="HB30" s="242"/>
      <c r="HC30" s="240" t="s">
        <v>72</v>
      </c>
      <c r="HD30" s="242"/>
      <c r="HE30" s="242"/>
      <c r="HF30" s="242"/>
      <c r="HG30" s="242"/>
      <c r="HH30" s="242"/>
      <c r="HI30" s="242"/>
      <c r="HJ30" s="242"/>
      <c r="HK30" s="242"/>
      <c r="HL30" s="242"/>
      <c r="HM30" s="242"/>
      <c r="HN30" s="242"/>
      <c r="HO30" s="242"/>
      <c r="HP30" s="242"/>
      <c r="HQ30" s="242"/>
      <c r="HR30" s="242"/>
      <c r="HS30" s="240" t="s">
        <v>72</v>
      </c>
      <c r="HT30" s="242"/>
      <c r="HU30" s="242"/>
      <c r="HV30" s="242"/>
      <c r="HW30" s="242"/>
      <c r="HX30" s="242"/>
      <c r="HY30" s="242"/>
      <c r="HZ30" s="242"/>
      <c r="IA30" s="242"/>
      <c r="IB30" s="242"/>
      <c r="IC30" s="242"/>
      <c r="ID30" s="242"/>
      <c r="IE30" s="242"/>
      <c r="IF30" s="242"/>
      <c r="IG30" s="242"/>
      <c r="IH30" s="242"/>
      <c r="II30" s="240" t="s">
        <v>72</v>
      </c>
      <c r="IJ30" s="242"/>
      <c r="IK30" s="242"/>
      <c r="IL30" s="242"/>
      <c r="IM30" s="242"/>
      <c r="IN30" s="242"/>
      <c r="IO30" s="242"/>
      <c r="IP30" s="242"/>
      <c r="IQ30" s="242"/>
      <c r="IR30" s="242"/>
      <c r="IS30" s="242"/>
      <c r="IT30" s="242"/>
      <c r="IU30" s="242"/>
      <c r="IV30" s="242"/>
    </row>
    <row r="31" spans="1:256" s="236" customFormat="1" ht="20.100000000000001" customHeight="1" x14ac:dyDescent="0.2">
      <c r="A31" s="262" t="s">
        <v>202</v>
      </c>
      <c r="B31" s="223"/>
      <c r="C31" s="223"/>
      <c r="D31" s="223"/>
      <c r="E31" s="263" t="s">
        <v>203</v>
      </c>
      <c r="F31" s="218"/>
      <c r="G31" s="223"/>
      <c r="H31" s="223"/>
    </row>
    <row r="32" spans="1:256" s="236" customFormat="1" ht="20.100000000000001" customHeight="1" x14ac:dyDescent="0.2">
      <c r="A32" s="222" t="s">
        <v>204</v>
      </c>
      <c r="B32" s="223"/>
      <c r="C32" s="223"/>
      <c r="D32" s="223"/>
      <c r="E32" s="224" t="s">
        <v>204</v>
      </c>
      <c r="F32" s="218"/>
      <c r="G32" s="223"/>
      <c r="H32" s="223"/>
    </row>
    <row r="33" spans="1:8" s="236" customFormat="1" ht="20.100000000000001" customHeight="1" x14ac:dyDescent="0.2">
      <c r="A33" s="233" t="s">
        <v>205</v>
      </c>
      <c r="B33" s="223"/>
      <c r="C33" s="223"/>
      <c r="D33" s="223"/>
      <c r="E33" s="224" t="s">
        <v>206</v>
      </c>
      <c r="F33" s="218"/>
      <c r="G33" s="223"/>
      <c r="H33" s="223"/>
    </row>
    <row r="34" spans="1:8" s="236" customFormat="1" ht="20.100000000000001" customHeight="1" x14ac:dyDescent="0.2">
      <c r="A34" s="229" t="s">
        <v>207</v>
      </c>
      <c r="B34" s="218"/>
      <c r="C34" s="218">
        <f>SUM(C35:C37)</f>
        <v>0</v>
      </c>
      <c r="D34" s="218">
        <f>SUM(D35:D37)</f>
        <v>0</v>
      </c>
      <c r="E34" s="230" t="s">
        <v>208</v>
      </c>
      <c r="F34" s="218"/>
      <c r="G34" s="218">
        <f>SUM(G35:G37)</f>
        <v>0</v>
      </c>
      <c r="H34" s="218">
        <f>SUM(H35:H37)</f>
        <v>0</v>
      </c>
    </row>
    <row r="35" spans="1:8" s="236" customFormat="1" ht="20.100000000000001" customHeight="1" x14ac:dyDescent="0.2">
      <c r="A35" s="222" t="s">
        <v>209</v>
      </c>
      <c r="B35" s="223"/>
      <c r="C35" s="223"/>
      <c r="D35" s="223"/>
      <c r="E35" s="224" t="s">
        <v>209</v>
      </c>
      <c r="F35" s="218"/>
      <c r="G35" s="223"/>
      <c r="H35" s="223"/>
    </row>
    <row r="36" spans="1:8" s="236" customFormat="1" ht="20.100000000000001" customHeight="1" x14ac:dyDescent="0.2">
      <c r="A36" s="225" t="s">
        <v>210</v>
      </c>
      <c r="B36" s="223"/>
      <c r="C36" s="223"/>
      <c r="D36" s="223"/>
      <c r="E36" s="226" t="s">
        <v>210</v>
      </c>
      <c r="F36" s="218"/>
      <c r="G36" s="223"/>
      <c r="H36" s="223"/>
    </row>
    <row r="37" spans="1:8" s="236" customFormat="1" ht="20.100000000000001" customHeight="1" x14ac:dyDescent="0.2">
      <c r="A37" s="222" t="s">
        <v>204</v>
      </c>
      <c r="B37" s="223"/>
      <c r="C37" s="223"/>
      <c r="D37" s="223"/>
      <c r="E37" s="224" t="s">
        <v>204</v>
      </c>
      <c r="F37" s="218"/>
      <c r="G37" s="223"/>
      <c r="H37" s="223"/>
    </row>
    <row r="38" spans="1:8" s="236" customFormat="1" ht="20.100000000000001" customHeight="1" x14ac:dyDescent="0.2">
      <c r="A38" s="229" t="s">
        <v>211</v>
      </c>
      <c r="B38" s="218"/>
      <c r="C38" s="218" t="e">
        <f>C6+C20+C26+C29+C34</f>
        <v>#REF!</v>
      </c>
      <c r="D38" s="218">
        <f>D6+D20+D26+D29+D34</f>
        <v>0</v>
      </c>
      <c r="E38" s="230" t="s">
        <v>212</v>
      </c>
      <c r="F38" s="218"/>
      <c r="G38" s="218">
        <f>G6+G20+G26+G29+G34</f>
        <v>0</v>
      </c>
      <c r="H38" s="218">
        <f>H6+H20+H26+H29+H34</f>
        <v>0</v>
      </c>
    </row>
    <row r="39" spans="1:8" s="236" customFormat="1" ht="20.100000000000001" customHeight="1" x14ac:dyDescent="0.2">
      <c r="A39" s="234" t="s">
        <v>34</v>
      </c>
      <c r="B39" s="235"/>
      <c r="C39" s="235"/>
      <c r="D39" s="235"/>
      <c r="E39" s="235"/>
      <c r="F39" s="235"/>
      <c r="G39" s="235"/>
      <c r="H39" s="235"/>
    </row>
    <row r="40" spans="1:8" s="236" customFormat="1" ht="15" customHeight="1" x14ac:dyDescent="0.2">
      <c r="A40" s="210" t="s">
        <v>213</v>
      </c>
    </row>
    <row r="41" spans="1:8" s="236" customFormat="1" ht="15" customHeight="1" x14ac:dyDescent="0.2">
      <c r="A41" s="210" t="s">
        <v>214</v>
      </c>
    </row>
    <row r="42" spans="1:8" s="236" customFormat="1" ht="15" customHeight="1" x14ac:dyDescent="0.2">
      <c r="A42" s="210" t="s">
        <v>215</v>
      </c>
    </row>
    <row r="43" spans="1:8" s="236" customFormat="1" ht="20.100000000000001" customHeight="1" x14ac:dyDescent="0.2"/>
    <row r="44" spans="1:8" s="236" customFormat="1" ht="20.100000000000001" customHeight="1" x14ac:dyDescent="0.2"/>
    <row r="45" spans="1:8" ht="20.100000000000001" customHeight="1" x14ac:dyDescent="0.2"/>
    <row r="46" spans="1:8" ht="12.75" x14ac:dyDescent="0.2">
      <c r="A46" s="377" t="s">
        <v>162</v>
      </c>
      <c r="B46" s="377"/>
      <c r="C46" s="377"/>
      <c r="D46" s="377"/>
      <c r="E46" s="243" t="s">
        <v>161</v>
      </c>
      <c r="F46" s="243"/>
      <c r="G46" s="244"/>
    </row>
    <row r="47" spans="1:8" ht="12.75" x14ac:dyDescent="0.2">
      <c r="A47" s="376" t="s">
        <v>217</v>
      </c>
      <c r="B47" s="376"/>
      <c r="C47" s="376"/>
      <c r="D47" s="376"/>
      <c r="E47" s="246" t="s">
        <v>144</v>
      </c>
      <c r="F47" s="246"/>
      <c r="G47" s="245"/>
    </row>
    <row r="48" spans="1:8" ht="12.75" x14ac:dyDescent="0.2">
      <c r="A48" s="376" t="s">
        <v>163</v>
      </c>
      <c r="B48" s="376"/>
      <c r="C48" s="376"/>
      <c r="D48" s="376"/>
      <c r="E48" s="246" t="s">
        <v>219</v>
      </c>
      <c r="F48" s="243"/>
      <c r="G48" s="244"/>
    </row>
    <row r="49" spans="1:7" ht="12.75" x14ac:dyDescent="0.2">
      <c r="A49" s="377" t="s">
        <v>218</v>
      </c>
      <c r="B49" s="377"/>
      <c r="E49" s="243" t="s">
        <v>220</v>
      </c>
      <c r="F49" s="243"/>
      <c r="G49" s="237"/>
    </row>
    <row r="50" spans="1:7" ht="20.100000000000001" customHeight="1" x14ac:dyDescent="0.2"/>
    <row r="51" spans="1:7" ht="20.100000000000001" customHeight="1" x14ac:dyDescent="0.2"/>
    <row r="52" spans="1:7" ht="20.100000000000001" customHeight="1" x14ac:dyDescent="0.2"/>
    <row r="53" spans="1:7" ht="20.100000000000001" customHeight="1" x14ac:dyDescent="0.2"/>
    <row r="54" spans="1:7" ht="12.75" x14ac:dyDescent="0.2"/>
    <row r="55" spans="1:7" ht="12.75" x14ac:dyDescent="0.2"/>
    <row r="56" spans="1:7" ht="12.75" x14ac:dyDescent="0.2"/>
    <row r="57" spans="1:7" ht="12.75" x14ac:dyDescent="0.2"/>
    <row r="58" spans="1:7" ht="12.75" x14ac:dyDescent="0.2"/>
    <row r="59" spans="1:7" ht="12.75" x14ac:dyDescent="0.2"/>
    <row r="60" spans="1:7" ht="12.75" x14ac:dyDescent="0.2"/>
    <row r="61" spans="1:7" ht="12.75" x14ac:dyDescent="0.2"/>
    <row r="62" spans="1:7" ht="12.75" x14ac:dyDescent="0.2"/>
    <row r="63" spans="1:7" ht="12.75" x14ac:dyDescent="0.2"/>
    <row r="64" spans="1:7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</sheetData>
  <mergeCells count="7">
    <mergeCell ref="A48:B48"/>
    <mergeCell ref="C48:D48"/>
    <mergeCell ref="A49:B49"/>
    <mergeCell ref="A46:B46"/>
    <mergeCell ref="C46:D46"/>
    <mergeCell ref="A47:B47"/>
    <mergeCell ref="C47:D47"/>
  </mergeCells>
  <phoneticPr fontId="51" type="noConversion"/>
  <conditionalFormatting sqref="A3">
    <cfRule type="cellIs" dxfId="0" priority="1" stopIfTrue="1" operator="equal">
      <formula>"DEZEMBRO 2017"</formula>
    </cfRule>
  </conditionalFormatting>
  <printOptions horizontalCentered="1"/>
  <pageMargins left="0.51181102362204722" right="0.51181102362204722" top="0.11811023622047245" bottom="0.78740157480314965" header="0.31496062992125984" footer="0.31496062992125984"/>
  <pageSetup paperSize="9" scale="47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7</vt:i4>
      </vt:variant>
    </vt:vector>
  </HeadingPairs>
  <TitlesOfParts>
    <vt:vector size="14" baseType="lpstr">
      <vt:lpstr>Balanço Orçamentário MCASP (2)</vt:lpstr>
      <vt:lpstr>Anexos do BO  (2)</vt:lpstr>
      <vt:lpstr>BAL.Financeiro MOD DEZ (2)</vt:lpstr>
      <vt:lpstr>Balancete Financeiro </vt:lpstr>
      <vt:lpstr>Balancete Orçamentário</vt:lpstr>
      <vt:lpstr>Anexos do BO </vt:lpstr>
      <vt:lpstr>BAL.Financeiro MOD DEZ</vt:lpstr>
      <vt:lpstr>'Anexos do BO '!Area_de_impressao</vt:lpstr>
      <vt:lpstr>'Anexos do BO  (2)'!Area_de_impressao</vt:lpstr>
      <vt:lpstr>'BAL.Financeiro MOD DEZ'!Area_de_impressao</vt:lpstr>
      <vt:lpstr>'BAL.Financeiro MOD DEZ (2)'!Area_de_impressao</vt:lpstr>
      <vt:lpstr>'Balancete Financeiro '!Area_de_impressao</vt:lpstr>
      <vt:lpstr>'Balancete Orçamentário'!Area_de_impressao</vt:lpstr>
      <vt:lpstr>'Balanço Orçamentário MCASP (2)'!Area_de_impressao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d835717</dc:creator>
  <cp:lastModifiedBy>Brenno Markus Stach</cp:lastModifiedBy>
  <cp:lastPrinted>2025-09-15T19:54:26Z</cp:lastPrinted>
  <dcterms:created xsi:type="dcterms:W3CDTF">2016-10-19T15:26:14Z</dcterms:created>
  <dcterms:modified xsi:type="dcterms:W3CDTF">2025-09-16T21:42:50Z</dcterms:modified>
</cp:coreProperties>
</file>