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codeName="EstaPasta_de_trabalho" defaultThemeVersion="124226"/>
  <mc:AlternateContent xmlns:mc="http://schemas.openxmlformats.org/markup-compatibility/2006">
    <mc:Choice Requires="x15">
      <x15ac:absPath xmlns:x15ac="http://schemas.microsoft.com/office/spreadsheetml/2010/11/ac" url="T:\SUREM\DEPAC\DICAR\ESTUDOS DE IMPACTO\RENUNCIA RECEITA - QUADRO LDO\Revisão - 2024 - Agosto\"/>
    </mc:Choice>
  </mc:AlternateContent>
  <xr:revisionPtr revIDLastSave="0" documentId="13_ncr:1_{B522B7CB-403E-489A-A6D2-E6057E010A7E}" xr6:coauthVersionLast="47" xr6:coauthVersionMax="47" xr10:uidLastSave="{00000000-0000-0000-0000-000000000000}"/>
  <bookViews>
    <workbookView xWindow="-120" yWindow="-120" windowWidth="20730" windowHeight="11040" firstSheet="2" activeTab="4" xr2:uid="{B726ECC4-A883-4B9F-9DB3-A3CE1488B232}"/>
  </bookViews>
  <sheets>
    <sheet name="ISS - Ofício" sheetId="44" state="hidden" r:id="rId1"/>
    <sheet name="Tabelas e gráficos 23" sheetId="66" state="hidden" r:id="rId2"/>
    <sheet name="Índices" sheetId="62" r:id="rId3"/>
    <sheet name="Legenda" sheetId="63" r:id="rId4"/>
    <sheet name="Quadro - Renúncias e Benefícios" sheetId="43" r:id="rId5"/>
    <sheet name="Tabelas e Gráficos 24_2" sheetId="65" state="hidden" r:id="rId6"/>
    <sheet name="PLOA 2019" sheetId="51" state="hidden" r:id="rId7"/>
    <sheet name="ESTUDO DICAR PARA LDO 2019" sheetId="29" state="hidden" r:id="rId8"/>
    <sheet name="ESTUDO DICAR PARA LDO 2018" sheetId="37" state="hidden" r:id="rId9"/>
    <sheet name="Novas demandas" sheetId="45" state="hidden" r:id="rId10"/>
    <sheet name="queries" sheetId="38" state="hidden" r:id="rId11"/>
  </sheets>
  <externalReferences>
    <externalReference r:id="rId12"/>
  </externalReferences>
  <definedNames>
    <definedName name="\i" localSheetId="8">#REF!</definedName>
    <definedName name="\i" localSheetId="2">#REF!</definedName>
    <definedName name="\i" localSheetId="5">#REF!</definedName>
    <definedName name="\i">#REF!</definedName>
    <definedName name="_xlnm._FilterDatabase" localSheetId="4" hidden="1">'Quadro - Renúncias e Benefícios'!$A$1:$R$210</definedName>
    <definedName name="_xlnm._FilterDatabase" localSheetId="1" hidden="1">'Tabelas e gráficos 23'!$B$6:$B$13</definedName>
    <definedName name="_xlnm._FilterDatabase" localSheetId="5" hidden="1">'Tabelas e Gráficos 24_2'!$B$5:$B$12</definedName>
    <definedName name="_xlnm.Extract" localSheetId="8">#REF!</definedName>
    <definedName name="_xlnm.Extract" localSheetId="2">#REF!</definedName>
    <definedName name="_xlnm.Extract" localSheetId="5">#REF!</definedName>
    <definedName name="_xlnm.Extract">#REF!</definedName>
    <definedName name="_xlnm.Print_Area" localSheetId="8">'ESTUDO DICAR PARA LDO 2018'!$A$1:$M$33</definedName>
    <definedName name="_xlnm.Print_Area" localSheetId="7">'ESTUDO DICAR PARA LDO 2019'!$A$1:$I$23</definedName>
    <definedName name="artigo_1" localSheetId="4">'Quadro - Renúncias e Benefícios'!$I$39</definedName>
    <definedName name="artigo_14" localSheetId="4">'Quadro - Renúncias e Benefícios'!$I$42</definedName>
    <definedName name="artigo_16" localSheetId="4">'Quadro - Renúncias e Benefícios'!$I$51</definedName>
    <definedName name="artigo_2" localSheetId="4">'Quadro - Renúncias e Benefícios'!$I$141</definedName>
    <definedName name="artigo_5" localSheetId="4">'Quadro - Renúncias e Benefícios'!$I$156</definedName>
    <definedName name="artigo_7" localSheetId="4">'Quadro - Renúncias e Benefícios'!$I$144</definedName>
    <definedName name="asdas" localSheetId="2">#REF!,#REF!</definedName>
    <definedName name="asdas" localSheetId="5">#REF!,#REF!</definedName>
    <definedName name="asdas">#REF!,#REF!</definedName>
    <definedName name="_xlnm.Database" localSheetId="8">#REF!</definedName>
    <definedName name="_xlnm.Database" localSheetId="2">#REF!</definedName>
    <definedName name="_xlnm.Database" localSheetId="5">#REF!</definedName>
    <definedName name="_xlnm.Database">#REF!</definedName>
    <definedName name="Cancela" localSheetId="8">#REF!,#REF!</definedName>
    <definedName name="Cancela" localSheetId="2">#REF!,#REF!</definedName>
    <definedName name="Cancela" localSheetId="5">#REF!,#REF!</definedName>
    <definedName name="Cancela">#REF!,#REF!</definedName>
    <definedName name="Criteria_MI" localSheetId="8">#REF!</definedName>
    <definedName name="Criteria_MI" localSheetId="2">#REF!</definedName>
    <definedName name="Criteria_MI" localSheetId="5">#REF!</definedName>
    <definedName name="Criteria_MI">#REF!</definedName>
    <definedName name="_xlnm.Criteria" localSheetId="8">#REF!</definedName>
    <definedName name="_xlnm.Criteria" localSheetId="2">#REF!</definedName>
    <definedName name="_xlnm.Criteria" localSheetId="5">#REF!</definedName>
    <definedName name="_xlnm.Criteria">#REF!</definedName>
    <definedName name="Database_MI" localSheetId="8">#REF!</definedName>
    <definedName name="Database_MI" localSheetId="2">#REF!</definedName>
    <definedName name="Database_MI" localSheetId="5">#REF!</definedName>
    <definedName name="Database_MI">#REF!</definedName>
    <definedName name="empresas_rubrica">INDIRECT([1]Controle!$B$83,FALSE)</definedName>
    <definedName name="Extract_MI" localSheetId="8">#REF!</definedName>
    <definedName name="Extract_MI" localSheetId="2">#REF!</definedName>
    <definedName name="Extract_MI" localSheetId="5">#REF!</definedName>
    <definedName name="Extract_MI">#REF!</definedName>
    <definedName name="fdsafs" localSheetId="8">#REF!,#REF!</definedName>
    <definedName name="fdsafs" localSheetId="2">#REF!,#REF!</definedName>
    <definedName name="fdsafs" localSheetId="5">#REF!,#REF!</definedName>
    <definedName name="fdsafs">#REF!,#REF!</definedName>
    <definedName name="fdsf" localSheetId="8">#REF!</definedName>
    <definedName name="fdsf" localSheetId="2">#REF!</definedName>
    <definedName name="fdsf" localSheetId="5">#REF!</definedName>
    <definedName name="fdsf">#REF!</definedName>
    <definedName name="fsdfs" localSheetId="8">#REF!</definedName>
    <definedName name="fsdfs" localSheetId="2">#REF!</definedName>
    <definedName name="fsdfs" localSheetId="5">#REF!</definedName>
    <definedName name="fsdfs">#REF!</definedName>
    <definedName name="HTML_CodePage" hidden="1">1252</definedName>
    <definedName name="HTML_Description" hidden="1">""</definedName>
    <definedName name="HTML_Email" hidden="1">""</definedName>
    <definedName name="HTML_Header" hidden="1">"Tabela"</definedName>
    <definedName name="HTML_LastUpdate" hidden="1">"16/03/98"</definedName>
    <definedName name="HTML_LineAfter" hidden="1">FALSE</definedName>
    <definedName name="HTML_LineBefore" hidden="1">FALSE</definedName>
    <definedName name="HTML_Name" hidden="1">"Rede Integrada"</definedName>
    <definedName name="HTML_OBDlg2" hidden="1">TRUE</definedName>
    <definedName name="HTML_OBDlg4" hidden="1">TRUE</definedName>
    <definedName name="HTML_OS" hidden="1">0</definedName>
    <definedName name="HTML_PathFile" hidden="1">"C:\internetemp\balpep1.htm"</definedName>
    <definedName name="HTML_Title" hidden="1">"Balpep11"</definedName>
    <definedName name="Lista1">INDIRECT([1]Listas!$B$2,FALSE)</definedName>
    <definedName name="Lista2">INDIRECT([1]Listas!$C$2,FALSE)</definedName>
    <definedName name="Lista3">INDIRECT([1]Listas!$D$2,FALSE)</definedName>
    <definedName name="meses">[1]Controle!$B$24:$B$35</definedName>
    <definedName name="n" localSheetId="8">#REF!</definedName>
    <definedName name="n" localSheetId="2">#REF!</definedName>
    <definedName name="n" localSheetId="5">#REF!</definedName>
    <definedName name="n">#REF!</definedName>
    <definedName name="nov" localSheetId="8">#REF!</definedName>
    <definedName name="nov" localSheetId="2">#REF!</definedName>
    <definedName name="nov" localSheetId="5">#REF!</definedName>
    <definedName name="nov">#REF!</definedName>
    <definedName name="Plan" localSheetId="8">#REF!</definedName>
    <definedName name="Plan" localSheetId="2">#REF!</definedName>
    <definedName name="Plan" localSheetId="5">#REF!</definedName>
    <definedName name="Plan">#REF!</definedName>
    <definedName name="Planilha" localSheetId="8">#REF!</definedName>
    <definedName name="Planilha" localSheetId="2">#REF!</definedName>
    <definedName name="Planilha" localSheetId="5">#REF!</definedName>
    <definedName name="Planilha">#REF!</definedName>
    <definedName name="Planilha_1" localSheetId="8">#REF!,#REF!</definedName>
    <definedName name="Planilha_1" localSheetId="2">#REF!,#REF!</definedName>
    <definedName name="Planilha_1" localSheetId="5">#REF!,#REF!</definedName>
    <definedName name="Planilha_1">#REF!,#REF!</definedName>
    <definedName name="Planilha_1ÁreaTotal" localSheetId="8">#REF!,#REF!</definedName>
    <definedName name="Planilha_1ÁreaTotal" localSheetId="2">#REF!,#REF!</definedName>
    <definedName name="Planilha_1ÁreaTotal" localSheetId="5">#REF!,#REF!</definedName>
    <definedName name="Planilha_1ÁreaTotal">#REF!,#REF!</definedName>
    <definedName name="Planilha_1CabGráfico" localSheetId="8">#REF!</definedName>
    <definedName name="Planilha_1CabGráfico" localSheetId="2">#REF!</definedName>
    <definedName name="Planilha_1CabGráfico" localSheetId="5">#REF!</definedName>
    <definedName name="Planilha_1CabGráfico">#REF!</definedName>
    <definedName name="Planilha_1TítCols" localSheetId="8">#REF!,#REF!</definedName>
    <definedName name="Planilha_1TítCols" localSheetId="2">#REF!,#REF!</definedName>
    <definedName name="Planilha_1TítCols" localSheetId="5">#REF!,#REF!</definedName>
    <definedName name="Planilha_1TítCols">#REF!,#REF!</definedName>
    <definedName name="Planilha_1TítLins" localSheetId="8">#REF!</definedName>
    <definedName name="Planilha_1TítLins" localSheetId="2">#REF!</definedName>
    <definedName name="Planilha_1TítLins" localSheetId="5">#REF!</definedName>
    <definedName name="Planilha_1TítLins">#REF!</definedName>
    <definedName name="Planilha_2ÁreaTotal" localSheetId="8">#REF!,#REF!</definedName>
    <definedName name="Planilha_2ÁreaTotal" localSheetId="2">#REF!,#REF!</definedName>
    <definedName name="Planilha_2ÁreaTotal" localSheetId="5">#REF!,#REF!</definedName>
    <definedName name="Planilha_2ÁreaTotal">#REF!,#REF!</definedName>
    <definedName name="Planilha_2CabGráfico" localSheetId="8">#REF!</definedName>
    <definedName name="Planilha_2CabGráfico" localSheetId="2">#REF!</definedName>
    <definedName name="Planilha_2CabGráfico" localSheetId="5">#REF!</definedName>
    <definedName name="Planilha_2CabGráfico">#REF!</definedName>
    <definedName name="Planilha_2TítCols" localSheetId="8">#REF!,#REF!</definedName>
    <definedName name="Planilha_2TítCols" localSheetId="2">#REF!,#REF!</definedName>
    <definedName name="Planilha_2TítCols" localSheetId="5">#REF!,#REF!</definedName>
    <definedName name="Planilha_2TítCols">#REF!,#REF!</definedName>
    <definedName name="Planilha_2TítLins" localSheetId="8">#REF!</definedName>
    <definedName name="Planilha_2TítLins" localSheetId="2">#REF!</definedName>
    <definedName name="Planilha_2TítLins" localSheetId="5">#REF!</definedName>
    <definedName name="Planilha_2TítLins">#REF!</definedName>
    <definedName name="Planilha_3ÁreaTotal" localSheetId="8">#REF!,#REF!</definedName>
    <definedName name="Planilha_3ÁreaTotal" localSheetId="2">#REF!,#REF!</definedName>
    <definedName name="Planilha_3ÁreaTotal" localSheetId="5">#REF!,#REF!</definedName>
    <definedName name="Planilha_3ÁreaTotal">#REF!,#REF!</definedName>
    <definedName name="Planilha_3CabGráfico" localSheetId="8">#REF!</definedName>
    <definedName name="Planilha_3CabGráfico" localSheetId="2">#REF!</definedName>
    <definedName name="Planilha_3CabGráfico" localSheetId="5">#REF!</definedName>
    <definedName name="Planilha_3CabGráfico">#REF!</definedName>
    <definedName name="Planilha_3TítCols" localSheetId="8">#REF!,#REF!</definedName>
    <definedName name="Planilha_3TítCols" localSheetId="2">#REF!,#REF!</definedName>
    <definedName name="Planilha_3TítCols" localSheetId="5">#REF!,#REF!</definedName>
    <definedName name="Planilha_3TítCols">#REF!,#REF!</definedName>
    <definedName name="Planilha_3TítLins" localSheetId="8">#REF!</definedName>
    <definedName name="Planilha_3TítLins" localSheetId="2">#REF!</definedName>
    <definedName name="Planilha_3TítLins" localSheetId="5">#REF!</definedName>
    <definedName name="Planilha_3TítLins">#REF!</definedName>
    <definedName name="Planilha_4ÁreaTotal" localSheetId="8">#REF!,#REF!</definedName>
    <definedName name="Planilha_4ÁreaTotal" localSheetId="2">#REF!,#REF!</definedName>
    <definedName name="Planilha_4ÁreaTotal" localSheetId="5">#REF!,#REF!</definedName>
    <definedName name="Planilha_4ÁreaTotal">#REF!,#REF!</definedName>
    <definedName name="Planilha_4TítCols" localSheetId="8">#REF!,#REF!</definedName>
    <definedName name="Planilha_4TítCols" localSheetId="2">#REF!,#REF!</definedName>
    <definedName name="Planilha_4TítCols" localSheetId="5">#REF!,#REF!</definedName>
    <definedName name="Planilha_4TítCols">#REF!,#REF!</definedName>
    <definedName name="Planilha_Educação" localSheetId="8">#REF!,#REF!</definedName>
    <definedName name="Planilha_Educação" localSheetId="2">#REF!,#REF!</definedName>
    <definedName name="Planilha_Educação" localSheetId="5">#REF!,#REF!</definedName>
    <definedName name="Planilha_Educação">#REF!,#REF!</definedName>
    <definedName name="Planilha1" localSheetId="8">#REF!,#REF!</definedName>
    <definedName name="Planilha1" localSheetId="2">#REF!,#REF!</definedName>
    <definedName name="Planilha1" localSheetId="5">#REF!,#REF!</definedName>
    <definedName name="Planilha1">#REF!,#REF!</definedName>
    <definedName name="Planilhas" localSheetId="8">#REF!</definedName>
    <definedName name="Planilhas" localSheetId="2">#REF!</definedName>
    <definedName name="Planilhas" localSheetId="5">#REF!</definedName>
    <definedName name="Planilhas">#REF!</definedName>
    <definedName name="Print_Area_MI" localSheetId="8">#REF!</definedName>
    <definedName name="Print_Area_MI" localSheetId="2">#REF!</definedName>
    <definedName name="Print_Area_MI" localSheetId="5">#REF!</definedName>
    <definedName name="Print_Area_MI">#REF!</definedName>
    <definedName name="QUAD1" localSheetId="8">#REF!</definedName>
    <definedName name="QUAD1" localSheetId="2">#REF!</definedName>
    <definedName name="QUAD1" localSheetId="5">#REF!</definedName>
    <definedName name="QUAD1">#REF!</definedName>
    <definedName name="QUAD2" localSheetId="8">#REF!</definedName>
    <definedName name="QUAD2" localSheetId="2">#REF!</definedName>
    <definedName name="QUAD2" localSheetId="5">#REF!</definedName>
    <definedName name="QUAD2">#REF!</definedName>
    <definedName name="QUAD3" localSheetId="8">#REF!</definedName>
    <definedName name="QUAD3" localSheetId="2">#REF!</definedName>
    <definedName name="QUAD3" localSheetId="5">#REF!</definedName>
    <definedName name="QUAD3">#REF!</definedName>
    <definedName name="RGF" localSheetId="8">#REF!</definedName>
    <definedName name="RGF" localSheetId="2">#REF!</definedName>
    <definedName name="RGF" localSheetId="5">#REF!</definedName>
    <definedName name="RGF">#REF!</definedName>
    <definedName name="rgps" localSheetId="8">#REF!</definedName>
    <definedName name="rgps" localSheetId="2">#REF!</definedName>
    <definedName name="rgps" localSheetId="5">#REF!</definedName>
    <definedName name="rgps">#REF!</definedName>
    <definedName name="RGPS1" localSheetId="8">#REF!</definedName>
    <definedName name="RGPS1" localSheetId="2">#REF!</definedName>
    <definedName name="RGPS1" localSheetId="5">#REF!</definedName>
    <definedName name="RGPS1">#REF!</definedName>
    <definedName name="RGPS2" localSheetId="8">#REF!,#REF!</definedName>
    <definedName name="RGPS2" localSheetId="2">#REF!,#REF!</definedName>
    <definedName name="RGPS2" localSheetId="5">#REF!,#REF!</definedName>
    <definedName name="RGPS2">#REF!,#REF!</definedName>
    <definedName name="teste" localSheetId="2">#REF!</definedName>
    <definedName name="teste" localSheetId="5">#REF!</definedName>
    <definedName name="teste">#REF!</definedName>
    <definedName name="teste1" localSheetId="2">#REF!</definedName>
    <definedName name="teste1" localSheetId="5">#REF!</definedName>
    <definedName name="teste1">#REF!</definedName>
    <definedName name="xxx" localSheetId="8">#REF!,#REF!</definedName>
    <definedName name="xxx" localSheetId="2">#REF!,#REF!</definedName>
    <definedName name="xxx" localSheetId="5">#REF!,#REF!</definedName>
    <definedName name="xxx">#REF!,#REF!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206" i="43" l="1"/>
  <c r="O206" i="43" s="1"/>
  <c r="P206" i="43" s="1"/>
  <c r="Q206" i="43" s="1"/>
  <c r="O196" i="43"/>
  <c r="P196" i="43" s="1"/>
  <c r="Q196" i="43" s="1"/>
  <c r="O183" i="43"/>
  <c r="P183" i="43" s="1"/>
  <c r="Q183" i="43" s="1"/>
  <c r="O138" i="43"/>
  <c r="P138" i="43" s="1"/>
  <c r="Q138" i="43" s="1"/>
  <c r="O140" i="43"/>
  <c r="P140" i="43" s="1"/>
  <c r="Q140" i="43" s="1"/>
  <c r="J144" i="43"/>
  <c r="O145" i="43"/>
  <c r="P145" i="43" s="1"/>
  <c r="Q145" i="43" s="1"/>
  <c r="O146" i="43"/>
  <c r="P146" i="43" s="1"/>
  <c r="Q146" i="43" s="1"/>
  <c r="N150" i="43"/>
  <c r="O150" i="43" s="1"/>
  <c r="P150" i="43" s="1"/>
  <c r="Q150" i="43" s="1"/>
  <c r="N151" i="43"/>
  <c r="O151" i="43" s="1"/>
  <c r="P151" i="43" s="1"/>
  <c r="Q151" i="43" s="1"/>
  <c r="O155" i="43"/>
  <c r="P155" i="43" s="1"/>
  <c r="Q155" i="43" s="1"/>
  <c r="M156" i="43"/>
  <c r="N156" i="43" s="1"/>
  <c r="O156" i="43" s="1"/>
  <c r="P156" i="43" s="1"/>
  <c r="Q156" i="43" s="1"/>
  <c r="M157" i="43"/>
  <c r="N157" i="43" s="1"/>
  <c r="O157" i="43" s="1"/>
  <c r="P157" i="43" s="1"/>
  <c r="Q157" i="43" s="1"/>
  <c r="K158" i="43"/>
  <c r="L158" i="43"/>
  <c r="N158" i="43"/>
  <c r="O158" i="43" s="1"/>
  <c r="P158" i="43" s="1"/>
  <c r="Q158" i="43" s="1"/>
  <c r="K159" i="43"/>
  <c r="L159" i="43"/>
  <c r="M159" i="43"/>
  <c r="O159" i="43"/>
  <c r="P159" i="43" s="1"/>
  <c r="Q159" i="43" s="1"/>
  <c r="O160" i="43"/>
  <c r="P160" i="43" s="1"/>
  <c r="Q160" i="43" s="1"/>
  <c r="N161" i="43"/>
  <c r="O161" i="43" s="1"/>
  <c r="P161" i="43" s="1"/>
  <c r="Q161" i="43" s="1"/>
  <c r="N162" i="43"/>
  <c r="O162" i="43" s="1"/>
  <c r="P162" i="43" s="1"/>
  <c r="Q162" i="43" s="1"/>
  <c r="L163" i="43"/>
  <c r="M163" i="43" s="1"/>
  <c r="N163" i="43" s="1"/>
  <c r="O165" i="43"/>
  <c r="P165" i="43" s="1"/>
  <c r="J166" i="43"/>
  <c r="K166" i="43"/>
  <c r="L166" i="43"/>
  <c r="M166" i="43"/>
  <c r="J167" i="43"/>
  <c r="K167" i="43"/>
  <c r="L167" i="43"/>
  <c r="M167" i="43"/>
  <c r="N169" i="43"/>
  <c r="O169" i="43" s="1"/>
  <c r="P169" i="43" s="1"/>
  <c r="Q169" i="43" s="1"/>
  <c r="O179" i="43"/>
  <c r="P179" i="43" s="1"/>
  <c r="Q179" i="43" s="1"/>
  <c r="O180" i="43"/>
  <c r="P180" i="43" s="1"/>
  <c r="Q180" i="43" s="1"/>
  <c r="M191" i="43"/>
  <c r="N191" i="43" s="1"/>
  <c r="O191" i="43" s="1"/>
  <c r="M192" i="43"/>
  <c r="N192" i="43" s="1"/>
  <c r="O194" i="43"/>
  <c r="P194" i="43" s="1"/>
  <c r="O195" i="43"/>
  <c r="P195" i="43" s="1"/>
  <c r="Q195" i="43" s="1"/>
  <c r="O198" i="43"/>
  <c r="P198" i="43" s="1"/>
  <c r="Q198" i="43" s="1"/>
  <c r="O199" i="43"/>
  <c r="P199" i="43" s="1"/>
  <c r="Q199" i="43" s="1"/>
  <c r="K201" i="43"/>
  <c r="K202" i="43"/>
  <c r="O208" i="43"/>
  <c r="O134" i="43"/>
  <c r="P134" i="43" s="1"/>
  <c r="Q134" i="43" s="1"/>
  <c r="N5" i="43"/>
  <c r="P191" i="43" l="1"/>
  <c r="Q165" i="43"/>
  <c r="N135" i="43" l="1"/>
  <c r="O135" i="43" s="1"/>
  <c r="P135" i="43" s="1"/>
  <c r="Q135" i="43" s="1"/>
  <c r="N136" i="43"/>
  <c r="N133" i="43"/>
  <c r="O133" i="43" s="1"/>
  <c r="P133" i="43" s="1"/>
  <c r="Q133" i="43" s="1"/>
  <c r="N132" i="43"/>
  <c r="O132" i="43" s="1"/>
  <c r="P132" i="43" s="1"/>
  <c r="Q132" i="43" s="1"/>
  <c r="N131" i="43"/>
  <c r="O131" i="43" s="1"/>
  <c r="P131" i="43" s="1"/>
  <c r="Q131" i="43" s="1"/>
  <c r="N130" i="43"/>
  <c r="O130" i="43" s="1"/>
  <c r="P130" i="43" s="1"/>
  <c r="Q130" i="43" s="1"/>
  <c r="N129" i="43"/>
  <c r="O129" i="43" s="1"/>
  <c r="P129" i="43" s="1"/>
  <c r="Q129" i="43" s="1"/>
  <c r="N128" i="43"/>
  <c r="O128" i="43" s="1"/>
  <c r="P128" i="43" s="1"/>
  <c r="Q128" i="43" s="1"/>
  <c r="N127" i="43"/>
  <c r="O127" i="43" s="1"/>
  <c r="P127" i="43" s="1"/>
  <c r="Q127" i="43" s="1"/>
  <c r="N126" i="43"/>
  <c r="O126" i="43" s="1"/>
  <c r="P126" i="43" s="1"/>
  <c r="Q126" i="43" s="1"/>
  <c r="N125" i="43"/>
  <c r="O125" i="43" s="1"/>
  <c r="P125" i="43" s="1"/>
  <c r="Q125" i="43" s="1"/>
  <c r="N124" i="43"/>
  <c r="O124" i="43" s="1"/>
  <c r="P124" i="43" s="1"/>
  <c r="Q124" i="43" s="1"/>
  <c r="N123" i="43"/>
  <c r="O123" i="43" s="1"/>
  <c r="P123" i="43" s="1"/>
  <c r="Q123" i="43" s="1"/>
  <c r="N122" i="43"/>
  <c r="O122" i="43" s="1"/>
  <c r="P122" i="43" s="1"/>
  <c r="Q122" i="43" s="1"/>
  <c r="N121" i="43"/>
  <c r="O121" i="43" s="1"/>
  <c r="P121" i="43" s="1"/>
  <c r="Q121" i="43" s="1"/>
  <c r="N120" i="43"/>
  <c r="O120" i="43" s="1"/>
  <c r="P120" i="43" s="1"/>
  <c r="Q120" i="43" s="1"/>
  <c r="N119" i="43"/>
  <c r="O119" i="43" s="1"/>
  <c r="P119" i="43" s="1"/>
  <c r="Q119" i="43" s="1"/>
  <c r="N118" i="43"/>
  <c r="O118" i="43" s="1"/>
  <c r="P118" i="43" s="1"/>
  <c r="Q118" i="43" s="1"/>
  <c r="N117" i="43"/>
  <c r="O117" i="43" s="1"/>
  <c r="P117" i="43" s="1"/>
  <c r="Q117" i="43" s="1"/>
  <c r="N116" i="43"/>
  <c r="O116" i="43" s="1"/>
  <c r="P116" i="43" s="1"/>
  <c r="Q116" i="43" s="1"/>
  <c r="N115" i="43"/>
  <c r="O115" i="43" s="1"/>
  <c r="P115" i="43" s="1"/>
  <c r="Q115" i="43" s="1"/>
  <c r="N114" i="43"/>
  <c r="O114" i="43" s="1"/>
  <c r="P114" i="43" s="1"/>
  <c r="Q114" i="43" s="1"/>
  <c r="N113" i="43"/>
  <c r="O113" i="43" s="1"/>
  <c r="P113" i="43" s="1"/>
  <c r="Q113" i="43" s="1"/>
  <c r="N112" i="43"/>
  <c r="O112" i="43" s="1"/>
  <c r="P112" i="43" s="1"/>
  <c r="Q112" i="43" s="1"/>
  <c r="N111" i="43"/>
  <c r="O111" i="43" s="1"/>
  <c r="P111" i="43" s="1"/>
  <c r="Q111" i="43" s="1"/>
  <c r="N110" i="43"/>
  <c r="O110" i="43" s="1"/>
  <c r="P110" i="43" s="1"/>
  <c r="Q110" i="43" s="1"/>
  <c r="N109" i="43"/>
  <c r="O109" i="43" s="1"/>
  <c r="P109" i="43" s="1"/>
  <c r="Q109" i="43" s="1"/>
  <c r="N108" i="43"/>
  <c r="O108" i="43" s="1"/>
  <c r="P108" i="43" s="1"/>
  <c r="Q108" i="43" s="1"/>
  <c r="N107" i="43"/>
  <c r="O107" i="43" s="1"/>
  <c r="P107" i="43" s="1"/>
  <c r="Q107" i="43" s="1"/>
  <c r="N106" i="43"/>
  <c r="O106" i="43" s="1"/>
  <c r="P106" i="43" s="1"/>
  <c r="Q106" i="43" s="1"/>
  <c r="N105" i="43"/>
  <c r="O105" i="43" s="1"/>
  <c r="P105" i="43" s="1"/>
  <c r="Q105" i="43" s="1"/>
  <c r="N104" i="43"/>
  <c r="O104" i="43" s="1"/>
  <c r="P104" i="43" s="1"/>
  <c r="Q104" i="43" s="1"/>
  <c r="N103" i="43"/>
  <c r="O103" i="43" s="1"/>
  <c r="P103" i="43" s="1"/>
  <c r="Q103" i="43" s="1"/>
  <c r="N102" i="43"/>
  <c r="O102" i="43" s="1"/>
  <c r="P102" i="43" s="1"/>
  <c r="Q102" i="43" s="1"/>
  <c r="N101" i="43"/>
  <c r="O101" i="43" s="1"/>
  <c r="P101" i="43" s="1"/>
  <c r="Q101" i="43" s="1"/>
  <c r="N100" i="43"/>
  <c r="O100" i="43" s="1"/>
  <c r="P100" i="43" s="1"/>
  <c r="Q100" i="43" s="1"/>
  <c r="N99" i="43"/>
  <c r="O99" i="43" s="1"/>
  <c r="P99" i="43" s="1"/>
  <c r="Q99" i="43" s="1"/>
  <c r="N98" i="43"/>
  <c r="O98" i="43" s="1"/>
  <c r="P98" i="43" s="1"/>
  <c r="Q98" i="43" s="1"/>
  <c r="N97" i="43"/>
  <c r="O97" i="43" s="1"/>
  <c r="P97" i="43" s="1"/>
  <c r="Q97" i="43" s="1"/>
  <c r="N96" i="43"/>
  <c r="O96" i="43" s="1"/>
  <c r="P96" i="43" s="1"/>
  <c r="Q96" i="43" s="1"/>
  <c r="N95" i="43"/>
  <c r="O95" i="43" s="1"/>
  <c r="P95" i="43" s="1"/>
  <c r="Q95" i="43" s="1"/>
  <c r="N94" i="43"/>
  <c r="O94" i="43" s="1"/>
  <c r="P94" i="43" s="1"/>
  <c r="Q94" i="43" s="1"/>
  <c r="N93" i="43"/>
  <c r="O93" i="43" s="1"/>
  <c r="P93" i="43" s="1"/>
  <c r="Q93" i="43" s="1"/>
  <c r="N92" i="43"/>
  <c r="O92" i="43" s="1"/>
  <c r="P92" i="43" s="1"/>
  <c r="Q92" i="43" s="1"/>
  <c r="N91" i="43"/>
  <c r="O91" i="43" s="1"/>
  <c r="P91" i="43" s="1"/>
  <c r="Q91" i="43" s="1"/>
  <c r="N90" i="43"/>
  <c r="O90" i="43" s="1"/>
  <c r="P90" i="43" s="1"/>
  <c r="Q90" i="43" s="1"/>
  <c r="N89" i="43"/>
  <c r="O89" i="43" s="1"/>
  <c r="P89" i="43" s="1"/>
  <c r="Q89" i="43" s="1"/>
  <c r="N88" i="43"/>
  <c r="O88" i="43" s="1"/>
  <c r="P88" i="43" s="1"/>
  <c r="Q88" i="43" s="1"/>
  <c r="N87" i="43"/>
  <c r="O87" i="43" s="1"/>
  <c r="P87" i="43" s="1"/>
  <c r="Q87" i="43" s="1"/>
  <c r="N86" i="43"/>
  <c r="O86" i="43" s="1"/>
  <c r="P86" i="43" s="1"/>
  <c r="Q86" i="43" s="1"/>
  <c r="N85" i="43"/>
  <c r="O85" i="43" s="1"/>
  <c r="P85" i="43" s="1"/>
  <c r="Q85" i="43" s="1"/>
  <c r="N84" i="43"/>
  <c r="O84" i="43" s="1"/>
  <c r="P84" i="43" s="1"/>
  <c r="Q84" i="43" s="1"/>
  <c r="N83" i="43"/>
  <c r="O83" i="43" s="1"/>
  <c r="P83" i="43" s="1"/>
  <c r="Q83" i="43" s="1"/>
  <c r="N82" i="43"/>
  <c r="O82" i="43" s="1"/>
  <c r="P82" i="43" s="1"/>
  <c r="Q82" i="43" s="1"/>
  <c r="N81" i="43"/>
  <c r="O81" i="43" s="1"/>
  <c r="P81" i="43" s="1"/>
  <c r="Q81" i="43" s="1"/>
  <c r="N80" i="43"/>
  <c r="O80" i="43" s="1"/>
  <c r="P80" i="43" s="1"/>
  <c r="Q80" i="43" s="1"/>
  <c r="N79" i="43"/>
  <c r="O79" i="43" s="1"/>
  <c r="P79" i="43" s="1"/>
  <c r="Q79" i="43" s="1"/>
  <c r="N78" i="43"/>
  <c r="O78" i="43" s="1"/>
  <c r="P78" i="43" s="1"/>
  <c r="Q78" i="43" s="1"/>
  <c r="N77" i="43"/>
  <c r="O77" i="43" s="1"/>
  <c r="P77" i="43" s="1"/>
  <c r="Q77" i="43" s="1"/>
  <c r="N76" i="43"/>
  <c r="O76" i="43" s="1"/>
  <c r="P76" i="43" s="1"/>
  <c r="Q76" i="43" s="1"/>
  <c r="N75" i="43"/>
  <c r="O75" i="43" s="1"/>
  <c r="P75" i="43" s="1"/>
  <c r="Q75" i="43" s="1"/>
  <c r="N74" i="43"/>
  <c r="O74" i="43" s="1"/>
  <c r="P74" i="43" s="1"/>
  <c r="Q74" i="43" s="1"/>
  <c r="N73" i="43"/>
  <c r="O73" i="43" s="1"/>
  <c r="P73" i="43" s="1"/>
  <c r="Q73" i="43" s="1"/>
  <c r="N72" i="43"/>
  <c r="O72" i="43" s="1"/>
  <c r="P72" i="43" s="1"/>
  <c r="Q72" i="43" s="1"/>
  <c r="N71" i="43"/>
  <c r="O71" i="43" s="1"/>
  <c r="P71" i="43" s="1"/>
  <c r="Q71" i="43" s="1"/>
  <c r="N70" i="43"/>
  <c r="O70" i="43" s="1"/>
  <c r="P70" i="43" s="1"/>
  <c r="Q70" i="43" s="1"/>
  <c r="N69" i="43"/>
  <c r="O69" i="43" s="1"/>
  <c r="P69" i="43" s="1"/>
  <c r="Q69" i="43" s="1"/>
  <c r="N68" i="43"/>
  <c r="O68" i="43" s="1"/>
  <c r="P68" i="43" s="1"/>
  <c r="Q68" i="43" s="1"/>
  <c r="N67" i="43"/>
  <c r="O67" i="43" s="1"/>
  <c r="P67" i="43" s="1"/>
  <c r="Q67" i="43" s="1"/>
  <c r="N66" i="43"/>
  <c r="O66" i="43" s="1"/>
  <c r="P66" i="43" s="1"/>
  <c r="Q66" i="43" s="1"/>
  <c r="N65" i="43"/>
  <c r="O65" i="43" s="1"/>
  <c r="P65" i="43" s="1"/>
  <c r="Q65" i="43" s="1"/>
  <c r="N64" i="43"/>
  <c r="O64" i="43" s="1"/>
  <c r="P64" i="43" s="1"/>
  <c r="Q64" i="43" s="1"/>
  <c r="N63" i="43"/>
  <c r="O63" i="43" s="1"/>
  <c r="P63" i="43" s="1"/>
  <c r="Q63" i="43" s="1"/>
  <c r="N62" i="43"/>
  <c r="O62" i="43" s="1"/>
  <c r="P62" i="43" s="1"/>
  <c r="Q62" i="43" s="1"/>
  <c r="N61" i="43"/>
  <c r="O61" i="43" s="1"/>
  <c r="P61" i="43" s="1"/>
  <c r="Q61" i="43" s="1"/>
  <c r="N60" i="43"/>
  <c r="O60" i="43" s="1"/>
  <c r="P60" i="43" s="1"/>
  <c r="Q60" i="43" s="1"/>
  <c r="N59" i="43"/>
  <c r="O59" i="43" s="1"/>
  <c r="P59" i="43" s="1"/>
  <c r="Q59" i="43" s="1"/>
  <c r="N58" i="43"/>
  <c r="O58" i="43" s="1"/>
  <c r="P58" i="43" s="1"/>
  <c r="Q58" i="43" s="1"/>
  <c r="N57" i="43"/>
  <c r="O57" i="43" s="1"/>
  <c r="P57" i="43" s="1"/>
  <c r="Q57" i="43" s="1"/>
  <c r="N56" i="43"/>
  <c r="O56" i="43" s="1"/>
  <c r="P56" i="43" s="1"/>
  <c r="Q56" i="43" s="1"/>
  <c r="N55" i="43"/>
  <c r="O55" i="43" s="1"/>
  <c r="P55" i="43" s="1"/>
  <c r="Q55" i="43" s="1"/>
  <c r="N54" i="43"/>
  <c r="O54" i="43" s="1"/>
  <c r="P54" i="43" s="1"/>
  <c r="Q54" i="43" s="1"/>
  <c r="N53" i="43"/>
  <c r="O53" i="43" s="1"/>
  <c r="P53" i="43" s="1"/>
  <c r="Q53" i="43" s="1"/>
  <c r="N52" i="43"/>
  <c r="O52" i="43" s="1"/>
  <c r="P52" i="43" s="1"/>
  <c r="Q52" i="43" s="1"/>
  <c r="N51" i="43"/>
  <c r="N49" i="43"/>
  <c r="O49" i="43" s="1"/>
  <c r="P49" i="43" s="1"/>
  <c r="Q49" i="43" s="1"/>
  <c r="N48" i="43"/>
  <c r="O48" i="43" s="1"/>
  <c r="P48" i="43" s="1"/>
  <c r="Q48" i="43" s="1"/>
  <c r="N47" i="43"/>
  <c r="O47" i="43" s="1"/>
  <c r="P47" i="43" s="1"/>
  <c r="Q47" i="43" s="1"/>
  <c r="N46" i="43"/>
  <c r="O46" i="43" s="1"/>
  <c r="P46" i="43" s="1"/>
  <c r="Q46" i="43" s="1"/>
  <c r="N45" i="43"/>
  <c r="O45" i="43" s="1"/>
  <c r="P45" i="43" s="1"/>
  <c r="Q45" i="43" s="1"/>
  <c r="N44" i="43"/>
  <c r="O44" i="43" s="1"/>
  <c r="P44" i="43" s="1"/>
  <c r="Q44" i="43" s="1"/>
  <c r="N43" i="43"/>
  <c r="O43" i="43" s="1"/>
  <c r="P43" i="43" s="1"/>
  <c r="Q43" i="43" s="1"/>
  <c r="N42" i="43"/>
  <c r="O42" i="43" s="1"/>
  <c r="P42" i="43" s="1"/>
  <c r="Q42" i="43" s="1"/>
  <c r="N41" i="43"/>
  <c r="O41" i="43" s="1"/>
  <c r="P41" i="43" s="1"/>
  <c r="Q41" i="43" s="1"/>
  <c r="N37" i="43"/>
  <c r="O37" i="43" s="1"/>
  <c r="P37" i="43" s="1"/>
  <c r="Q37" i="43" s="1"/>
  <c r="N35" i="43"/>
  <c r="N32" i="43"/>
  <c r="O35" i="43" l="1"/>
  <c r="P35" i="43" s="1"/>
  <c r="O51" i="43"/>
  <c r="P51" i="43" s="1"/>
  <c r="Q51" i="43" s="1"/>
  <c r="O136" i="43"/>
  <c r="P136" i="43" s="1"/>
  <c r="Q136" i="43" s="1"/>
  <c r="O32" i="43"/>
  <c r="Q35" i="43" l="1"/>
  <c r="P32" i="43"/>
  <c r="O8" i="43"/>
  <c r="P8" i="43" s="1"/>
  <c r="Q8" i="43" s="1"/>
  <c r="Q32" i="43" l="1"/>
  <c r="O5" i="43"/>
  <c r="P5" i="43" l="1"/>
  <c r="Q5" i="43" l="1"/>
  <c r="N36" i="43" l="1"/>
  <c r="O50" i="43" l="1"/>
  <c r="O19" i="65"/>
  <c r="N19" i="65"/>
  <c r="M19" i="65"/>
  <c r="O18" i="65"/>
  <c r="N18" i="65"/>
  <c r="M18" i="65"/>
  <c r="O17" i="65"/>
  <c r="N17" i="65"/>
  <c r="M17" i="65"/>
  <c r="M16" i="65"/>
  <c r="O15" i="65"/>
  <c r="N15" i="65"/>
  <c r="M15" i="65"/>
  <c r="O12" i="65"/>
  <c r="N12" i="65"/>
  <c r="M12" i="65"/>
  <c r="C12" i="65"/>
  <c r="E11" i="65"/>
  <c r="D11" i="65"/>
  <c r="C11" i="65"/>
  <c r="O10" i="65"/>
  <c r="N10" i="65"/>
  <c r="M10" i="65"/>
  <c r="O8" i="65"/>
  <c r="N8" i="65"/>
  <c r="M8" i="65"/>
  <c r="P50" i="43" l="1"/>
  <c r="M14" i="65"/>
  <c r="Q50" i="43" l="1"/>
  <c r="L26" i="43"/>
  <c r="R7" i="65"/>
  <c r="I17" i="66"/>
  <c r="I16" i="66"/>
  <c r="I15" i="66"/>
  <c r="I12" i="66"/>
  <c r="I11" i="66"/>
  <c r="I10" i="66"/>
  <c r="L7" i="66" s="1"/>
  <c r="I8" i="66"/>
  <c r="I7" i="66"/>
  <c r="I6" i="66"/>
  <c r="C5" i="66"/>
  <c r="C12" i="66"/>
  <c r="O30" i="43" l="1"/>
  <c r="P30" i="43" s="1"/>
  <c r="Q30" i="43" s="1"/>
  <c r="O27" i="43"/>
  <c r="P27" i="43" s="1"/>
  <c r="Q27" i="43" s="1"/>
  <c r="O28" i="43" l="1"/>
  <c r="O19" i="43"/>
  <c r="P19" i="43" s="1"/>
  <c r="Q19" i="43" s="1"/>
  <c r="O15" i="43"/>
  <c r="P15" i="43" s="1"/>
  <c r="Q15" i="43" s="1"/>
  <c r="O14" i="43"/>
  <c r="P14" i="43" s="1"/>
  <c r="Q14" i="43" s="1"/>
  <c r="O13" i="43"/>
  <c r="P13" i="43" s="1"/>
  <c r="Q13" i="43" s="1"/>
  <c r="O12" i="43"/>
  <c r="P12" i="43" s="1"/>
  <c r="Q12" i="43" s="1"/>
  <c r="O11" i="43"/>
  <c r="P11" i="43" s="1"/>
  <c r="Q11" i="43" s="1"/>
  <c r="O10" i="43"/>
  <c r="P10" i="43" s="1"/>
  <c r="Q10" i="43" s="1"/>
  <c r="O7" i="43"/>
  <c r="P7" i="43" l="1"/>
  <c r="P28" i="43"/>
  <c r="O9" i="43"/>
  <c r="O18" i="43"/>
  <c r="Q7" i="43" l="1"/>
  <c r="Q28" i="43"/>
  <c r="P9" i="43"/>
  <c r="P18" i="43"/>
  <c r="Q9" i="43" l="1"/>
  <c r="Q18" i="43"/>
  <c r="I14" i="66"/>
  <c r="O36" i="43" l="1"/>
  <c r="P36" i="43" s="1"/>
  <c r="Q36" i="43" s="1"/>
  <c r="O29" i="43" l="1"/>
  <c r="P29" i="43" s="1"/>
  <c r="L27" i="43"/>
  <c r="I13" i="66" l="1"/>
  <c r="L8" i="66" s="1"/>
  <c r="O24" i="43" l="1"/>
  <c r="P24" i="43" l="1"/>
  <c r="Q24" i="43" l="1"/>
  <c r="N14" i="65" l="1"/>
  <c r="C6" i="66"/>
  <c r="F8" i="66" l="1"/>
  <c r="O14" i="65"/>
  <c r="O25" i="43" l="1"/>
  <c r="P25" i="43" s="1"/>
  <c r="Q25" i="43" s="1"/>
  <c r="T7" i="65" l="1"/>
  <c r="S7" i="65"/>
  <c r="D12" i="65" l="1"/>
  <c r="N16" i="65"/>
  <c r="E12" i="65" l="1"/>
  <c r="O16" i="65"/>
  <c r="C13" i="66"/>
  <c r="K212" i="43"/>
  <c r="M11" i="65" l="1"/>
  <c r="N11" i="65" l="1"/>
  <c r="O11" i="65" l="1"/>
  <c r="M13" i="65" l="1"/>
  <c r="R8" i="65" s="1"/>
  <c r="L212" i="43"/>
  <c r="N13" i="65" l="1"/>
  <c r="S8" i="65" s="1"/>
  <c r="I9" i="66"/>
  <c r="C9" i="66"/>
  <c r="N33" i="43"/>
  <c r="C7" i="66"/>
  <c r="C8" i="66"/>
  <c r="F7" i="66" s="1"/>
  <c r="I5" i="66"/>
  <c r="L5" i="66" s="1"/>
  <c r="M212" i="43"/>
  <c r="O33" i="43" l="1"/>
  <c r="C11" i="66"/>
  <c r="F6" i="66" s="1"/>
  <c r="O13" i="65"/>
  <c r="T8" i="65" s="1"/>
  <c r="M9" i="65"/>
  <c r="R6" i="65" s="1"/>
  <c r="C7" i="65"/>
  <c r="H7" i="65" s="1"/>
  <c r="C8" i="65"/>
  <c r="C6" i="65"/>
  <c r="L6" i="66"/>
  <c r="L9" i="66" s="1"/>
  <c r="I18" i="66"/>
  <c r="C10" i="66"/>
  <c r="F5" i="66" s="1"/>
  <c r="N212" i="43"/>
  <c r="O38" i="43"/>
  <c r="P38" i="43" s="1"/>
  <c r="Q38" i="43" s="1"/>
  <c r="P33" i="43" l="1"/>
  <c r="F9" i="66"/>
  <c r="D10" i="65"/>
  <c r="I6" i="65" s="1"/>
  <c r="D8" i="65"/>
  <c r="D6" i="65"/>
  <c r="N9" i="65"/>
  <c r="S6" i="65" s="1"/>
  <c r="M7" i="65"/>
  <c r="C5" i="65"/>
  <c r="H8" i="65" s="1"/>
  <c r="D7" i="65"/>
  <c r="I7" i="65" s="1"/>
  <c r="C10" i="65"/>
  <c r="H6" i="65" s="1"/>
  <c r="O20" i="43"/>
  <c r="I19" i="66"/>
  <c r="C14" i="66"/>
  <c r="L10" i="66"/>
  <c r="O26" i="43"/>
  <c r="O23" i="43"/>
  <c r="P23" i="43" s="1"/>
  <c r="Q23" i="43" s="1"/>
  <c r="O22" i="43"/>
  <c r="P22" i="43" s="1"/>
  <c r="Q22" i="43" s="1"/>
  <c r="F10" i="66" l="1"/>
  <c r="Q33" i="43"/>
  <c r="N7" i="65"/>
  <c r="E6" i="65"/>
  <c r="O9" i="65"/>
  <c r="T6" i="65" s="1"/>
  <c r="E8" i="65"/>
  <c r="E10" i="65"/>
  <c r="J6" i="65" s="1"/>
  <c r="M5" i="65"/>
  <c r="D5" i="65"/>
  <c r="I8" i="65" s="1"/>
  <c r="E7" i="65"/>
  <c r="J7" i="65" s="1"/>
  <c r="P20" i="43"/>
  <c r="O21" i="43"/>
  <c r="C15" i="66"/>
  <c r="P26" i="43"/>
  <c r="N5" i="65" l="1"/>
  <c r="O7" i="65"/>
  <c r="Q20" i="43"/>
  <c r="E5" i="65"/>
  <c r="J8" i="65" s="1"/>
  <c r="Q26" i="43"/>
  <c r="M6" i="65"/>
  <c r="R5" i="65" s="1"/>
  <c r="R9" i="65" s="1"/>
  <c r="C9" i="65"/>
  <c r="H5" i="65" s="1"/>
  <c r="H9" i="65" s="1"/>
  <c r="P21" i="43"/>
  <c r="O2" i="43"/>
  <c r="O212" i="43" s="1"/>
  <c r="O5" i="65" l="1"/>
  <c r="Q21" i="43"/>
  <c r="N6" i="65"/>
  <c r="S5" i="65" s="1"/>
  <c r="S9" i="65" s="1"/>
  <c r="D9" i="65"/>
  <c r="I5" i="65" s="1"/>
  <c r="I9" i="65" s="1"/>
  <c r="C13" i="65"/>
  <c r="H10" i="65" s="1"/>
  <c r="M20" i="65"/>
  <c r="M21" i="65" s="1"/>
  <c r="C14" i="65"/>
  <c r="P2" i="43"/>
  <c r="D14" i="65" l="1"/>
  <c r="Q2" i="43"/>
  <c r="P212" i="43"/>
  <c r="E9" i="65"/>
  <c r="O6" i="65"/>
  <c r="C15" i="65"/>
  <c r="D13" i="65"/>
  <c r="I10" i="65" s="1"/>
  <c r="N20" i="65"/>
  <c r="S10" i="65" s="1"/>
  <c r="R10" i="65"/>
  <c r="E14" i="65" l="1"/>
  <c r="Q212" i="43"/>
  <c r="N21" i="65"/>
  <c r="D15" i="65"/>
  <c r="T5" i="65"/>
  <c r="T9" i="65" s="1"/>
  <c r="O20" i="65"/>
  <c r="J5" i="65"/>
  <c r="J9" i="65" s="1"/>
  <c r="E13" i="65"/>
  <c r="E15" i="65" l="1"/>
  <c r="O21" i="65"/>
  <c r="J10" i="65"/>
  <c r="T10" i="65"/>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d835712\Documents\Minhas fontes de dados\c64s197i_prd Orçamento.odc" keepAlive="1" name="CUBO" type="5" refreshedVersion="3" background="1">
    <dbPr connection="Provider=MSOLAP.4;Integrated Security=SSPI;Persist Security Info=True;Initial Catalog=Orçamento;Data Source=c64s197i\prd;MDX Compatibility=1;Safety Options=2;MDX Missing Member Mode=Error" command="Despesa Orçamentária" commandType="1"/>
    <olapPr sendLocale="1" rowDrillCount="1000"/>
  </connection>
</connections>
</file>

<file path=xl/sharedStrings.xml><?xml version="1.0" encoding="utf-8"?>
<sst xmlns="http://schemas.openxmlformats.org/spreadsheetml/2006/main" count="2880" uniqueCount="1209">
  <si>
    <t>TOTAL</t>
  </si>
  <si>
    <t>LEI DE DIRETRIZES ORÇAMENTÁRIAS</t>
  </si>
  <si>
    <t>ANEXO DE  METAS FISCAIS</t>
  </si>
  <si>
    <t>ESTIMATIVA E COMPENSAÇÃO DA RENÚNCIA DE RECEITA</t>
  </si>
  <si>
    <t>TRIBUTO</t>
  </si>
  <si>
    <t>MODALIDADE</t>
  </si>
  <si>
    <t>SETORES/ PROGRAMAS/ BENEFICIÁRIO</t>
  </si>
  <si>
    <t>RENÚNCIA DE RECEITA PREVISTA</t>
  </si>
  <si>
    <t>COMPENSAÇÃO</t>
  </si>
  <si>
    <t>AMF/Tabela 7 - DEMONSTRATIVO 7 – ESTIMATIVA E COMPENSAÇÃO DA RENÚNCIA DE RECEITA</t>
  </si>
  <si>
    <t>PREFEITURA MUNICIPAL DE SÃO PAULO</t>
  </si>
  <si>
    <t>a) Os efeitos decorrentes das leis aprovadas há mais de cinco anos não constam no demonstrativo, por já terem sido devidamente compensados e assimilados no fluxo histórico de receitas.</t>
  </si>
  <si>
    <t>Nota :</t>
  </si>
  <si>
    <t>FONTE: Secretaria Municipal da Fazenda</t>
  </si>
  <si>
    <t>TOTAL (I + II + III + IV)</t>
  </si>
  <si>
    <t>SUBTOTAL (IV)</t>
  </si>
  <si>
    <t>Já considerada na projeção de receita  (nos termos do art. 14, inciso I, Lei Complementar nº 101, de 04/05/2000)</t>
  </si>
  <si>
    <t>Alteração de valores e classificação dos Geradores de Resíduos Sólidos de Serviços de Saúde na TRSS. (LEI Nº 16.398, DE 09 DE MARÇO DE 2016)</t>
  </si>
  <si>
    <t>Readequação das Faixas de EGRS</t>
  </si>
  <si>
    <t>TRSS</t>
  </si>
  <si>
    <t>SUBTOTAL (III)</t>
  </si>
  <si>
    <t>Incentivos ficais para instalação e permanência de empresas na Zona Sul e extremo Sul, com emissão de CID, previsto na Lei nº 16.359, de 13 de janeiro de 2016;</t>
  </si>
  <si>
    <t>Incentivo Fiscal</t>
  </si>
  <si>
    <t>ISS, IPTU e ITBI</t>
  </si>
  <si>
    <t>Ampliação dos incentivos fiscais relativos a programas de Habitação de Interesse Social previstos na Lei nº 16.359, de 13 de janeiro de 2016;</t>
  </si>
  <si>
    <t>Isenção</t>
  </si>
  <si>
    <t>SUBTOTAL (II)</t>
  </si>
  <si>
    <t>Isenção do IPTU para teatros (Lei nº 16.173/15)</t>
  </si>
  <si>
    <t>IPTU</t>
  </si>
  <si>
    <t>Programa de Incentivos Fiscais para prestadores de serviços em região da Zona Leste (LEI Nº 15.931, DE 20 DE DEZEMBRO DE 2013)</t>
  </si>
  <si>
    <t>Programa Municipal de Apoio a Projetos Culturais - Pro-Mac (LEI Nº 15.948, DE 26 DE DEZEMBRO DE 2013)</t>
  </si>
  <si>
    <t>Ampliação dos incentivos fiscais relativos a programas de habitação de interesse social (Lei nº 15.891, de 07 de Novembro de 2013)</t>
  </si>
  <si>
    <t>SUBTOTAL (I)</t>
  </si>
  <si>
    <t>Redução de alíquota no serviço de exploração de stands e centros de convenções para a promoção de feiras, exposições, congressos e congêneres. (LEI Nº 16.272, DE 30 DE SETEMBRO DE 2015, artigo 1º, II, a)</t>
  </si>
  <si>
    <t>Alteração de alíquota</t>
  </si>
  <si>
    <t>ISS</t>
  </si>
  <si>
    <t>Redução de alíquota no serviço de fornecimento e administração de vales-refeição, vales-alimentação, vales-transporte e similares, e pagamentos, por meio eletrônico, realizados por facilitadores de pagamento (LEI Nº 16.280, DE 21 DE OUTUBRO DE 2015)</t>
  </si>
  <si>
    <t>Isenção do ISS sobre o serviço de transporte público de passageiros - Metrô (Lei Nº 16.127, de 12 de março de 2015, artigo 2º).</t>
  </si>
  <si>
    <t>Isenção de ISS para contratos de concessão de Parcerias Público-Privadas  (Lei Nº 16.127, de 12 de março de 2015, artigos 1º e 3º).</t>
  </si>
  <si>
    <t>Lei que institui o Programa de Regularização de Débitos – PRD,  regularização dos débitos  das pessoas jurídicas que adotam o regime especial de recolhimento de que trata o artigo 15 da Lei nº 13.701/2003. (LEI nº 16.240/2015)</t>
  </si>
  <si>
    <t>Anistia</t>
  </si>
  <si>
    <t>R$ milhões</t>
  </si>
  <si>
    <t>redução de consectários legais</t>
  </si>
  <si>
    <t>ISS / IPTU / ITBI / TAXAS / CONTRIBUIÇÕES</t>
  </si>
  <si>
    <t>Remissão</t>
  </si>
  <si>
    <t>arts. 14 e 15 da Lei nº 16.680, de 04/07/2017: Templos de qualquer culto, atendidos os requisitos legais</t>
  </si>
  <si>
    <t>art. 16 da Lei nº 16.680, de 04/07/2017: Templos de qualquer culto, atendidos os requisitos legais</t>
  </si>
  <si>
    <t>Créditos não tributários (exceto infrações de trânsito)</t>
  </si>
  <si>
    <t>art. 17 da Lei nº 16.680, de 04/07/2017: imóveis próprios de associações civis sem fins lucrativos representativas de estudantes de universidades públicas, que são utilizados como moradia estudantil</t>
  </si>
  <si>
    <t xml:space="preserve">Arts. 1º a 3º da Lei nº 16.757, de 14/11/2017: Incentivos ficais para instalação e permanência de empresas no Pólo de Ecoturismo criado pela Lei nº 15.953/2014. </t>
  </si>
  <si>
    <t>remissão e anistia</t>
  </si>
  <si>
    <t xml:space="preserve">Art. 27 da Lei nº 16.757, de 14/11/2017:serviços descritos no subitem 27.01 do art. 1º da Lei nº 13.701, de 2003, prestados ao Município por entidades sem fins lucrativos conveniadas com a Prefeitura </t>
  </si>
  <si>
    <t>Lei nº 16.757, de 14/11/2017: 2% para o subitem 9.02 da lista do “caput” do art. 1º, relacionados à organização, promoção e execução de programas de turismo, passeios, viagens, excursões, hospedagens e congêneres</t>
  </si>
  <si>
    <t>Lei nº 16.757, de 14/11/2017: uniformização da alíquota em 2,9% nos serviços de informática (item 1) e subitem 17.24</t>
  </si>
  <si>
    <t>art. 5º da Lei nº 16.781, de 03/01/2018: Parcelamento de multas. Redução de 100% do valor dos juros de mora, seja pagamento à vista ou parcelado</t>
  </si>
  <si>
    <t>Outros</t>
  </si>
  <si>
    <t>art. 5º da Lei nº 16.680, de 04/07/2017: desconto nos juros de mora, multa e encargos moratórios, em percentuais conforme pagamento à vista ou parcelado.</t>
  </si>
  <si>
    <t>Texto da lei</t>
  </si>
  <si>
    <t>Observações e criterios de cálculo</t>
  </si>
  <si>
    <t>PPI 2017: Art. 5º Sobre os débitos consolidados na forma do art. 4º desta lei serão concedidos descontos diferenciados, na seguinte conformidade:
I - relativamente ao débito tributário:
a) redução de 85% (oitenta e cinco por cento) do valor dos juros de mora e de 75% (setenta e cinco por cento) da multa, na hipótese de pagamento em parcela única;
b) redução de 60% (sessenta por cento) do valor dos juros de mora e de 50% (cinquenta por cento) da multa, na hipótese de pagamento parcelado;
II - relativamente ao débito não tributário:
a) redução de 85% (oitenta e cinco por cento) do valor dos encargos moratórios incidentes sobre o débito principal, na hipótese de pagamento em parcela única;
b) redução de 60% (sessenta por cento) do valor dos encargos moratórios incidentes sobre o débito principal, na hipótese de pagamento parcelado;</t>
  </si>
  <si>
    <t>Art. 14. Vedada a restituição de importâncias recolhidas a este título, ficam remitidos os créditos tributários do Imposto Predial e Territorial Urbano – IPTU dos templos de qualquer culto que, quando da entrada em vigor desta lei, atendam cumulativamente aos seguintes requisitos:
I - estejam regularmente constituídos; e
II - sejam relativos a imóveis regularmente inscritos no Cadastro Imobiliário Fiscal – CIF e para os quais conste registro de decisão administrativa reconhecendo a imunidade tributária prevista no art. 150, VI, “b”, da Constituição Federal ou concedendo a isenção prevista no art. 7º da Lei nº 13.250, de 27 de dezembro de 2001, gerando efeitos quando da ocorrência do fato gerador.
Parágrafo único. A remissão prevista nesse artigo fica limitada ao valor de até R$ 120.000,00 (cento e vinte mil reais) por CNPJ de sujeito passivo do IPTU e/ou locatário de imóvel.
Art. 15. Vedada a restituição de importâncias recolhidas a este título, ficam remitidos os créditos tributários do Imposto Predial e Territorial Urbano – IPTU constituídos até 31 de dezembro de 2016 e relativos a imóveis utilizados como templos de qualquer culto, para os quais não haja registro de decisão administrativa reconhecendo a imunidade tributária prevista no art. 150, VI, “b”, da Constituição Federal ou concedendo a isenção prevista no art. 7º da Lei nº 13.250, de 27 de dezembro de 2001, cujos titulares ou locatários sejam entidades religiosas.
§ 1º Para fazer jus à remissão prevista no “caput”, a entidade interessada deverá formular requerimento administrativo declaratório instruído com os seguintes documentos:
I - cópia de seu estatuto, registrado, de entidade constituída até 31 de dezembro de 2016, no qual contenha menção expressa de que referida entidade não possua fins lucrativos e dedica-se à realização de atividades religiosas;
II - cópia da matrícula do imóvel ou do contrato de locação, nos quais conste a entidade requerente como titular ou locatária do imóvel quando da ocorrência do fato gerador; e
III - apresentação da programação de cultos para 2017 e 2018, contendo data (dia da semana) e horário das cerimônias. 
§ 2º A remissão prevista nesse artigo fica limitada ao valor de até R$ 120.000,00 (cento e vinte mil reais) por CNPJ de sujeito passivo do IPTU e/ou locatário de imóvel.</t>
  </si>
  <si>
    <t>Art. 16. Vedada a restituição de importâncias recolhidas a este título, ficam remitidos os créditos não tributários regularmente constituídos até a entrada em vigor desta lei, relativos aos templos de qualquer culto, obedecidos os critérios do § 1º, excetuadas as infrações de trânsito.
§ 1º Não se aplica o disposto no art. 15, § 1º, II, para créditos que não encontram relação com imóvel.
§ 2º A remissão prevista neste artigo fica limitada ao valor de até R$ 120.000,00 (cento e vinte mil reais) por CNPJ de sujeito passivo de créditos não tributários.</t>
  </si>
  <si>
    <t>Art. 17. Ficam isentos da incidência do Imposto Predial e Territorial Urbano – IPTU os imóveis próprios de associações civis sem fins lucrativos representativas de estudantes de universidades públicas, que são utilizados como moradia estudantil, bem como remitidos os créditos tributários já constituídos e referentes a tais imóveis, inscritos ou não em Dívida Ativa, desde que cumpridos cumulativamente os seguintes requisitos:
I - comprovação da destinação única do imóvel para moradia estudantil na data de ocorrência do fato gerador do imposto;
II - apresentação da matrícula do imóvel, na qual conste como proprietária, respectivamente, associação civil sem fins lucrativos representativa de estudantes de universidade pública;
III - apresentação do estatuto da entidade representativa, que deve, ainda, comprovar o atendimento aos seguintes requisitos:
a) não distribuir qualquer parcela de seu patrimônio ou de suas rendas, a qualquer título;
b) aplicar integralmente, no País, seus recursos na manutenção dos seus objetivos institucionais.
Parágrafo único. A concessão dos benefícios previstos neste artigo dependerá de requerimento do interessado, na forma e nos prazos definidos por ato do Poder Executivo.</t>
  </si>
  <si>
    <t>Art. 1º Fica instituído o Programa de Incentivos Fiscais para prestadores de serviços e estabelecimentos comerciais instalados ou que vierem a se instalar no denominado Polo de Ecoturismo, criado pela Lei nº 15.953, de 7 de janeiro de 2014, com o objetivo de promover e fomentar o desenvolvimento econômico adequado dessa área, garantindo a preservação das Áreas de Proteção Ambiental e a geração de empregos na região.
§ 1º A área incentivada abarca a totalidade dos Distritos de Parelheiros e Marsilac, definidos pela Lei nº 11.220, de 20 de maio de 1992, e parcialmente o Distrito de Grajaú, na totalidade da APA Bororé-Colônia, criada pela Lei nº 14.162, de 24 de maio de 2006.
§ 2º O Programa de Incentivos Fiscais terá a duração de 25 (vinte e cinco) anos, contados a partir do primeiro dia do mês seguinte à data da publicação do decreto regulamentar desta lei.
§ 3º A adesão ao Programa deverá ser efetivada no prazo de 5 (cinco) anos, contados a partir do primeiro dia do mês seguinte à data da publicação do decreto regulamentar desta lei.
Art. 3º Os incentivos fiscais referidos no art. 2º desta lei poderão recair sobre os seguintes tributos:
I - Imposto Predial e Territorial Urbano – IPTU referente ao imóvel ocupado pelo contribuinte incentivado;
II - Imposto sobre Transmissão “Inter Vivos” de Bens Imóveis – ITBI-IV na aquisição de imóvel pelo contribuinte incentivado;
III - Imposto sobre Serviços de Qualquer Natureza – ISS incidente sobre os serviços de construção civil, descritos nos subitens 7.02, 7.04, 7.05 e 7.15 da lista do “caput” do art. 1º da Lei nº 13.701, de 2003, quando vinculados à execução da construção ou reforma de imóvel de propriedade do contribuinte incentivado.</t>
  </si>
  <si>
    <t>Art. 20. Fica instituído o Programa de Incentivos Fiscais para prestadores de serviços e estabelecimentos comerciais instalados ou que vierem a se instalar nos perímetros dos Eixos de Desenvolvimento denominados Noroeste e Fernão Dias, definidos pelas alíneas “c” e “d” do inciso II do art. 12 da Lei nº 16.050, de 31 de julho de 2014 – Plano Diretor Estratégico – e delimitados no Mapa 2A da referida lei com os objetivos de:
I - promover transformações estruturais orientadas para o maior aproveitamento da terra urbana com o objetivo de ampliar a geração de empregos e renda e intensificar as atividades econômicas;
II - recuperação da qualidade dos sistemas ambientais existentes, especialmente dos rios, córregos e áreas vegetadas, articulando-os adequadamente com os sistemas urbanos, principalmente de drenagem, saneamento básico e mobilidade;
III - estímulo à provisão habitacional de interesse social, promoção da urbanização e regularização fundiária de assentamentos precários e irregulares ocupados pela população de baixa renda com oferta adequada de serviços, equipamentos e infraestruturas urbanas;
IV - incremento e qualificação da oferta de diferentes sistemas de transporte coletivo, articulando-os aos modos não motorizados de transporte e promovendo melhorias na qualidade urbana e ambiental do entorno;
V - implantação de atividades não residenciais capazes de gerar emprego e renda;
VI - redefinição dos parâmetros de uso e ocupação do solo para qualificação dos espaços públicos e da paisagem urbana;
VII - minimização dos problemas das áreas com riscos geológico-geotécnicos e de inundações e solos contaminados, acompanhada da prevenção do surgimento de novas situações de vulnerabilidade, em especial no que se refere à implantação de atividades em áreas de ocorrência de solos e rochas sujeitos a colapsos estruturais e subsidência, mapeados na Carta Geotécnica do Município de São Paulo;
VIII - incentivo à atividade econômica e industrial de escala metropolitana.
§ 1º O Programa de Incentivos Fiscais, a ser administrado pela Secretaria Municipal da Fazenda, terá a duração de 25 (vinte e cinco) anos, contados a partir do primeiro dia do mês seguinte à data da publicação do regulamento desta lei.
§ 2º A adesão ao Programa deverá ser efetivada no prazo de 5 (cinco) anos, contados a partir do primeiro dia do mês seguinte à data da publicação do regulamento desta lei. Art. 22. Os incentivos fiscais referidos no art. 20 desta lei poderão recair sobre os seguintes tributos:
I - Imposto Predial e Territorial Urbano – IPTU referente ao imóvel ocupado pelo contribuinte incentivado, pelo prazo de 20 (vinte) anos ou até o final do período de que trata o § 1º do art. 20 desta lei, o que ocorrer primeiro;
II - Imposto sobre Transmissão “Inter Vivos” de Bens Imóveis – ITBI-IV na aquisição de imóvel pelo contribuinte incentivado, ocorrida após a efetivação da adesão ao Programa;
III - Imposto sobre Serviços de Qualquer Natureza – ISS incidente sobre os serviços de construção civil, descritos nos subitens 7.02, 7.04, 7.05 e 7.15 da lista do “caput” do art. 1º da Lei nº 13.701, de 2003, quando vinculados à execução da construção ou reforma de imóvel de propriedade do contribuinte incentivado, para obras iniciadas a partir do primeiro dia do mês seguinte ao da efetivação da adesão ao Programa.</t>
  </si>
  <si>
    <t>Programa de Parcelamento de Multas de Trânsito – PPM  Art. 5º Sobre os débitos consolidados na forma do art. 4º desta lei será concedida redução de 100% (cem por cento) do valor dos juros de mora incidentes sobre o débito principal, tanto na hipótese de pagamento em parcela única como no pagamento parcelado.</t>
  </si>
  <si>
    <t>select</t>
  </si>
  <si>
    <t>[Codigo_Serviço],</t>
  </si>
  <si>
    <t>from [dbo].[tbl_ISS_TAXAS_PAGAMENTOS]</t>
  </si>
  <si>
    <t xml:space="preserve">where [Codigo_Serviço] in ('07110','07129') </t>
  </si>
  <si>
    <t xml:space="preserve">group by </t>
  </si>
  <si>
    <t>[Codigo_Serviço]</t>
  </si>
  <si>
    <t>sum(case when year([Data_Arrecadacao])='2017' then [Valor_Pago] else 0 end) as arrec2017</t>
  </si>
  <si>
    <t xml:space="preserve"> -- PPI 2017:  art. 5º da Lei nº 16.680, de 04/07/2017: desconto nos juros de mora, multa e encargos moratórios, em percentuais conforme pagamento à vista ou parcelado.</t>
  </si>
  <si>
    <t xml:space="preserve">  -- Alteração de alíquota: Lei nº 16.757, de 14/11/2017: 2% para o subitem 9.02 da lista do “caput” do art. 1º, relacionados à organização, promoção e execução de programas de turismo, passeios, viagens, excursões, hospedagens e congêneres</t>
  </si>
  <si>
    <t xml:space="preserve">  --  Alteração de aliquota:   Lei nº 16.757, de 14/11/2017: uniformização da alíquota em 2,9% nos serviços de informática (item 1) e subitem 17.24</t>
  </si>
  <si>
    <t>LDO 2019</t>
  </si>
  <si>
    <t>LDO 2018</t>
  </si>
  <si>
    <t xml:space="preserve">  --Lei que institui o Programa de Regularização de Débitos – PRD,  regularização dos débitos  das pessoas jurídicas que adotam o regime especial de recolhimento de que trata o artigo 15 da Lei nº 13.701/2003. (LEI nº 16.240/2015)</t>
  </si>
  <si>
    <t>SELECT  [COD_CTBU_MOBI]</t>
  </si>
  <si>
    <t xml:space="preserve">      ,[CNPJ_CPF_prestador]</t>
  </si>
  <si>
    <t xml:space="preserve">      ,sum(VAL_SERV_NFE) as Valor_Serv</t>
  </si>
  <si>
    <t xml:space="preserve">      ,sum(VAL_DEDC_NFE) as Deducao</t>
  </si>
  <si>
    <t xml:space="preserve">      ,sum(VAL_ISS_NFE) as Valor_ISS</t>
  </si>
  <si>
    <t xml:space="preserve">  </t>
  </si>
  <si>
    <t xml:space="preserve">  FROM [DicarNFSe].[dbo].[NFE_2017_Notas_Validas]</t>
  </si>
  <si>
    <t xml:space="preserve">  where [COD_CTBU_MOBI]  in ('12462160','34607919') and COD_TIP_TRBC_NFE in ('2','6','7')      --isento</t>
  </si>
  <si>
    <t>and [COD_ATVD_NFE] = '2321'</t>
  </si>
  <si>
    <t xml:space="preserve">  group by  [COD_CTBU_MOBI]</t>
  </si>
  <si>
    <t xml:space="preserve">  --Isenção do ISS sobre o serviço de transporte público de passageiros - Metrô (Lei Nº 16.127, de 12 de março de 2015, artigo 2º).</t>
  </si>
  <si>
    <t>Não foi possível calcular, pois não há NFSe emitidas pelo Metro no código 02321(transporte de passageiros metrô).</t>
  </si>
  <si>
    <t>Não foi possível estimar a renúncia de receita, pois não temos base de dados para o cálculo.</t>
  </si>
  <si>
    <t>RENÚNCIA DE RECEITA PREVISTA - DICAR</t>
  </si>
  <si>
    <t>Query</t>
  </si>
  <si>
    <t>SELECT  [SQL]</t>
  </si>
  <si>
    <t xml:space="preserve">     -- ,[Exercicio]</t>
  </si>
  <si>
    <t xml:space="preserve">     -- ,[Proprietario]</t>
  </si>
  <si>
    <t xml:space="preserve">     -- ,[Compromissario]</t>
  </si>
  <si>
    <t xml:space="preserve">      ,sum([Valor_Em_Inadimplencia]) as valor_devido</t>
  </si>
  <si>
    <t xml:space="preserve">      --,[Situacao_Fiscal]</t>
  </si>
  <si>
    <t xml:space="preserve">    </t>
  </si>
  <si>
    <t xml:space="preserve">  FROM [DICAR_TABELAS_CONSOLIDADAS].[dbo].[tbl_IPTU_Pagamentos]</t>
  </si>
  <si>
    <t xml:space="preserve">  where [SQL] in (Select [cd_contribuinte] from [c69c54i\sf03].[sfimob].[dbo].[base_emissao_geral_tpcl]</t>
  </si>
  <si>
    <t xml:space="preserve">              where [cd_imune_isento_imovel] in ('325','662')</t>
  </si>
  <si>
    <t xml:space="preserve">    and [an_exercicio_lancamento] = '18'</t>
  </si>
  <si>
    <t>and [cd_tipo_lancamento] = '99'</t>
  </si>
  <si>
    <t>)</t>
  </si>
  <si>
    <t xml:space="preserve">and [Situacao_Parcelamento] is null   </t>
  </si>
  <si>
    <t>group by  [SQL]</t>
  </si>
  <si>
    <t xml:space="preserve">      --,[Exercicio]</t>
  </si>
  <si>
    <t xml:space="preserve">      --,[Proprietario]</t>
  </si>
  <si>
    <t xml:space="preserve">      --,[Compromissario]</t>
  </si>
  <si>
    <t xml:space="preserve">     </t>
  </si>
  <si>
    <t>Valor lançado em 2018 para a totalidade os Distritos Grajaú, Parelheiros e Marsilac, para uso 40,41,42,43 (loja ou comércio)</t>
  </si>
  <si>
    <t xml:space="preserve">  Select</t>
  </si>
  <si>
    <t xml:space="preserve">   count( [SQL]) as qtd_sqls_comercial</t>
  </si>
  <si>
    <t xml:space="preserve">  ,sum  ( [Valor_Lancado]) as soma_valor_IPTU_18</t>
  </si>
  <si>
    <t xml:space="preserve">     Where [Distrito] in ('MARSILAC', 'GRAJAU' , 'PARELHEIROS' )                                             </t>
  </si>
  <si>
    <t xml:space="preserve">      and [Uso] in ('40','41','42','43')</t>
  </si>
  <si>
    <t xml:space="preserve">      and [Exercicio] = '18'</t>
  </si>
  <si>
    <t>Valor recolhido em 2017 para a totalidade os Distritos Grajaú, Parelheiros e Marsilac, para transações de uso 40,41,42,43 (loja ou comércio)</t>
  </si>
  <si>
    <t>Select</t>
  </si>
  <si>
    <t xml:space="preserve">   count([Etiqueta]) as qtd_transações</t>
  </si>
  <si>
    <t xml:space="preserve">  ,sum  ( [Valor_Tributo]) as soma_valor_ITBI_2017</t>
  </si>
  <si>
    <t xml:space="preserve">  FROM [DICAR_TABELAS_CONSOLIDADAS].[dbo].[tbl_ITBI_Pagamentos]</t>
  </si>
  <si>
    <t xml:space="preserve">      and year([Data_Pagamento]) = '2017'</t>
  </si>
  <si>
    <t>Valor recolhido em 2017 de ISS para a totalidade os Distritos Grajaú, Parelheiros e Marsilac, para os cods dos Itens: 7.02, 7.04,7.05 e 7.15</t>
  </si>
  <si>
    <t xml:space="preserve">select </t>
  </si>
  <si>
    <t xml:space="preserve">  count ([CCM]) as qtd_ccms</t>
  </si>
  <si>
    <t xml:space="preserve">  ,sum ([Valor_Pago]) as valor_pago</t>
  </si>
  <si>
    <t xml:space="preserve">  FROM [DICAR_TABELAS_CONSOLIDADAS].[dbo].[tbl_ISS_TAXAS_Pagamentos]</t>
  </si>
  <si>
    <t xml:space="preserve">  where </t>
  </si>
  <si>
    <t xml:space="preserve">  [Distrito]  in ('MARSILAC', 'GRAJAU' , 'PARELHEIROS' ) </t>
  </si>
  <si>
    <t xml:space="preserve">  and [Codigo_Serviço] in ('01015','01023','01024','01031', '01032', '01058','01059', '01090')</t>
  </si>
  <si>
    <t xml:space="preserve">  and year ([Data_Arrecadacao]) = '2017'</t>
  </si>
  <si>
    <t xml:space="preserve"> ----Proporção lançamento uso 40 nos distritos</t>
  </si>
  <si>
    <t xml:space="preserve">  count(case when [Uso] in ('40','41','42','43') then [SQL] else NUll end) as comercio,</t>
  </si>
  <si>
    <t xml:space="preserve">  count(case when [Uso] not in ('40','41','42','43') then [SQL] else NUll end) as demais</t>
  </si>
  <si>
    <t xml:space="preserve">            and [Exercicio] = '18'</t>
  </si>
  <si>
    <t xml:space="preserve">  select</t>
  </si>
  <si>
    <t xml:space="preserve">where [Codigo_Serviço] in ('02321') </t>
  </si>
  <si>
    <t xml:space="preserve">Art. 27. Ficam remitidos os créditos tributários constituídos por Auto de Infração, inscritos ou não em Dívida Ativa, relativos ao Imposto sobre Serviços de Qualquer Natureza – ISS, bem como anistiadas as infrações relacionadas à falta de recolhimento do imposto, incidente sobre os serviços descritos no subitem 27.01 do art. 1º da Lei nº 13.701, de 24 de dezembro de 2003, prestados ao Município de São Paulo por entidades sem fins lucrativos conveniadas com a Prefeitura de São Paulo, vedada a restituição de valores recolhidos a esse título.
§ 1º Os créditos tributários e as infrações previstas neste artigo referem-se exclusivamente àqueles constantes de Auto de Infração lavrado pela autoridade fiscal em data anterior à da publicação desta lei.
§ 2º A remissão e a anistia de que trata o “caput” deste artigo somente abrangem as entidades que sejam efetivamente conveniadas com a Prefeitura de São Paulo na data da publicação desta lei e que, cumulativamente, eram conveniadas no momento da prestação dos serviços ou da prática das infrações a que se referem.
§ 3º Para fazerem jus aos benefícios, as entidades de que trata o “caput” deste artigo deverão apresentar cópia de seu estatuto social, bem como Certificado de Entidade Beneficente de Assistência Social – CEBAS, nos termos da Lei Federal nº 12.101, de 27 de novembro de 2009, ou certificado emitido pelo Conselho Municipal de Assistência Social – COMAS.
§ 4º Havendo questionamento judicial sobre os créditos referidos no “caput” deste artigo, a remissão e a anistia ficam condicionadas à renúncia, por parte do contribuinte, do direito em que se funda a respectiva ação e, pelo advogado e pela parte, dos ônus de sucumbência
</t>
  </si>
  <si>
    <t xml:space="preserve">  [Codigo_Serviço]</t>
  </si>
  <si>
    <t xml:space="preserve">  [Codigo_Serviço] in ('02658',</t>
  </si>
  <si>
    <t>'02666',</t>
  </si>
  <si>
    <t>'02682',</t>
  </si>
  <si>
    <t>'02683',</t>
  </si>
  <si>
    <t>'02690',</t>
  </si>
  <si>
    <t>'02798',</t>
  </si>
  <si>
    <t>'02691',</t>
  </si>
  <si>
    <t>'02879',</t>
  </si>
  <si>
    <t>'02917',</t>
  </si>
  <si>
    <t>'02918',</t>
  </si>
  <si>
    <t>'02933'</t>
  </si>
  <si>
    <t xml:space="preserve">  group by [Codigo_Serviço]</t>
  </si>
  <si>
    <t>1) O impacto foi calculado a partir da proporção estimada da quantidade de teatros na cidade de São Paulo cadastrados no uso  070 (cinema, teatro, casa de diversão, clube ou congênere). 2) Foram elaborados três cenários, considerando a proporção de teatros de acesso direto por logradouro público de 20%, 40% e 50%, sendo que para fins da LDO consideramos o cenário intermediário  (40%). 3) Em cada cenário foram efetuadas também uma estimativa de proporção da capacidade de público por teatro: a : 40% dos teatros com 401 a 800 lugares e 25% do teatros com 801 a 1000 lugares; b:   50% dos teatros com 401 a 800 lugares e 15% do teatros com 801 a 1000 lugares; c: 60% dos teatros com 401 a 800 lugares e 5% do teatros com 801 a 1000 lugares, sendo que para fins da LDO consideramos o cenário b.</t>
  </si>
  <si>
    <t>Cálculo da alteração de alíquota para 2,5% a partir da arrecadação dos códigos de serviço 7161 (Planejamento, organização e administração de feiras, exposições, congressos e congêneres); 7170 (Planejamento, organização e administração de feiras, exposições, congressos e congêneres (regime especial - profissional autônomo) e 7773 (Exploração de salões de festas, centro de convenções, escritórios virtuais, stands, quadras esportivas, estádios, ginásios, auditórios, casas de espetáculos, parques de diversões, canchas e congêneres, para realização de eventos ou negócios de qualquer natureza)</t>
  </si>
  <si>
    <t>1) O impacto do ISS foi calculado em 60% de isenção, com base na participação estimada de cada atividade dentro dos códigos de serviço. 2) Foram elaborados três cenários, considerando uma adesão de 10%, 20% e 30%, com base na arrecadação, para as empresas das atividades a serem contempladas pelos novos incentivos, sendo que para fins da LDO consideramos o cenário intermediário (20% de adesão). 3) Não foi considerado impacto no ISS para a atividade de leasing, uma vez que: (a) o serviço possui alíquota de 2%; (b) a Lei nº 15.391/2013 limita a alíquota mínima para concessão de benefícios em 2%; (c) a Lei Complementar nº 157/2016 estabeleceu que o tributo será devido no município de domicílio do tomador do serviço.</t>
  </si>
  <si>
    <t>O impacto sobre a arrecadação do IPTU foi estimado com 100% de isenção, com base no valor lançado de uso comercial (escritórios, indústria e armazéns) na área de incentivos, considerando uma inadimplência de 11%.  Foram elaborados três cenários, considerando uma adesão de 10%, 20% e 30%, , sendo que para fins da LDO consideramos o cenário intermediário (20% de adesão).</t>
  </si>
  <si>
    <t>sum(case when year([Data_Arrecadacao])='2015' then [Valor_Pago] else 0 end) as arrec2017</t>
  </si>
  <si>
    <t xml:space="preserve">where [Codigo_Serviço] in ('03205') </t>
  </si>
  <si>
    <t xml:space="preserve">  --Redução de alíquota no serviço de fornecimento e administração de vales-refeição, vales-alimentação, vales-transporte e similares, e pagamentos, por meio eletrônico, realizados por facilitadores de pagamento (LEI Nº 16.280, DE 21 DE OUTUBRO DE </t>
  </si>
  <si>
    <t>Para estimar a renuncia de receita, consideramos os contratos homologados (em pagamento), calculamos o total de descontos ref. ao PPI 2017 nas adesões de 2017 e distribuímos conforme vencimento das parcelas nos anos posteriores à adesão.</t>
  </si>
  <si>
    <t>--Selecionando e agrupando somente os homologados</t>
  </si>
  <si>
    <t>[Origem]</t>
  </si>
  <si>
    <t>,contrato</t>
  </si>
  <si>
    <t>,[Qtde_Parcelas]</t>
  </si>
  <si>
    <t>,[Data_Adesao]</t>
  </si>
  <si>
    <t>,sum([Total_Descontos]) as Total_Descontos</t>
  </si>
  <si>
    <t>into #Total_Descontos</t>
  </si>
  <si>
    <t>from [dbo].[tbl_PARCELAMENTOS_Adesao]</t>
  </si>
  <si>
    <t>where [Situacao_Parcelamento] = 'H'</t>
  </si>
  <si>
    <t>group by [Origem]</t>
  </si>
  <si>
    <t>order by [Origem]</t>
  </si>
  <si>
    <t>--calculando as parcelas posteriores</t>
  </si>
  <si>
    <t>select [Origem]</t>
  </si>
  <si>
    <t>,Total_Descontos</t>
  </si>
  <si>
    <t>,cast((Total_Descontos/[Qtde_Parcelas]) as numeric(18,2)) as Descontos_Parcela</t>
  </si>
  <si>
    <t>,([Qtde_Parcelas]-datediff(month,[Data_Adesao],'2018-01-01 00:00:00.000')) as Parcelas_faltantes_2018</t>
  </si>
  <si>
    <t>,([Qtde_Parcelas]-datediff(month,[Data_Adesao],'2019-01-01 00:00:00.000')) as Parcelas_faltantes_2019</t>
  </si>
  <si>
    <t>,([Qtde_Parcelas]-datediff(month,[Data_Adesao],'2020-01-01 00:00:00.000')) as Parcelas_faltantes_2020</t>
  </si>
  <si>
    <t>,([Qtde_Parcelas]-datediff(month,[Data_Adesao],'2021-01-01 00:00:00.000')) as Parcelas_faltantes_2021</t>
  </si>
  <si>
    <t>into #Parcelas_faltantes</t>
  </si>
  <si>
    <t xml:space="preserve"> from #Total_Descontos</t>
  </si>
  <si>
    <t>--------------</t>
  </si>
  <si>
    <t>--BUSCA PPI 2017</t>
  </si>
  <si>
    <t xml:space="preserve">cast(sum(case when Parcelas_faltantes_2018 &gt; 12 then Descontos_Parcela*12 </t>
  </si>
  <si>
    <t>when Parcelas_faltantes_2018 &lt; 12 and Parcelas_faltantes_2018 &gt; 0 then Descontos_Parcela*Parcelas_faltantes_2018</t>
  </si>
  <si>
    <t xml:space="preserve"> else 0 end) as numeric (18,2)) as Descontos_2018</t>
  </si>
  <si>
    <t xml:space="preserve">,cast(sum(case when Parcelas_faltantes_2019 &gt; 12 then Descontos_Parcela*12 </t>
  </si>
  <si>
    <t>when Parcelas_faltantes_2019 &lt; 12 and Parcelas_faltantes_2019 &gt; 0 then Descontos_Parcela*Parcelas_faltantes_2019</t>
  </si>
  <si>
    <t xml:space="preserve"> else 0 end) as numeric (18,2)) as Descontos_2019</t>
  </si>
  <si>
    <t xml:space="preserve">,cast(sum(case when Parcelas_faltantes_2020 &gt; 12 then Descontos_Parcela*12 </t>
  </si>
  <si>
    <t>when Parcelas_faltantes_2020 &lt; 12 and Parcelas_faltantes_2020 &gt; 0 then Descontos_Parcela*Parcelas_faltantes_2020</t>
  </si>
  <si>
    <t xml:space="preserve"> else 0 end) as numeric (18,2)) as Descontos_2020</t>
  </si>
  <si>
    <t xml:space="preserve">,cast(sum(case when Parcelas_faltantes_2021 &gt; 12 then Descontos_Parcela*12 </t>
  </si>
  <si>
    <t>when Parcelas_faltantes_2021 &lt; 12 and Parcelas_faltantes_2021 &gt; 0 then Descontos_Parcela*Parcelas_faltantes_2021</t>
  </si>
  <si>
    <t xml:space="preserve"> else 0 end) as numeric (18,2)) as Descontos_2021</t>
  </si>
  <si>
    <t>from #Parcelas_faltantes</t>
  </si>
  <si>
    <t>where origem = 'ppi 2017'</t>
  </si>
  <si>
    <t>--BUSCA PRD</t>
  </si>
  <si>
    <t>where LEFT (origem,3) = 'PRD'</t>
  </si>
  <si>
    <t>Para estimar a renuncia de receita, consideramos os contratos homologados (em pagamento), calculamos o total de descontos ref. ao PRD  nas adesões de 2017 e 2015, porteriormente, distribuímos conforme vencimento das parcelas nos anos posteriores à adesão.</t>
  </si>
  <si>
    <t xml:space="preserve">A partir da arrecadação de 2017 do item 1 e subitem 17.24 , considerando as alterações  de alíquota de 5%, 3% e 2%  para 2,9%. </t>
  </si>
  <si>
    <t>observar que a Lei nº 16.757/17 revogou algumas isenções, bem como concedeu 60% de isenção em alguns casos (leis 15.928, 15.948, 16.127, isenção radio taxi da lei 15.891)</t>
  </si>
  <si>
    <t>Daí, podem ocorrer ajustes nas projeções de renúncia nessas leis para os próximos exercícios</t>
  </si>
  <si>
    <t>Não há elementos objetivos que permitam o cálculo.</t>
  </si>
  <si>
    <t>Natureza não tributária.</t>
  </si>
  <si>
    <t>Art. 1 a 3 da Lei 16.757</t>
  </si>
  <si>
    <t>Art. 14 a 15 da Lei 16.680</t>
  </si>
  <si>
    <t>Observações e critérios de cálculo</t>
  </si>
  <si>
    <t xml:space="preserve">Levantamento da somatória do valor atualizado da dívida, dos imóveis com códigos de imunidade e isenção de templos (proprietários ou não) cadastrados em 2018, com qualquer tipo de cobrança. Considerados remissos valores até 120 mil.
</t>
  </si>
  <si>
    <t>Para os três tributos foram considerados 100% dos SQLs e CCms dos distritos de Parelheiros, Marsilac e Grajaú. Não é possível localizar a APA Bororé-Colônia.
Para o IPTU, foi calculado o somatório do valor lançado em 2018 para os imóveis com uso 4 (comércio).
Para o ITBI, somatório dos imóveis comprados ou vendidos, 100% transacionados  e com uso 4  (comércio) em 2017. 
E ISS, somatória dos serviços dos itens do art.3º III em 2017, ponderada pela proporção do número de imóveis tipo 4. Considerando, somente os CCms com SQL no cadastro desses distritos.</t>
  </si>
  <si>
    <t>A partir da arrecadação de 2017 dos códs.: 7110 e 7129 , considerando redução de alíquota de 5% para 2%.</t>
  </si>
  <si>
    <t>A partir da arrecadação em 2016 do cód. de serviço 03205 (criado em 10/2015 com alíquota = 2%) calculou-se a renúncia caso a alíquota fosse 5%.</t>
  </si>
  <si>
    <t>Cálculo a partir da diferença da arrecadação estimada  com cód antigo (45000) e o recolhido com os Códs novos (45011, 45012 e 45013) em 2017, reajustados pelo IPCA.</t>
  </si>
  <si>
    <t>Possível Calcular</t>
  </si>
  <si>
    <t>SIM</t>
  </si>
  <si>
    <t>NÃO</t>
  </si>
  <si>
    <t>O SQL  007.007.0003-1 - Centro Acadêmico XI de agosto,  já é isento desde 2016 cadastrado como Entidade Educacional. Débito em 04/04/2018. Não tem lançamento para 2017 em diante. Isençao estimada com alíquota de 2% sobre o valor venal</t>
  </si>
  <si>
    <t xml:space="preserve">Calculado a partir da lista encaminhada foi calculado o total de AII por entidade, considerando os códigos de serviço do item 27.01 da lista e as seguintes situações de AII: 'Bloqueio administrativo', 'Defesa', 'Despacho de Ofício', 'Em Aberto', 'Recurso','Recurso de Revisão', 'Bloqueio por exigibilidade suspensa'. Por se tratar de remissão não efetuamos o cálculo para anos seguintes.
</t>
  </si>
  <si>
    <t xml:space="preserve">Redução de alíquota não foi considerada renúncia de receita </t>
  </si>
  <si>
    <t>Possível de Calcular</t>
  </si>
  <si>
    <t>LEI</t>
  </si>
  <si>
    <t>TEXTO</t>
  </si>
  <si>
    <t>OBSERVAÇÕES E CRITÉRIOS</t>
  </si>
  <si>
    <t>IP</t>
  </si>
  <si>
    <t>IT</t>
  </si>
  <si>
    <t>Desoneração Tributária</t>
  </si>
  <si>
    <t>Art. 12 da Lei nº 14.668, de 14/01/08</t>
  </si>
  <si>
    <t>Art. 254. Os prestadores de serviços, que contribuírem ao Fundo Municipal de Inclusão Digital, poderão descontar do valor mensal devido a título de Imposto Sobre Serviços de Qualquer Natureza – ISS, incidente sobre os serviços descritos no subitem 1.07 da lista do “caput” do artigo 173, equivalente ao valor doado ao referido fundo, até o limite de 1/3 (um terço) do valor do imposto devido.     § 1º Os valores doados no mês poderão ser utilizados para o desconto do imposto com vencimento no mês subsequente, respeitado o limite definido no “caput” deste artigo e vedada a compensação em outros
meses.</t>
  </si>
  <si>
    <t>Art. 27 da Lei nº 13.476, de 30/12/02, com a redação da Lei nº 14.865, de 29/12/08</t>
  </si>
  <si>
    <t>Art. 255. As instituições financeiras que contribuírem ao Fundo Municipal dos Direitos da Criança e do Adolescente – FUMCAD poderão descontar do valor mensal devido a título de Imposto Sobre Serviços de Qualquer Natureza – ISS, incidente sobre os serviços descritos nos itens 15.03, 15.07, 15.14, 15.16 e 15.17 da lista do “caput” do artigo 173, o valor doado ao referido fundo, até o limite de 1/6 (um sexto) do valor do imposto devido.          § 1º Os valores doados no mês poderão ser utilizados para o desconto do imposto com vencimento no mês subsequente, respeitado o limite definido no “caput” deste artigo e vedada a compensação em outros
meses.</t>
  </si>
  <si>
    <t>Art. 1º da Lei nº 8.593, de 15/08/77</t>
  </si>
  <si>
    <t>Art. 256. Fica concedida isenção do Imposto Sobre Serviços de Qualquer Natureza às empresas a que tenham sido outorgados, pela Companhia Municipal de Transportes Coletivos – CMTC, termos de permissão para exploração do serviço de transporte coletivo de passageiros, por ônibus, no Município, bem como às empresas contratadas para o mesmo serviço, nos termos das Leis nº 8.424, de 18 de agosto de 1976 e nº 8.579, de 07 de junho de 1977.</t>
  </si>
  <si>
    <t xml:space="preserve"> Art. 2º da Lei nº 16.127, de 12/03/15</t>
  </si>
  <si>
    <t>Art. 257.Fica concedida isenção do Imposto Sobre Serviços de Qualquer Natureza – ISS incidente sobre o serviço de transporte público de passageiros realizado pelas empresas que exploram o sistema metroviário no Município de São Paulo.   Parágrafo único. A tarifa dos serviços metroferroviários realizados por empresas públicas ou privadas no Município de São Paulo deverá sofrer redução tarifária em valor proporcional à isenção prevista no “caput”.</t>
  </si>
  <si>
    <t>Art. 6º da Lei n° 15.891, de 07/11/13</t>
  </si>
  <si>
    <t xml:space="preserve">Art. 260. Ficam isentas do pagamento do Imposto Sobre Serviços de Qualquer Natureza – ISS, a partir de 1° de janeiro de 2014, as associações e cooperativas de radiotáxis, quando prestarem os serviços descritos no subitem 16.01 do “caput” do artigo 173 . </t>
  </si>
  <si>
    <t>Art. 1º da Lei nº 14.864, de 23/12/08</t>
  </si>
  <si>
    <t>Art. 261 . Ficam isentos do pagamento do Imposto Sobre Serviços de Qualquer Natureza – ISS, a partir de 1º de janeiro de 2009, os profissionais liberais e autônomos, que tenham inscrição como pessoa física no Cadastro de Contribuintes Mobiliários – CCM, quando prestarem os serviços descritos na lista do “caput” do artigo 173, não se aplicando o benefício às cooperativas e sociedades uniprofissionais.     Parágrafo único. A isenção referida no “caput” não se aplica aos delegatários de serviço público que
prestam os serviços descritos no subitem 21.01 constante da lista de serviço do “caput” do artigo 173.</t>
  </si>
  <si>
    <r>
      <rPr>
        <b/>
        <sz val="11"/>
        <color theme="1"/>
        <rFont val="Calibri"/>
        <family val="2"/>
      </rPr>
      <t>Criterio 1</t>
    </r>
    <r>
      <rPr>
        <b/>
        <sz val="11"/>
        <color theme="1"/>
        <rFont val="Calibri"/>
        <family val="2"/>
        <scheme val="minor"/>
      </rPr>
      <t>:</t>
    </r>
    <r>
      <rPr>
        <sz val="10"/>
        <rFont val="Arial"/>
        <family val="2"/>
      </rPr>
      <t xml:space="preserve"> A partir da arrecadação dos ccm cadastrados como PF em 2008, foi feita a correção até 2017 utilizando o IPCA+PIB serviços.</t>
    </r>
  </si>
  <si>
    <t xml:space="preserve"> Inciso I do art. 4º da Lei nº 10.105, de 02/09/86</t>
  </si>
  <si>
    <t>Art. 263. As construções e reformas de moradia econômica gozarão de isenção do Imposto Sobre Serviços de Qualquer Natureza. § 1º Considera-se moradia econômica, para os efeitos do “caput” deste artigo, a residência (Art. 2º da Lei nº 10.105, de 02/09/86, com a redação da Lei nº 13.710, de 07/01/04):
I - unifamiliar, que não constitua parte de agrupamento ou conjunto de realização simultânea;
II - destinada exclusivamente à residência do interessado ou de sua família;
III - com área não superior a 70m² (setenta metros quadrados).
§ 2º Para ser enquadrada como moradia econômica, a residência deverá apresentar todos os requisitos referidos nos incisos I a III deste artigo (Parágrafo único do art. 2º da Lei nº 1 0.105, de 02/09/86).
§ 3º O beneficiário da isenção prevista no “caput” deste artigo deverá comprovar ter renda mensal igual ou inferior a 5 (cinco) salários mínimos e não possuir outro imóvel no Município de São Paulo (Art. 3º da
Lei nº 10.105, de 02/09/86).
§ 4º O disposto neste artigo beneficiará construções em sistema de mutirão, desde que as obras sejam executadas com recursos próprios (Art. 2º da Lei nº 10.105, de 02/09/86, com a redação da Lei nº 13.710, de 07/01/04).</t>
  </si>
  <si>
    <t>Art. 17 da Lei nº 13.701, de 24/12/03, c/c a Lei nº 16.050, de 31/07/14</t>
  </si>
  <si>
    <t>Art. 264. A prestação dos serviços descritos nos subitens 7.02, 7.04 e 7.05 da lista do “caput” do artigo 173 é isenta do Imposto Sobre Serviços de Qualquer Natureza – ISS quando destinada a obras enquadradas como Habitação de Interesse Social – HIS, conforme definida no Quadro 1 anexo à Lei nº 16.050, de 31 de julho de 2014 (Plano Diretor Estratégico).
Parágrafo único. Aplica-se a isenção do “caput” aos empreendimentos habitacionais, destinados à população com renda familiar de até 6 (seis) salários mínimos, incluídos no Programa Minha Casa, Minha Vida – PMCMV (Acrescido pela Lei nº 15.360, de 14/03/11).</t>
  </si>
  <si>
    <t>Art. 13 da Lei nº 16.359, de 13/01/16 – o disposto neste artigo entrará em vigor no exercício em que for considerado na estimativa de receita da lei orçamentária, bem como quando tiver sido compatibilizado com as metas de resultados fiscais previstas no anexo próprio da Lei de Diretrizes Orçamentárias, conforme o artigo 17 da Lei nº 16.359, de 13/01/16</t>
  </si>
  <si>
    <t>Art. 265. A prestação dos serviços descritos nos subitens 7.02, 7.04 e 7.05 da lista do “caput” do artigo 173 é isenta do Imposto Sobre Serviços de Qualquer Natureza – ISS quando destinada a empreendimentos enquadrados como Habitação de Interesse Social – HIS, nos termos da Lei nº 16.050, de 31 de julho de 2014 .
§ 1º Aplica-se a isenção do “caput” aos empreendimentos habitacionais, destinados à população com renda familiar de até 6 (seis) salários mínimos, incluídos no Programa Minha Casa, Minha Vida – PMCMV (Com a redação da Lei nº 1 6.359, de 13/01 /1 6).
§ 2º Para efeitos deste artigo, considera-se empreendimento a produção de unidades de Habitação de Interesse Social – HIS e a construção de unidades complementares em seu entorno, inclusive centros comerciais, equipamentos públicos e templos de qualquer culto (Acrescido pela Lei nº 1 6.359, de 13/01 /1 6, observando-se a regra de vigência do artigo 17 da Lei nº 1 6.359, de 13/01 /1 6).</t>
  </si>
  <si>
    <t>Art. 1º da Lei nº 14.910, de 27/02/09</t>
  </si>
  <si>
    <t>Art. 273. Fica isenta do Imposto Sobre Serviços de Qualquer Natureza – ISS a prestação, por entidades sem fins lucrativos, de serviços de diversões, lazer e entretenimento que se relacionem a:
I - desfiles de escolas de samba, blocos carnavalescos ou folclóricos, trios elétricos e congêneres,
realizados durante o carnaval no Polo Cultural e Esportivo Grande Otelo (Sambódromo de São Paulo);
II - produção artística dos desfiles a que se refere o inciso I deste artigo.</t>
  </si>
  <si>
    <t>Art. 1º da Lei nº 15.134, de 19/03/10</t>
  </si>
  <si>
    <t>Art. 275. Ficam isentos do pagamento do Imposto Sobre Serviços de Qualquer Natureza – ISS, a partir de 1º de janeiro de 2010, os serviços relacionados a espetáculos teatrais, de dança, balés, óperas, concertos de música erudita e recitais de música, shows de artistas brasileiros, espetáculos circenses nacionais, bailes, desfiles, inclusive de trios elétricos, de blocos carnavalescos ou folclóricos, e exibição cinematográfica realizada por cinemas que funcionem em imóveis cujo acesso direto seja por logradouro público ou em espaços semipúblicos de circulação em galerias, constantes dos subitens 12.01, 12.02, 12.03, 12.07 e 12.15 da lista do “caput” do artigo 173, observadas as condições estabelecidas nesta lei.
§ 1º Para os efeitos da isenção referida no “caput”, são considerados espetáculos circenses nacionais aqueles que comprovadamente atendam, cumulativamente, aos seguintes requisitos:
I - sejam administrados, gerenciados e representados por brasileiros;
II - tenham sua sede ou seu principal centro de atividades localizado em território nacional;
III - contem em seus quadros com, pelo menos, 50% (cinquenta por cento) de artistas de nacionalidade brasileira.
§ 2º Para os efeitos da isenção referida no “caput”, são consideradas galerias os centros comerciais constituídos em regime de condomínio, sendo vedada a concessão da isenção aos cinemas que funcionem em shopping centers.
§ 3º Somente poderão ser beneficiados pela isenção referida no “caput” os cinemas que exibam obras cinematográficas que atendam a diversas faixas etárias em sua programação normal.
§ 4º A isenção referida no “caput”, relativa à exibição cinematográfica por cinemas de rua, fica condicionada à exibição, no ano anterior àquele em que pretenda gozar do benefício, de obras cinematográficas brasileiras de longa-metragem de acordo com o número de dias exigidos pelos decretos anuais que regulamentam o artigo 55 da Medida Provisória nº 2.228-1, de 6 de setembro de 2001, ou as normas que lhes sucederem, e na forma como dispuser a ANCINE.
§ 5º A isenção referida no “caput” não abrange espetáculos artísticos de qualquer natureza quando realizados em boates, danceterias, casas noturnas, bares, clubes ou em outros estabelecimentos de diversão pública, com cobrança de “couvert” artístico ou ingresso, mensalidade ou anuidade, com ou sem restrição formal de acesso ao público.</t>
  </si>
  <si>
    <t>Art. 14 da Lei nº 16.097, de 29/12/14</t>
  </si>
  <si>
    <t xml:space="preserve">Art. 277. Ficam isentas do pagamento do Imposto Sobre Serviços de Qualquer Natureza – ISS, a partir de 1° de janeiro de 2015, as cooperativas cujos cooperados se dediquem às atividades culturais, quando prestarem os serviços descritos nos subitens 8.02, 12.01, 12.02, 12.03, 12.07, 12.12, 12.13 e 12.15 da lista do “caput” do artigo 173.
</t>
  </si>
  <si>
    <t xml:space="preserve"> Art. 3º da Lei nº 16.127, de 12/03/15</t>
  </si>
  <si>
    <t>Art. 278. Ficam isentas do Imposto Sobre Serviços de Qualquer Natureza – ISS as pessoas jurídicas de direito privado, sem fins lucrativos, qualificadas como organizações sociais, estabelecidas no Município de
São Paulo, que celebrem, com a Administração Pública Direta e autarquias da União, do Estado de São Paulo e do Município de São Paulo, contrato de gestão com vistas à formação de parceria entre as partes para o fomento e execução de atividades dirigidas às áreas de:
I - saúde;
II - cultura;
III - esportes, lazer e recreação. Parágrafo único. A isenção a que se refere o “caput” deste artigo:
I - abrange somente os recursos orçamentários destinados pelo Poder Público às organizações sociais;
II - não abrange terceiro contratado pela organização social para execução de serviços afetos à parceria desta com o Poder Público;
III - depende de requerimento do interessado, na forma, prazo e demais condições estabelecidas no regulamento.</t>
  </si>
  <si>
    <t>Art. 1º da Lei nº 16.127, de 12/03/15</t>
  </si>
  <si>
    <t>Art. 282. Ficam isentas do Imposto Sobre Serviços de Qualquer Natureza – ISS as Sociedades de Propósito Específico – SPE, com sede e administração no Município de São Paulo, que celebrem, com a Administração Pública Direta e autarquias da União, do Estado de São Paulo e do Município de São Paulo, contrato de concessão de parceria público-privada nos termos da Lei Federal nº 11.079, de 30 de dezembro de 2004.
§ 1º A isenção a que se refere o “caput” deste artigo:
I - abrange somente as contraprestações e os aportes de recursos realizados pelo Poder Público aos parceiros privados para a consecução do contrato de concessão, desde que a prestação dos serviços públicos e a realização das obras ocorram no território do Município de São Paulo, nas áreas de:
a) transporte público metropolitano;
b) saúde;
c) educação;
d) habitação de interesse social;
e) iluminação pública;
II - não abrange terceiro contratado pela concessionária para execução de serviços afetos à concessão;
III - depende de requerimento do interessado, na forma, prazo e demais condições estabelecidas no regulamento.</t>
  </si>
  <si>
    <t>Art. 2º da Lei nº 15.402, de 06/07/11</t>
  </si>
  <si>
    <t xml:space="preserve">Art. 290. A Empresa de Tecnologia da Informação e Comunicação do Município de São Paulo – PRODAM-SP S.A. e a São Paulo Turismo S.A. – SPTuris ficam isentas do Imposto Sobre Serviços de Qualquer Natureza – ISS, incidente sobre os serviços prestados a entes públicos, quando não caracterizada a execução de atividade econômica sujeita à concorrência. </t>
  </si>
  <si>
    <t>Art. 2° da Lei nº 15.931, de 20/12/13</t>
  </si>
  <si>
    <t>Art. 318. Fica instituído o Programa de Incentivos Fiscais para prestadores de serviços estabelecidos ou que vierem a se estabelecer na região da Zona Leste do Município de São Paulo compreendida pelos perímetros constantes do Anexo Único desta lei – Região Incentivada, com o objetivo de promover e fomentar o desenvolvimento adequado dessa área, incentivando a instalação de empresas intensivas em mão de obra e propiciando a geração de empregos, nos termos das disposições desta lei.
§ 1º O Programa de Incentivos Fiscais terá a duração de 25 (vinte e cinco) anos, contados a partir do primeiro dia do mês seguinte à data da publicação do decreto regulamentar desta lei.
§ 2º A adesão ao Programa deverá ser efetivada no prazo de 5 (cinco) anos contados a partir do primeiro dia do mês seguinte à data da publicação do decreto regulamentar desta lei.
Art. 319. Fica o Poder Executivo autorizado a conceder incentivos fiscais aos prestadores dos seguintes serviços constantes da lista do “caput” do artigo 173, estabelecidos ou que vierem a se estabelecer na Região Incentivada:
I - serviços de informática e congêneres, descritos no item 1;
II - serviços de saúde, assistência médica e congêneres, descritos no item 4;
III - serviços de medicina e assistência veterinária e congêneres, descritos no item 5;
IV - serviços de cuidados pessoais, estética, atividades físicas e congêneres, descritos no item 6;
V - serviços de educação, ensino, orientação pedagógica e educacional, instrução, treinamento e avaliação pessoal de qualquer grau ou natureza, descritos no item 8;
VI - hospedagem de qualquer natureza em hotéis, apart-service condominiais, flats, apart-hotéis, hotéis residência, residence-service, suite service, hotelaria marítima, motéis, pensões e congêneres; ocupação por temporada com fornecimento de serviço, descritos no subitem 9.01;
VII - distribuição de bens de terceiros, descrito no subitem 10.10;
VIII - exibições cinematográficas, descritas no subitem 12.02;
IX - composição gráfica, fotocomposição, clicheria, zincografia, litografia, fotolitografia, descritos no subitem 13.04;
X - lubrificação, limpeza, lustração, revisão, carga e recarga, conserto, restauração, blindagem, manutenção e conservação de máquinas, veículos, aparelhos, equipamentos, motores, elevadores ou de qualquer objeto, descritos no subitem 14.01;
XI - recauchutagem ou regeneração de pneus, descritos no subitem 14.04;
XII - restauração, recondicionamento, acondicionamento, pintura, beneficiamento, lavagem, secagem, tingimento, galvanoplastia, anodização, corte, recorte, polimento, plastificação e congêneres, de objetos quaisquer, descritos no subitem 14.05;
XIII - instalação e montagem de aparelhos, máquinas e equipamentos, inclusive montagem industrial, prestados ao usuário final, exclusivamente com material por ele fornecido, descritos no subitem 14.06; XIV - alfaiataria e costura, descritos no subitem 14.09;
XV - tinturaria e lavanderia, descritos no subitem 14.10;
XVI - carpintaria e serralheria, descritos no subitem 14.13;
XVII - resposta audível (centrais de “call center” e telemarketing), descrito no subitem 17.02.
Art. 320. Os incentivos fiscais referidos no artigo 31 9 serão os seguintes (Art. 3° da Lei nº 15.931, de 20/12/13):
I - isenção do Imposto Predial e Territorial Urbano – IPTU referente ao imóvel ocupado pelo contribuinte
incentivado, a partir do ano seguinte ao da data da homologação da declaração a que se refere o artigo 321, pelo prazo de 20 (vinte) anos ou até o final do período de que trata o § 1º do artigo 31 8, o que ocorrer primeiro;
II - isenção do Imposto sobre Transmissão "Inter Vivos" de Bens Imóveis – ITBI-IV na aquisição de imóvel pelo contribuinte incentivado, ocorrida após a homologação da declaração a que se refere o artigo 321;
III - isenção do Imposto Sobre Serviços de Qualquer Natureza – ISS incidente sobre os serviços de construção civil, descritos nos subitens 7.02, 7.04, 7.05 e 7.15 da lista do “caput” do artigo 173, quando vinculados à execução da construção ou reforma de imóvel de propriedade do contribuinte incentivado, para obras iniciadas a partir do primeiro dia do mês seguinte ao da homologação da declaração a que se refere o artigo 321;
IV - isenção de 60% (sessenta por cento) do ISS incidente sobre os serviços incentivados referidos no artigo 31 9, observado o § 4º deste artigo, a partir da data da homologação da declaração a que se refere o artigo 321, pelo prazo de 20 (vinte) anos ou até o final do período de que trata o § 1º do artigo 31 8, o que ocorrer primeiro.
§ 1º O incentivo fiscal de que trata o inciso I do “caput” deste artigo somente será concedido quando:
I - o total da receita com a prestação dos serviços incentivados representar, no mínimo, 50% (cinquenta por cento) da receita bruta do estabelecimento incentivado;
II - a atividade de prestação dos serviços incentivados ocupar, no mínimo, 50% (cinquenta por cento) da área construída do imóvel incentivado.
§ 2º O incentivo fiscal de que trata o inciso I do “caput” deste artigo não se aplicará sobre o excesso de área conforme definido na legislação tributária em vigor.
§ 3º Os incentivos fiscais tratados nos incisos I, II e III do “caput” deste artigo serão concedidos para os imóveis efetivamente utilizados no desenvolvimento das atividades de prestação dos serviços incentivados.
§ 4º O incentivo fiscal de que trata o inciso IV do “caput” deste artigo não poderá resultar, direta ou indiretamente, na redução, em cada período de competência, da alíquota mínima de 2% (dois por cento), conforme disposto no artigo 88, II, do Ato das Disposições Constitucionais Transitórias.
§ 5º Para fins do disposto no inciso I do § 1º deste artigo, considera-se receita bruta a totalidade das receitas auferidas pelo contribuinte incentivado, sendo irrelevantes o tipo de atividade por ele exercida e a classificação contábil adotada para as receitas, conforme dispuser o regulamento.</t>
  </si>
  <si>
    <t xml:space="preserve"> Art. 3º da Lei nº 13.712, de 07/01/04</t>
  </si>
  <si>
    <r>
      <t xml:space="preserve">Art. 340. Fica concedida isenção parcial de Imposto Sobre Serviços de Qualquer Natureza – ISS passando a incidir alíquota de 2% (dois por cento) sobre o serviço aos prestadores de serviço de cinema quando este for prestado em imóveis com as características descritas no “caput” do artigo 338, na condição em que cumpram as contrapartidas de caráter sociocultural estabelecidas no artigo 342, em observância da alíquota mínima do imposto, nos termos do artigo 88, incisos I e II do Ato das Disposições Constitucionais Transitórias, com a redação conferida pela Emenda Constitucional nº 37, de 12 de junho de 2002.     </t>
    </r>
    <r>
      <rPr>
        <sz val="11"/>
        <color rgb="FFFF0000"/>
        <rFont val="Calibri"/>
        <family val="2"/>
        <scheme val="minor"/>
      </rPr>
      <t>(</t>
    </r>
    <r>
      <rPr>
        <sz val="10"/>
        <rFont val="Arial"/>
        <family val="2"/>
      </rPr>
      <t>Art. 338. Esta lei concede incentivos fiscais a cinemas que funcionem em imóveis cujo acesso direto seja por logradouro público ou em espaços semipúblicos de circulação em galerias mediante contrapartidas socioculturais com a finalidade de (Art. 1º da Lei nº 13.712, de 07/01/04):
I - estimular, por meio de equipamento cultural, a qualificação urbanística e a recuperação de áreas degradadas;
II - ampliar o acesso à cultura e obras cinematográficas;
III - estimular a produção, circulação, exibição e fruição de obras cinematográficas brasileiras;
IV - formar público para o cinema.
§ 1º Somente poderão ser beneficiados por esta lei os cinemas que exibam obras cinematográficas que atendam a todas as faixas etárias em sua programação normal.
§ 2º Para os fins desta lei são consideradas galerias os centros comerciais constituídos em regime de condomínio, sendo vedada a concessão das isenções previstas nesta lei aos cinemas que funcionem em "shopping centers".    Art. 342. Os benefícios fiscais estabelecidos nos artigos 339 e 340 ficam condicionados ao cumprimento das seguintes contrapartidas (Art. 5º da Lei nº 13.712, de 07/01/04):
I - a exibição de obras cinematográficas brasileiras de longa metragem em 10 (dez) dias a mais, por sala, do número de dias exigidos pelo Decreto nº 3.811, de 4 de maio de 2001, que regulamenta o artigo 55 da Medida Provisória nº 2.219, de 4 de setembro de 2001 ou o que vier a substituir;
II - a oferta, a título gratuito, de cota mensal de ingressos das sessões de cinema, na forma regulamentada pelo Executivo, em valor, no mínimo, 10% (dez por cento) superior àquele correspondente à isenção fiscal;
III - a realização de atividades educativas e de informação sobre as obras cinematográficas exibidas ou seu contexto, visando à formação de público.
§ 1º O Executivo regulamentará a distribuição dos ingressos de que trata o inciso II do “caput” deste artigo, que deverá beneficiar principalmente jovens e idosos de baixa renda e de regiões do Município desprovidas de recursos e equipamentos culturais, alunos das escolas públicas municipais, professores da rede pública municipal de ensino e beneficiários de programas da Prefeitura Municipal de São Paulo.
§ 2º Os cinemas deverão disponibilizar os ingressos de que trata o inciso II do “caput” deste artigo nos dias e horários de maior taxa de ociosidade na ocupação, distribuindo-os entre os diferentes períodos e durante todos os meses do ano.</t>
    </r>
    <r>
      <rPr>
        <sz val="11"/>
        <color rgb="FFFF0000"/>
        <rFont val="Calibri"/>
        <family val="2"/>
        <scheme val="minor"/>
      </rPr>
      <t>)</t>
    </r>
  </si>
  <si>
    <t>Art. 1º da Lei nº 15.402, de 06/07/11</t>
  </si>
  <si>
    <t>Art. 388. A São Paulo Transporte S.A. – SPTrans, a Companhia de Engenharia de Tráfego – CET, a São Paulo Urbanismo – SPUrbanismo e a São Paulo Obras – SP-Obras ficam isentas :
I - do Imposto Predial e Territorial Urbano – IPTU, incidente sobre os imóveis de sua propriedade;
II - do Imposto Sobre Serviços de Qualquer Natureza – ISS, incidente sobre os serviços prestados à Prefeitura do Município de São Paulo ou a outros entes públicos.</t>
  </si>
  <si>
    <t xml:space="preserve"> Art. 16 da Lei nº 13.701, de 24/12/03, com a redação da Lei nº 14.256, de 29/12/06</t>
  </si>
  <si>
    <t>Art. 202. O valor do imposto será calculado aplicando-se à base de cálculo a alíquota de:
I - 2,0% (dois por cento) para os serviços previstos:
b) no subitem 7.10 da lista do “caput” do artigo 173 relacionados a limpeza, manutenção e conservação de imóveis (inclusive fossas);
c) no subitem 10.01 da lista do “caput” do artigo 173 relacionados a corretagem de seguros;
d) no subitem 12.07 da lista do “caput” do artigo 173 relacionados a balé, danças, óperas, concertos e recitais;
e) no subitem 12.11 da lista do “caput” do artigo 173 relacionados à venda de ingressos do Grande Prêmio Brasil de Fórmula 1;
f) no subitem 1 6.01 da lista do “caput” do artigo 173 relacionados ao transporte público de passageiros realizado pela Companhia do Metropolitano de São Paulo – METRÔ, bem como aqueles relacionados ao transporte de escolares e transporte por táxi (inclusive frota);
g) no subitem 14.01 da lista do “caput” do artigo 173 relacionados às atividades desenvolvidas por sapateiros remendões que trabalhem individualmente e por conta própria;
h) nos subitens 7.10, 7.11, 11.02, 14.01, 14.09, 17.02 e 37.01 da lista do “caput” do artigo 173 relacionados, respectivamente, às atividades desenvolvidas pelas seguintes pessoas físicas nãoestabelecidas: desentupidor de esgotos e fossas e faxineiro, jardineiro, guarda-noturno e vigilante, afiador de utensílios domésticos, afinador de instrumentos musicais e engraxate, alfaiate e costureiro, datilógrafo, músico e artista circense;</t>
  </si>
  <si>
    <t>Com a redação da Lei nº 1 6.272, de 30/09/15</t>
  </si>
  <si>
    <t>Art. 202. O valor do imposto será calculado aplicando-se à base de cálculo a alíquota de:    I - 2,0% (dois por cento) para os serviços previstos:                                                                                                  a) nos itens 4 e 5 e nos subitens 1.04, 1.05, 2.01, 6.04, 8.01, 11.02, 11.03, 12.01, 12.03, 12.05, 13.04, 15.09, 15.14 e 17.05 da lista do “caput” do artigo 173;</t>
  </si>
  <si>
    <t>Acrescida pela Lei nº 15.406, de 08/07/11</t>
  </si>
  <si>
    <t xml:space="preserve">Art. 202. O valor do imposto será calculado aplicando-se à base de cálculo a alíquota de:   I - 2,0% (dois por cento) para os serviços previstos:                                                                                                                  i) no subitem 15.01 da lista do “caput” do artigo 173, relacionados à administração de fundos quaisquer, de cartão de crédito ou débito e congêneres e de carteira de clientes; </t>
  </si>
  <si>
    <t>Acrescida pela Lei
nº 15.406, de 08/07/11</t>
  </si>
  <si>
    <t>Art. 202. O valor do imposto será calculado aplicando-se à base de cálculo a alíquota de:  I - 2,0% (dois por cento) para os serviços previstos:                                                                                                  j) nos subitens 15.12, 15.15 e 15.16 da lista do “caput” do artigo 173, relacionados às atividades desenvolvidas pela Bolsa de Valores, Mercadorias e Futuros - BM&amp;FBOVESPA S.A.;</t>
  </si>
  <si>
    <t>Art. 202. O valor do imposto será calculado aplicando-se à base de cálculo a alíquota de:  I - 2,0% (dois por cento) para os serviços previstos:                                                                                              k) no subitem 21.01 da lista do “caput” do artigo 173;</t>
  </si>
  <si>
    <t>Acrescida pela Lei nº 16.280, de 21/10/15</t>
  </si>
  <si>
    <t>Art. 202. O valor do imposto será calculado aplicando-se à base de cálculo a alíquota de:  I - 2,0% (dois por cento) para os serviços previstos:                                                                                                    l) no subitem 17.11 da lista do “caput” do artigo 173, relacionados a fornecimento e administração de vales-refeição, vales-alimentação, vales-transporte e similares, via emissão impressa ou carregados em cartões eletrônicos ou magnéticos, ou outros oriundos de tecnologia adequada;</t>
  </si>
  <si>
    <t>Art. 202. O valor do imposto será calculado aplicando-se à base de cálculo a alíquota de:  I - 2,0% (dois por cento) para os serviços previstos:                                                                                                  m) no subitem 15.10 da lista do “caput” do artigo 173, relacionados a pagamentos, por meio eletrônico, realizados por facilitadores de pagamento;</t>
  </si>
  <si>
    <t>Acrescido pela Lei nº 16.272, de 30/09/15</t>
  </si>
  <si>
    <t xml:space="preserve">Art. 202. O valor do imposto será calculado aplicando-se à base de cálculo a alíquota de:    II - 2,5% (dois e meio por cento) para os serviços previstos :
a) no subitem 3.02 da lista do “caput” do artigo 173, relacionados à exploração de stands e centros de convenções para a promoção de feiras, exposições, congressos e congêneres;
</t>
  </si>
  <si>
    <t>b) no subitem 17.09 da lista do “caput” do artigo 173;</t>
  </si>
  <si>
    <t>Com a redação da Lei nº 16.272, de 30/09/15</t>
  </si>
  <si>
    <t>Art. 202. O valor do imposto será calculado aplicando-se à base de cálculo a alíquota de:   III - 3,0% (três por cento) para o serviço descrito no subitem 1.07 da lista do “caput” do artigo 173, relacionado a suporte técnico em informática, inclusive instalação, configuração e manutenção de programas de computação e bancos de dados ;</t>
  </si>
  <si>
    <t>Doação ao FUMCAD</t>
  </si>
  <si>
    <t>Art. 39. A pessoa física ou jurídica que efetuar doação em moeda corrente para o Fundo Municipal dos Direitos da Criança e do Adolescente – FUMCAD indicará a agremiação, federação ou confederação desportiva a ser beneficiada com incentivo fiscal ora instituído (Art. 2º da Lei nº 14.501, de 20/09/07).
Art. 40. As agremiações, federações e confederações desportivas poderão utilizar como crédito para o abatimento do Imposto Territorial Urbano a importância equivalente a 100% (cem por cento) do valor efetivamente doado na conformidade do artigo 39 (Art. 3º da Lei nº 14.501, de 20/09/07).</t>
  </si>
  <si>
    <t>Parcelamento Irregular</t>
  </si>
  <si>
    <t>Art. 103. Ficam isentos da incidência do Imposto sobre a Propriedade Predial e Territorial Urbana – IPTU os imóveis parcelados irregularmente, assim reconhecidos pelo Departamento de Regularização do Parcelamento do Solo – RESOLO, da Secretaria Municipal de Habitação – SEHAB, nos termos da Lei nº 11.775, de 29 de maio de 1995, e Lei nº 13.428, de 10 de setembro de 2002, inseridos em Zona Especial de Interesse Social – ZEIS (Art. 26 da Lei nº 14.125, de 29/12/05, com a redação da Lei nº 14.260, de 08/01/07). Parágrafo único. A isenção de que trata este artigo vigorará a partir de 30 de dezembro de 2005, até o exercício da emissão do Auto de Regularização ou da conclusão do desdobro fiscal da área parcelada, o que primeiro ocorrer.</t>
  </si>
  <si>
    <t>PROVIDÊNCIAS</t>
  </si>
  <si>
    <t>É possível determinar Cii435</t>
  </si>
  <si>
    <t>ITBI</t>
  </si>
  <si>
    <t>Art. 19 da Lei nº 11.632, de 22/07/94</t>
  </si>
  <si>
    <t xml:space="preserve">Art. 162. Fica isento do imposto o ato transmissivo relativo à primeira aquisição de unidades habitacionais financiadas pelo Fundo Municipal de Habitação, na forma da Lei nº 11.632, de 22 de julho de 1994 </t>
  </si>
  <si>
    <t>Art. 3º da Lei nº 13.402, de 05/08/02, com a redação da Lei nº 15.891, de 07/11/13</t>
  </si>
  <si>
    <t xml:space="preserve">Art. 163. Ficam isentas do imposto as transmissões relativas à aquisição, por pessoa física, de imóveis de uso exclusivamente residencial, cujo valor total seja igual ou inferior a R$ 120.000,00 (cento e vinte mil reais) na data do fato gerador, desde que o ato transmissivo </t>
  </si>
  <si>
    <t>Art. 4º da Lei nº 13.402, de 05/08/02, com a redação da Lei nº 13.680, de 10/12/03</t>
  </si>
  <si>
    <t>Art. 164. Ficam isentas do imposto as transmissões de bens ou de direitos relativos a imóveis adquiridos (Art. 4º da Lei nº 13.402, de 05/08/02, com a redação da Lei nº 13.680, de 10/12/03): I - pelo Fundo de Arrendamento Residencial – FAR, gerido pela Caixa Econômica Federal, para o Programa de Arrendamento Residencial – PAR</t>
  </si>
  <si>
    <t>Art. 164. Ficam isentas do imposto as transmissões de bens ou de direitos relativos a imóveis adquiridos (Art. 4º da Lei nº 13.402, de 05/08/02, com a redação da Lei nº 13.680, de 10/12/03): II - pela Companhia de Desenvolvimento Habitacional e Urbano do Estado de São Paulo – CDHU</t>
  </si>
  <si>
    <t>Art. 164. Ficam isentas do imposto as transmissões de bens ou de direitos relativos a imóveis adquiridos (Art. 4º da Lei nº 13.402, de 05/08/02, com a redação da Lei nº 13.680, de 10/12/03): III - pela Companhia Metropolitana de Habitação de São Paulo – COHAB/SP</t>
  </si>
  <si>
    <t>Art. 164. Ficam isentas do imposto as transmissões de bens ou de direitos relativos a imóveis adquiridos (Art. 4º da Lei nº 13.402, de 05/08/02, com a redação da Lei nº 13.680, de 10/12/03): IV - pelo Fundo de Arrendamento Residencial – FAR, gerido pela Caixa Econômica Federal, para o Programa Minha Casa, Minha Vida – PMCMV</t>
  </si>
  <si>
    <t>Art. 164. Ficam isentas do imposto as transmissões de bens ou de direitos relativos a imóveis adquiridos (Art. 4º da Lei nº 13.402, de 05/08/02, com a redação da Lei nº 13.680, de 10/12/03): V - pelo Fundo de Desenvolvimento Social – FDS, gerido pela Caixa Econômica Federal para os Programas Crédito Solidário e Minha Casa, Minha Vida – Entidades</t>
  </si>
  <si>
    <t>Art. 4º da Lei nº 13.402, de 05/08/02, com a redação da Lei nº 13.680, de 10/12/03, Acrescido pela Lei nº 16.359, de 13/01/16</t>
  </si>
  <si>
    <t>Art. 164. Ficam isentas do imposto as transmissões de bens ou de direitos relativos a imóveis adquiridos (Art. 4º da Lei nº 13.402, de 05/08/02, com a redação da Lei nº 13.680, de 10/12/03): VI - pelo Fundo de Desenvolvimento Urbano – Fundurb, para programas de Habitação de Interesse Social – HIS.</t>
  </si>
  <si>
    <t>Art. 4º da Lei nº 13.496, de 07/01/03</t>
  </si>
  <si>
    <t xml:space="preserve">Art. 310. Os certificados expedidos poderão ser utilizados para pagamento dos seguintes tributos (Art. 4º da Lei nº 13.496, de 07/01/03):
III - Imposto sobre Transmissão Inter Vivos de Bens Imóveis – ITBI-IV incidente sobre o imóvel objeto do investimento.
</t>
  </si>
  <si>
    <t>Art. 3° da Lei nº 15.931, de 20/12/13</t>
  </si>
  <si>
    <t xml:space="preserve">Art. 320. Os incentivos fiscais referidos no artigo 319 serão os seguintes (Art. 3° da Lei nº 15.931, de 20/12/13):
II - isenção do Imposto sobre Transmissão "Inter Vivos" de Bens Imóveis – ITBI-IV na aquisição de imóvel pelo contribuinte incentivado, ocorrida após a homologação da declaração a que se refere o artigo 321;
</t>
  </si>
  <si>
    <t>Art. 2º da Lei nº 14.096, de 08/12/05</t>
  </si>
  <si>
    <t xml:space="preserve">Art. 345. Fica o Poder Executivo autorizado a conceder incentivos fiscais aos contribuintes que realizarem investimentos na região-alvo, observado o disposto nos artigos 350 a 352 (Art. 2º da Lei nº 14.096, de 08/12/05).
§ 1º Os incentivos fiscais referidos no “caput” deste artigo serão os seguintes:
III - redução de 50% (cinquenta por cento) do Imposto sobre Transmissão "Inter Vivos" de Bens Imóveis – ITBI-IV, referente ao imóvel objeto do investimento;
</t>
  </si>
  <si>
    <t>Art. 6º da Lei nº 15.413, de 20/07/11</t>
  </si>
  <si>
    <t xml:space="preserve"> Art. 508. Ficam isentos da Contribuição os contribuintes vinculados às unidades consumidoras classificadas como "tarifa social de baixa renda" pelo critério da Agência Nacional de Energia Elétrica – ANEEL </t>
  </si>
  <si>
    <t>COSIP</t>
  </si>
  <si>
    <t xml:space="preserve"> Art. 366. Os Certificados de Incentivo ao Desenvolvimento poderão ser utilizados para pagamento dos seguintes impostos, próprios ou de terceiros: (Art. 6º da Lei nº 15.413, de 20/07/11)
I - Imposto Sobre Serviços de Qualquer Natureza – ISS;
</t>
  </si>
  <si>
    <t>Calcular</t>
  </si>
  <si>
    <t>IPTU e ISS</t>
  </si>
  <si>
    <t xml:space="preserve">Não temos como determinar o volume de doações ao FUMCAD. Porém podemos considerar 100% do IPTU lançado para os SQLS  com CII 330  pagantes.  </t>
  </si>
  <si>
    <t xml:space="preserve">Não existe registro em base duplicada para transações Imunes ou Isentas de ITBI, são somente geradas guias "pagantes". </t>
  </si>
  <si>
    <t xml:space="preserve">NÃO </t>
  </si>
  <si>
    <t>Não dispomos da quantidade de passageiros que diariamente utilizam o metrô no município. Ainda que soubéssemos o número, ainda assim teríamos de estimar o valor efetivamente desenbolsado (preço cheio, preço de estudante, preço de bilhete único em transição por ônibus ou trem).</t>
  </si>
  <si>
    <t>Os critérios de definição de moradia econômica são muito específicos e inviabilizam a identificação na base, conforme Art. 2º da Lei
nº 10.105, de 02/09/86, com a redação da Lei nº 13.710, de 07/01/04. Além disso, o Art. 3º da
Lei nº 10.105, de 02/09/86 prevê critério de renda mensal para o beneficiário da isenção. Não há um censo municipal com dados relativos a moradias econômicas ou com dados de renda específicos que nos permita estimar o alcance do benefício.</t>
  </si>
  <si>
    <t>Não temos acesso ao rol de obras enquadradas como Habitação de Interesse Social – HIS, conforme definida no Quadro 1 anexo à Lei nº 16.050, de 31 de julho de 2014 (Plano Diretor Estratégico). Como sugestão para o levantamento, um Ofício encaminhado à SMH poderia dirimir as dúvidas e obter o rol.</t>
  </si>
  <si>
    <t>Não temos acesso ao rol de obras enquadradas como Habitação de Interesse Social – HIS, conforme definida no Quadro 1 anexo à Lei nº 16.050, de 31 de julho de 2014 (Plano Diretor Estratégico), e que sejam empreendimentos habitacionais, destinados à população com renda familiar de até 6 (seis) salários mínimos, incluídos no Programa Minha Casa, Minha Vida – PMCMV (Com a redação da Lei nº 1 6.359, de 13/01 /1 6). Como sugestão para o levantamento, um Ofício encaminhado à SMH poderia dirimir as dúvidas e obter o rol.</t>
  </si>
  <si>
    <t>Não dispomos de rol de entidades sem fins lucrativos, de serviços de diversões, lazer e entretenimento que se relacionem a desfiles de escolas de samba, blocos carnavalescos ou folclóricos, trios elétricos e congêneres, realizados durante o carnaval no Polo Cultural e Esportivo Grande Otelo (Sambódromo de São Paulo), ou que se relacionem à produção artística dos desfiles. A busca fonética na base da NFSe não basta para o levantamento, pois as entidades sem fins lucrativos, via de regra, não emitem documento fiscal que permita rastrear seus serviços e tomadores.</t>
  </si>
  <si>
    <t>Temos condições de buscar foneticamente as Cooperativas prestadoras de serviço, bem como identificar as NFSe emitidas nos itens identificados da lista de serviço. Entretanto, não temos como identificar as Cooperativas cujos cooperados se dediquem a atividades culturais.</t>
  </si>
  <si>
    <t>Não dispomos de rol de pessoas jurídicas de direito privado, sem fins lucrativos, qualificadas como organizações sociais, estabelecidas no Município de
São Paulo, que celebrem, com a Administração Pública Direta e autarquias da União, do Estado de São Paulo e do Município de São Paulo, contrato de gestão com vistas à formação de parceria entre as partes para o fomento e execução de atividades dirigidas às áreas de saúde, cultura, esportes, lazer e recreação. Como solução, teríamos que enviar Ofício a todas as secretarias e autarquias municipais solicitando os contratos celebrados com esta finalidade.</t>
  </si>
  <si>
    <t>Não dispomos de rol das Sociedades de Propósito Específico – SPE, com sede e administração no Município de São Paulo, que celebrem, com a Administração Pública Direta e autarquias da União, do Estado de São Paulo e do Município de São Paulo, contrato de concessão de parceria público-privada nos termos da Lei Federal nº 11.079, de 30 de dezembro de 2004. Teríamos ainda que identificar as contraprestações e os aportes de recursos realizados pelo Poder Público aos parceiros privados para a consecução do contrato de concessão, desde que a prestação dos serviços públicos e a realização das obras ocorram no território do Município de São Paulo, nas áreas de transporte público metropolitano, saúde, educação, habitação de interesse social e iluminação pública.</t>
  </si>
  <si>
    <t>Não temos meios de identificar os cinemas que funcionem em imóveis cujo acesso direto seja por logradouro público ou em espaços semipúblicos de circulação em galerias mediante contrapartidas socioculturais, nos termos do artigo 338, na condição em que cumpram as contrapartidas de caráter sociocultural estabelecidas no artigo 342.</t>
  </si>
  <si>
    <t>DIDEF tem o controle dos contribuintes beneficiados pela isenção.</t>
  </si>
  <si>
    <t>Não dispomos de lista de outorgados pela CMTC com permissão para exploração do serviço de transporte coletivo de passageiros, por ônibus, no Município. Também não dispomos de lista de empresas contratadas para o mesmo serviço. Solução possível seria oficiar a CMTC e SMT para obtenção dos dados necessários.</t>
  </si>
  <si>
    <t>Consta na LOA</t>
  </si>
  <si>
    <t>Levantamento considerando o máximo de desoneração. A partir da arrecadação de 2017 do item 1.07 da lista, calculamos o desconto máximo de 1/3 e aplicamos o IPCA para os anos subsequentes.</t>
  </si>
  <si>
    <t>Levantamento considerando o máximo de desoneração.A partir da arrecadação de 2017 dos itens mencionados, calculamos o desconto máximo de 1/6 e aplicamos o IPCA para os anos subsequentes.</t>
  </si>
  <si>
    <t>A estimativa de renúncia de receita foi calculada a partir da busca fonética dos CCM cujo nome estivessem relacionados a cooperativa ou associação de radiotaxi e, após verificando quais desses CCM emitem NFSe nesse cód de serv. Considerando que dos 15 CCM encontrados, apenas 6 emitem NFSe, a receita está subestimada. A partir dos CCM que emitiram NFSe em 2017 aplicamos o IPCA para os anos subsequentes.</t>
  </si>
  <si>
    <r>
      <rPr>
        <b/>
        <u val="singleAccounting"/>
        <sz val="11"/>
        <color theme="1"/>
        <rFont val="Calibri"/>
        <family val="2"/>
      </rPr>
      <t>Critério 2</t>
    </r>
    <r>
      <rPr>
        <b/>
        <u val="singleAccounting"/>
        <sz val="11"/>
        <color theme="1"/>
        <rFont val="Calibri"/>
        <family val="2"/>
        <scheme val="minor"/>
      </rPr>
      <t>:</t>
    </r>
    <r>
      <rPr>
        <sz val="10"/>
        <rFont val="Arial"/>
        <family val="2"/>
      </rPr>
      <t xml:space="preserve"> A estimativa de receita foi calculada levantando-se o total do valor do serviço das NFSe emitidas pelas PF em 2017 e multiplicando pela alíquota vigente no respectivo código de serviço, obtendo assim, o valor do ISS. A partir do valor de ISS aplicamos o IPCA para os anos subsequentes.</t>
    </r>
  </si>
  <si>
    <t>A estimativa de renúncia de receita foi calculada obtendo-se os CCM a partir da busca fonética (Prodam) e, após verificando quais desses CCM emitem NFSe (apenas um CCM emite NFSe como isento). A partir do valor do ISS das NFSe emitidas aplicamos o IPCA para os anos subsequentes.</t>
  </si>
  <si>
    <t>A estimativa de renúncia de receita foi calculada obtendo-se os CCM a partir da busca fonética e, após verificando quais desses CCM emitem NFSe como isento. Considerando que dos 21 CCM encontrados, apenas 3 emitem NFSe como isento, a receita está subestimada. A partir do valor do ISS das NFSe emitidas aplicamos o IPCA para os anos subsequentes.</t>
  </si>
  <si>
    <t>Considerando como total uma alíquota de 5% (renúncia é a diferença entre 5% e a alíquota vigente). A partir da arrecadação de 2017 dos itens da lista mencionados, aplicamos o IPCA para os anos subsequentes.</t>
  </si>
  <si>
    <t>Não temos acesso as empresas que seriam contempladas. Nem mesmo ao valor da compensação</t>
  </si>
  <si>
    <t>RENÚNCIA DE RECEITA PREVISTA - POR DICAR</t>
  </si>
  <si>
    <t>ESTUDO DICAR PARA A LDO 2019</t>
  </si>
  <si>
    <t>ESTUDO DICAR PARA A LDO 2018</t>
  </si>
  <si>
    <t xml:space="preserve">Arts. 20 e 22º da Lei nº 16.757, de 14/11/2017: Incentivos ficais para instalação e permanência de empresas nos perímetros dos Eixos de Desenvolvimento denominados Noroeste e Fernão Dias (art. 12, II, alíneas “c” e “d”, da Lei nº 16.050, 2014 – Plano Diretor Estratégico – Mapa 2A. </t>
  </si>
  <si>
    <t>Não é possível identificar quais/quantos  imóveis seriam objeto da isenção. Obs.: Eventualmente levantar por Distrito.</t>
  </si>
  <si>
    <t>Art. 1º da Lei nº 10.598, de 19/08/88</t>
  </si>
  <si>
    <t>Art. 1º da Lei nº 14.501, de 20/09/07</t>
  </si>
  <si>
    <t>Art. 1º da Lei nº 10.055, de 28/04/86</t>
  </si>
  <si>
    <t>Art. 1º da Lei nº 10.530, de 20/05/88</t>
  </si>
  <si>
    <t>Art. 1º da Lei nº 11.071, de 05/09/91</t>
  </si>
  <si>
    <t>Art. 17 da Lei nº 10.365, de 22/09/87</t>
  </si>
  <si>
    <t xml:space="preserve"> Art. 2º da Lei nº 11.338, de 30/12/92</t>
  </si>
  <si>
    <t>Art. 1º da Lei nº 11.338, de 30/12/92, com a redação da Lei nº 14.256, de 29/12/06</t>
  </si>
  <si>
    <t>Art. 1º da Lei nº 14.493, de 09/08/07</t>
  </si>
  <si>
    <t>Art. 2º da Lei nº 14.865, de 29/12/08</t>
  </si>
  <si>
    <t>Art. 3º da Lei nº 14.865, de 29/12/08</t>
  </si>
  <si>
    <t>Art. 1º da Lei nº 11.614, de 13/07/94, com a redação da Lei nº 15.889, de 05/11/13</t>
  </si>
  <si>
    <t>Art. 1º da Lei nº 16.173, de 17/04/15</t>
  </si>
  <si>
    <t xml:space="preserve">Art. 127. Esta lei dispõe sobre a concessão de isenção de Imposto Predial e Territorial Urbano – IPTU aos imóveis utilizados exclusiva ou predominantemente como teatros ou espaços culturais, nas condições que especifica (Art. 1º da Lei nº 16.173, de 17/04/15),
</t>
  </si>
  <si>
    <t>Art. 6º da Lei nº 15.948, de 26/12/13</t>
  </si>
  <si>
    <t>Art. 6º da Lei nº 16.359, de 13/01/16</t>
  </si>
  <si>
    <t>Art. 8º da Lei n° 15.928, de 19/12/13</t>
  </si>
  <si>
    <t>Art. 52 da Lei nº 15.406, de 08/07/11</t>
  </si>
  <si>
    <t>ISS e IPTU</t>
  </si>
  <si>
    <t>Renúncia</t>
  </si>
  <si>
    <t>IPTU, ISS e ITBI</t>
  </si>
  <si>
    <t>Números publicados na LOA 2017 e 2018 e na LDO 2019.</t>
  </si>
  <si>
    <t>Potencial Arrecadatório Não Exercido</t>
  </si>
  <si>
    <t>SETORES/PROGRAMAS/BENEFICIÁRIO</t>
  </si>
  <si>
    <t>Desconto de 50% no Imposto Predial (Art. 1º da Lei nº 10.598, de 19/08/88) relativo a imóveis que forem restaurados, desde que localizados na área delimitada pelo seguinte perímetro: Praça João Mendes, Praça Clóvis Bevilacqua, Avenida Rangel Pestana, Parque Dom Pedro II, Avenida do Estado até Avenida Santos Dumont, Avenida Santos Dumont, Rua Rodolfo Miranda até Rua Prates, Rua Prates até Rua José Paulino, Rua José Paulino, Estrada de Ferro FEPASA, Alameda Eduardo Prado até Avenida São João, baixos da Via Elevada Presidente Arthur da Costa e Silva, Rua Amaral Gurgel, Rua da Consolação, Viaduto 9 de Julho, Viaduto Jacareí, Rua Dona Maria Paula, Viaduto Dona Paulina e Praça João Mendes.</t>
  </si>
  <si>
    <t>Desconto no Imposto Predial  correspondente à diferença entre (Art. 7º da Lei nº 15.889, de 05/11/13) :
I - R$ 180.000,00 (cento e oitenta mil reais) e o valor venal do imóvel, para os imóveis construídos não referenciados no inciso II do artigo 15, cujo valor venal, na data do fato gerador do imposto, seja superior a R$ 90.000,00 (noventa mil reais) e igual ou inferior a R$ 180.000,00 (cento e oitenta mil reais);
II - R$ 320.000,00 (trezentos e vinte mil reais) e o valor venal do imóvel, para os imóveis construídos referenciados no inciso II do artigo 15, e cujo valor venal, na data do fato gerador do imposto, seja superior a R$ 160.000,00 (cento e sessenta mil reais) e igual ou inferior a R$ 320.000,00 (trezentos e vinte mil reais).</t>
  </si>
  <si>
    <t>Isenção do Imposto Predial os imóveis cedidos em comodato, por escritura pública ou documento particular devidamente registrado, a agremiações desportivas (Art. 3º da Lei nº 14.652, de 20/12/07). Isenção do imposto (Art. 18 da Lei nº 6.989, de 29/12/66, com a redação da Lei nº 10.211,
de 11/12/86, c/c a Lei nº 10.815, de 28/12/89) para os imóveis construídos pertencentes ao patrimônio das agremiações desportivas, efetiva e habitualmente utilizados no exercício de suas atividades, desde
que não efetuem venda de "poules" ou talões de apostas (Alínea “h” do inciso II do art. 18, com a redação da Lei nº 14.865, de 29/12/08). Incentivo fiscal para as agremiações, federações e confederações desportivas
sediadas no Município de São Paulo, a ser utilizado no abatimento do Imposto Territorial Urbano incidente sobre imóveis de propriedade das referidas entidades, efetiva e habitualmente utilizados no exercício de
suas atividades (Art. 1º da Lei nº 14.501, de 20/09/07).</t>
  </si>
  <si>
    <t>Isenção do imposto (Art. 18 da Lei nº 6.989, de 29/12/66, com a redação da Lei nº 10.211, de 11/12/86, c/c a Lei nº 10.815, de 28/12/89) para os conventos e os seminários, quando de propriedade de entidades religiosas de qualquer culto, ou por ela utilizados;</t>
  </si>
  <si>
    <t>Isenção do imposto (Art. 18 da Lei nº 6.989, de 29/12/66, com a redação da Lei nº 10.211, de 11/12/86, c/c a Lei nº 10.815, de 28/12/89) para os imóveis construídos pertencentes ao patrimônio de casas paroquiais e pastorais (Alínea “g” do inciso II do art. 18, c/c a Lei nº 10.796, de 22/12/89).</t>
  </si>
  <si>
    <t>Isenção do imposto (Art. 18 da Lei nº 6.989, de 29/12/66, com a redação da Lei nº 10.211, de 11/12/86, c/c a Lei nº 10.815, de 28/12/89) para os imóveis construídos pertencentes ao patrimônio de governos estrangeiros, utilizados para sede de seus consulados, desde que haja reciprocidade de tratamento declarada pelo Ministério das Relações Exteriores.</t>
  </si>
  <si>
    <t>Isenção do imposto (Art. 18 da Lei nº 6.989, de 29/12/66, com a redação da Lei nº 10.211, de 11/12/86, c/c a Lei nº 10.815, de 28/12/89) para os imóveis construídos pertencentes ao patrimônio de entidades culturais, observado o disposto em lei federal complementar quanto às instituições de educação ou de assistência social.</t>
  </si>
  <si>
    <t>Isenção do imposto (Art. 18 da Lei nº 6.989, de 29/12/66, com a redação da Lei nº 10.211, de 11/12/86, c/c a Lei nº 10.815, de 28/12/89) para os imóveis construídos pertencentes ao patrimônio de particulares, quando cedidos em comodato ao Município, ao Estado ou à União para fins educacionais, durante o prazo do comodato.</t>
  </si>
  <si>
    <t>Isenção do imposto (Art. 18 da Lei nº 6.989, de 29/12/66, com a redação da Lei nº 10.211, de 11/12/86, c/c a Lei nº 10.815, de 28/12/89) para os imóveis construídos pertencentes ao patrimônio da Associação dos Ex-Combatentes do Brasil, desde que efetivamente utilizados no exercício de suas atividades institucionais e sem fins lucrativos (Art. 1º da Lei nº 10.055, de 28/04/86).</t>
  </si>
  <si>
    <t>Isenção do imposto aos terrenos pertencentes ao patrimônio da Associação dos Ex-Combatentes do Brasil, desde que efetivamente utilizados no exercício de suas atividades institucionais e sem fins lucrativos (Art. 1º da Lei nº 10.055, de 28/04/86).</t>
  </si>
  <si>
    <t>Isenção do imposto (Art. 18 da Lei nº 6.989, de 29/12/66, com a redação da Lei nº 10.211, de 11/12/86, c/c a Lei nº 10.815, de 28/12/89) para os imóveis construídos pertencentes ao patrimônio das Sociedades Amigos de Bairros, desde que efetiva e exclusivamente utilizados como sua sede (Art. 1º da Lei nº 10.530, de 20/05/88).</t>
  </si>
  <si>
    <t>Isenção do imposto (Art. 18 da Lei nº 6.989, de 29/12/66, com a redação da Lei nº 10.211, de 11/12/86, c/c a Lei nº 10.815, de 28/12/89) para os imóveis construídos pertencentes ao patrimônio da Companhia Metropolitana de Habitação de São Paulo – COHAB-SP, destinados ou efetivamente utilizados para implementação de empreendimentos habitacionais de interesse social (Arts. 1º e 4º da Lei nº 11.856, de 30/08/95).</t>
  </si>
  <si>
    <t>Isenção do imposto (Art. 18 da Lei nº 6.989, de 29/12/66, com a redação da Lei nº 10.211, de 11/12/86, c/c a Lei nº 10.815, de 28/12/89) para os imóveis construídos pertencentes ao patrimônio da Companhia Metropolitana de Habitação de São Paulo – COHAB-SP, quando compromissados à
venda, destinados ou efetivamente utilizados para implementação de empreendimentos habitacionais de interesse social, até a conclusão dos desdobros fiscais dos referidos imóveis (Art. 2º da Lei nº 13.657, de 31/10/03).</t>
  </si>
  <si>
    <t xml:space="preserve">Isenção do imposto aos terrenos pertencentes ao patrimônio da Companhia Metropolitana de Habitação de São Paulo – COHAB-SP, destinados ou efetivamente utilizados para implementação de empreendimentos habitacionais de interesse social (Arts. 1º e 4º da Lei nº 11.856, de 30/08/95).
</t>
  </si>
  <si>
    <t>Isenção do imposto aos terrenos pertencentes ao patrimônio da Companhia Metropolitana de Habitação de São Paulo – COHAB-SP, quando compromissados à venda, destinados ou efetivamente utilizados para implementação de empreendimentos habitacionais de interesse social, até a conclusão dos desdobros fiscais dos referidos imóveis  (Art. 2º da Lei nº 13.657, de 31/10/03).</t>
  </si>
  <si>
    <t>Isenção do imposto (Art. 18 da Lei nº 6.989, de 29/12/66, com a redação da Lei nº 10.211, de 11/12/86, c/c a Lei nº 10.815, de 28/12/89) para os imóveis construídos de propriedade de ex-combatentes e/ou viúvas dos soldados que lutaram na 2ª Guerra Mundial (Art. 1º da Lei nº 11.071, de 05/09/91).</t>
  </si>
  <si>
    <t>Isenção do imposto (Art. 18 da Lei nº 6.989, de 29/12/66, com a redação da Lei nº 10.211, de 11/12/86, c/c a Lei nº 10.815, de 28/12/89) para os imóveis exclusiva e efetivamente utilizados como salas de exibição de cinematecas e cineclubes, admitindo-se apenas as atividades acessórias correlacionadas à exibição de filmes (Art. 1º da Lei nº 10.978, de 22/04/91).</t>
  </si>
  <si>
    <t>Isenção do imposto (Art. 18 da Lei nº 6.989, de 29/12/66, com a redação da Lei nº 10.211, de 11/12/86, c/c a Lei nº 10.815, de 28/12/89) para os imóveis utilizados como templo de qualquer culto (Art. 7º da Lei nº 13.250, de
27/12/01).</t>
  </si>
  <si>
    <t>Isenção do imposto aos terrenos de propriedade de ex-combatentes e/ou viúvas dos soldados que lutaram na 2ª Guerra Mundial, respeitadas as condições constantes dos §§ 1º e 2º do artigo 19 (Art. 1º da Lei nº 11.071, de 05/09/91).</t>
  </si>
  <si>
    <t>Isenção do Imposto Predial e Territorial Urbano – IPTU para os imóveis utilizados exclusiva ou predominantemente como cinema e atividades acessórias correlacionadas à exibição de filmes, que cumpram as contrapartidas de caráter sociocultural estabelecidas (Art. 2º da Lei nº 13.712, de 07/01/04).</t>
  </si>
  <si>
    <t>Desconto sobre os débitos consolidados na forma da Lei que instituiu o PPI - 2017, na seguinte conformidade:
I - relativamente ao débito tributário:
a) redução de 85% (oitenta e cinco por cento) do valor dos juros de mora e de 75% (setenta e cinco por cento) da multa, na hipótese de pagamento em parcela única;
b) redução de 60% (sessenta por cento) do valor dos juros de mora e de 50% (cinquenta por cento) da multa, na hipótese de pagamento parcelado;
II - relativamente ao débito não tributário:
a) redução de 85% (oitenta e cinco por cento) do valor dos encargos moratórios incidentes sobre o débito principal, na hipótese de pagamento em parcela única;
b) redução de 60% (sessenta por cento) do valor dos encargos moratórios incidentes sobre o débito principal, na hipótese de pagamento parcelado.</t>
  </si>
  <si>
    <t>Desconto de até 50% para os imóveis revestidos de vegetação arbórea, declarada de preservação permanente ou perpetuada nos termos do artigo 6º do Código Florestal, aplicado em consonância com o índice de área protegida (Art. 17 da Lei nº 10.365, de 22/09/87).</t>
  </si>
  <si>
    <t>Desconto de 50% no Imposto Territorial Urbano incidente sobre os terrenos considerados não construídos, nos termos dos incisos I, II e IV do artigo 25, localizados na Área de Proteção aos Mananciais, definida nas Leis Estaduais nº 898, de 18 de dezembro de 1975 e nº 1.172, de 17 de novembro de 1976 (Art. 2º da Lei nº 11.338, de 30/12/92).</t>
  </si>
  <si>
    <t>Isenção do Imposto Territorial Urbano incidente sobre o excesso de área,
conforme considerado no artigo 54, inciso I, referente a imóveis situados na área de proteção aos mananciais, definida nas Leis Estaduais nº 898, de 18 de dezembro de 1975, e nº 1.172, de 17 de novembro de 1976, bem como a imóveis localizados na Zona Especial de Preservação Ambiental – ZEPAM, situados na Macrozona de Estruturação e Qualificação Urbana definida na Lei nº 13.430, de 13 de setembro de 2002 (Art. 1º da Lei nº 11.338, de 30/12/92, com a redação da Lei nº 14.256, de 29/12/06).</t>
  </si>
  <si>
    <t>Isenção para os imóveis utilizados como templo de qualquer culto (Art. 7º da Lei nº 13.250, de 27/12/01).</t>
  </si>
  <si>
    <t>Incentivo fiscal a pessoas físicas ou jurídicas que promoverem ou patrocinarem a recuperação externa e a conservação de imóvel próprio ou de terceiro, localizado na Área Especial de Intervenção, delimitada na planta e na relação constantes, respectivamente, dos Anexos I e II da Lei nº 12.350, de 06 de junho de 1997 (Art. 1º da Lei nº 12.350, de 06/06/97).</t>
  </si>
  <si>
    <t>Programa de Incentivos Fiscais para prestadores de serviços estabelecidos ou que vierem a se estabelecer na região da Zona Leste do Município de São Paulo. Isenção do Imposto Predial e Territorial Urbano – IPTU referente ao imóvel ocupado pelo contribuinte incentivado, a partir do ano seguinte ao da data da homologação da declaração a que se refere o artigo 321, pelo prazo de 20 (vinte) anos ou até o final do período de que trata o § 1º do artigo 318, o que ocorrer primeiro</t>
  </si>
  <si>
    <t>Incentivo fiscal para o fomento ao esporte no Município de São Paulo, a ser consignado em dotação específica, que não poderá ser inferior a 10% (dez por cento) do orçamento estabelecido para a Secretaria Municipal de Esportes, Lazer e Recreação (Art. 6º da Lei n° 15.928, de 19/12/13), que corresponderá à emissão de certificado de incentivo que poderá ser usado da seguinte forma (Art. 8º da Lei n° 15.928, de 19/12/13):
I - até 70% (setenta por cento) do valor do patrocínio para o pagamento de até 50% (cinquenta por cento) do ISS ou IPTU devido pelo patrocinador, exceto nas hipóteses previstas no inciso II;
II - 100% (cem por cento) do valor do patrocínio para o pagamento de até 50% (cinquenta por cento) do ISS ou IPTU devido pelo patrocinador.</t>
  </si>
  <si>
    <t>Isenção do IPTU incidente sobre os imóveis de sua propriedade e do ISS incidente sobre os serviços prestados à Prefeitura do Município de São Paulo ou a outros entes públicos para a São Paulo Transporte S.A. – SPTrans, a Companhia de Engenharia de Tráfego – CET, a São Paulo Urbanismo – SPUrbanismo e a São Paulo Obras – SP-Obras ficam isentas (Art. 1º da Lei nº 15.402, de 06/07/11):</t>
  </si>
  <si>
    <t>Os Certificados de Incentivo ao Desenvolvimento poderão ser utilizados para (Art. 6º da Lei nº 16.359, de 13/01/16):
Redução de 50% (cinquenta por cento) do IPTU, referente ao imóvel objeto do investimento, pelo prazo de 10 (dez) anos a partir da conclusão do investimento de qualquer atividade. Redução de 50% (cinquenta por cento) do ISS incidente sobre os serviços de construção civil, referentes ao imóvel objeto do investimento. Redução de 50% (cinquenta por cento) do ITBI referente ao imóvel objeto de investimento.</t>
  </si>
  <si>
    <t>Isenção do ISS para a prestação dos serviços descritos nos subitens 7.02, 7.04 e 7.05 da lista do “caput” do artigo 173 quando destinada a empreendimentos enquadrados como Habitação de Interesse Social – HIS, nos termos da Lei nº 16.050, de 31 de julho de 2014 (Art. 13 da Lei nº 16.359, de 13/01/16 – o disposto neste artigo entrará em vigor no exercício em que for considerado na estimativa de receita da lei orçamentária, bem como quando tiver sido compatibilizado com as metas de resultados fiscais previstas no anexo próprio da Lei de Diretrizes Orçamentárias, conforme o artigo 17 da Lei nº 16.359, de 13/01/16).</t>
  </si>
  <si>
    <t>Isenção do ISS para a prestação, por entidades sem fins lucrativos, de serviços de diversões, lazer e entretenimento que se relacionem a (Art. 1º da Lei nº 14.910, de 27/02/09): I - desfiles de escolas de samba, blocos carnavalescos ou folclóricos, trios elétricos e congêneres, realizados durante o carnaval no Polo Cultural e Esportivo Grande Otelo (Sambódromo de São Paulo); II - produção artística dos desfiles a que se refere o inciso I deste artigo.</t>
  </si>
  <si>
    <t>Isenção do ISS para as Sociedades de Propósito Específico – SPE, com sede e administração no Município de São Paulo, que celebrem, com a Administração Pública Direta e autarquias da União, do Estado de São Paulo e do Município de São Paulo, contrato de concessão de parceria público-privada nos termos da Lei Federal nº 11.079, de 30 de dezembro de 2004 (Art. 1º da Lei nº 16.127, de 12/03/15).</t>
  </si>
  <si>
    <t>Isenção do pagamento do ISS, a partir de 1° de janeiro de 2015, para as cooperativas cujos cooperados se dediquem às atividades culturais, quando prestarem os serviços descritos nos subitens 8.02, 12.01, 12.02, 12.03, 12.07, 12.12, 12.13 e 12.15 da lista do “caput” do artigo 173 (Art. 14 da Lei nº 16.097, de 29/12/14).</t>
  </si>
  <si>
    <t>Isenção do pagamento do ISS, a partir de 1º de janeiro de 2010, para os serviços relacionados a espetáculos teatrais, de dança, balés, óperas, concertos de música erudita e recitais de música, shows de artistas brasileiros, espetáculos circenses nacionais, bailes, desfiles, inclusive de trios elétricos, de blocos carnavalescos ou folclóricos, e exibição cinematográfica realizada por cinemas que funcionem em imóveis cujo acesso direto seja por logradouro público ou em espaços semipúblicos de circulação em galerias, constantes dos subitens 12.01, 12.02, 12.03, 12.07 e 12.15 da lista do “caput” do artigo 173, observadas as condições estabelecidas nesta lei (Art. 1º da Lei nº 15.134, de 19/03/10).</t>
  </si>
  <si>
    <t>Isenção do IPTU para os imóveis adquiridos pelo Fundo de Arrendamento Residencial – FAR, pelo Fundo de Desenvolvimento Social – FDS e pelo Fundo de Desenvolvimento Urbano – Fundurb, ou por meio de recursos deles oriundos, para o Programa Crédito Solidário – PCS, para o Programa de Arrendamento Residencial – PAR e para o Programa Minha Casa Minha Vida – PMCMV, em suas modalidades destinadas à produção de Habitação de Interesse Social – HIS e do Fundo de Desenvolvimento Urbano – Fundurb (Art. 9º da Lei nº 16.359, de 13/01/16 – o disposto neste artigo entrará em vigor no exercício em que for considerado na estimativa de receita da lei orçamentária, bem como quando tiver sido compatibilizado com as metas de resultados fiscais previstas no anexo próprio da Lei de Diretrizes  Orçamentárias, conforme o artigo 17 da Lei nº 16.359, de 13/01/16).</t>
  </si>
  <si>
    <t>Isenção do ISS para as pessoas jurídicas de direito privado, sem fins lucrativos, qualificadas como organizações sociais, estabelecidas no Município de São Paulo, que celebrem, com a Administração Pública Direta e autarquias da União, do Estado de São Paulo e do Município de São Paulo, contrato de gestão com vistas à formação de parceria entre as partes para o fomento e execução de atividades dirigidas às áreas de (Art. 3º da Lei nº 16.127, de 12/03/15) saúde, cultura e esportes, lazer e recreação.</t>
  </si>
  <si>
    <t>Isenção do ISS incidente sobre o serviço de transporte público de passageiros realizado pelas empresas que exploram o sistema metroviário no Município de São Paulo (Art. 2º da Lei nº 16.127, de 12/03/15).</t>
  </si>
  <si>
    <t>A Empresa de Tecnologia da Informação e Comunicação do Município de São Paulo – PRODAM-SP S.A. e a São Paulo Turismo S.A. – SPTuris ficam isentas do ISS, incidente sobre os serviços prestados a entes públicos, quando não caracterizada a execução de atividade econômica sujeita à concorrência. (Art. 2º da Lei nº 15.402, de 06/07/11).</t>
  </si>
  <si>
    <t>Isenção parcial de Imposto Sobre Serviços de Qualquer Natureza – ISS passando a incidir alíquota de 2% (dois por cento) sobre o serviço aos prestadores de serviço de cinema quando este for prestado em imóveis com as características descritas no “caput” do artigo 338, na condição em que cumpram as contrapartidas de caráter sociocultural estabelecidas no artigo 342, em observância da alíquota mínima do imposto, nos termos do artigo 88, incisos I e II do Ato das Disposições Constitucionais Transitórias, com a redação conferida pela Emenda Constitucional nº 37, de 12 de junho
de 2002 (Art. 3º da Lei nº 13.712, de 07/01/04).</t>
  </si>
  <si>
    <t>Isenção do ISS, incidente sobre os serviços prestados à Prefeitura do Município de São Paulo ou a outros entes públicos pela São Paulo Transporte S.A. – SPTrans, a Companhia de Engenharia de Tráfego – CET, a São Paulo Urbanismo – SPUrbanismo e a São Paulo Obras – SP-Obras ficam isentas (Art. 1º da Lei nº 15.402, de 06/07/11):</t>
  </si>
  <si>
    <t>Remissão dos créditos tributários do IPTU dos templos de qualquer culto e relativos a imóveis utilizados como templos de qualquer culto, para os quais não haja registro de decisão administrativa reconhecendo a imunidade tributária prevista no art. 150, VI, "b", da Constituição Federal ou concedendo a isenção prevista no art. 7º da Lei nº 13.250, de 27 de dezembro de 2001, cujos titulares ou locatários sejam entidades religiosas.</t>
  </si>
  <si>
    <t>Isenção da incidência do IPTU sobre os imóveis próprios de associações civis sem fins lucrativos representativas de estudantes de universidades públicas, que são utilizados como moradia estudantil. Remissão dos créditos tributários já constituídos e referentes a tais imóveis, inscritos ou não em Dívida Ativa.</t>
  </si>
  <si>
    <t>Programa de Incentivos Fiscais para prestadores de serviços e estabelecimentos comerciais instalados ou que vierem a se instalar no denominado Polo de Ecoturismo, criado pela Lei nº 15.953, abrangendo o IPTU referente ao imóvel ocupado pelo contribuinte incentivado, o ITBI na aquisição de imóvel pelo contribuinte incentivado e o ISS incidente sobre os serviços de construção civil, descritos nos subitens 7.02, 7.04, 7.05 e 7.15 da lista do "caput" do art. 1º da Lei nº 13.701, de 2003, quando vinculados à execução da construção ou reforma de imóvel de propriedade do contribuinte incentivado.</t>
  </si>
  <si>
    <t>Altera a Lei nº 13.478, de 30 de dezembro de 2002, relativamente a faixas
de EGRS e valores correspondentes de TRSS.</t>
  </si>
  <si>
    <t>Isenção da incidência do IPTU sobre os imóveis parcelados irregularmente, assim reconhecidos pelo Departamento de Regularização do Parcelamento do Solo – RESOLO, da Secretaria Municipal de Habitação – SEHAB, nos termos da Lei nº 11.775, de 29 de maio de 1995, e Lei nº 13.428, de 10 de setembro de 2002, inseridos em Zona Especial de Interesse Social – ZEIS (Art. 26 da Lei nº 14.125, de 29/12/05, com a redação da Lei nº 14.260, de 08/01/07).</t>
  </si>
  <si>
    <t>Isenção do imposto sobre o ato transmissivo relativo à primeira aquisição de unidades habitacionais financiadas pelo Fundo Municipal de Habitação, na forma da Lei nº 11.632, de 22 de julho de 1994 (Art. 19 da Lei nº 11.632, de 22/07/94).</t>
  </si>
  <si>
    <t>Isenção do imposto sobre as transmissões relativas à aquisição, por pessoa física, de imóveis de uso exclusivamente residencial, cujo valor total seja igual ou inferior a R$ 120.000,00 (cento e vinte mil reais) na data do fato gerador (Art. 3º da Lei nº 13.402, de 05/08/02, com a redação da Lei nº 15.891, de 07/11/13).</t>
  </si>
  <si>
    <t>Isenção do imposto sobre as transmissões de bens ou de direitos relativos a imóveis adquiridos (Art. 4º da Lei nº 13.402, de 05/08/02, com a redação da Lei nº 13.680, de 10/12/03) pelo Fundo de Arrendamento Residencial – FAR, gerido pela Caixa Econômica Federal, para o Programa de Arrendamento Residencial – PAR (Com a redação da Lei nº 15.360, de 14/03/11).</t>
  </si>
  <si>
    <t>Isenção do imposto sobre as transmissões de bens ou de direitos relativos a imóveis adquiridos (Art. 4º da Lei nº 13.402, de 05/08/02, com a redação da Lei nº 13.680, de 10/12/03) pela Companhia de Desenvolvimento Habitacional e Urbano do Estado de São Paulo – CDHU.</t>
  </si>
  <si>
    <t>Isenção do imposto sobre as transmissões de bens ou de direitos relativos a imóveis adquiridos (Art. 4º da Lei nº 13.402, de 05/08/02, com a redação da Lei nº 13.680, de 10/12/03) pela Companhia Metropolitana de Habitação de São Paulo – COHAB/SP.</t>
  </si>
  <si>
    <t>Isenção do imposto sobre as transmissões de bens ou de direitos relativos a imóveis adquiridos (Art. 4º da Lei nº 13.402, de 05/08/02, com a redação da Lei nº 13.680, de 10/12/03) pelo Fundo de Arrendamento Residencial – FAR, gerido pela Caixa Econômica Federal, para o Programa Minha Casa, Minha Vida – PMCMV (Acrescido pela Lei nº 15.360, de 14/03/11).</t>
  </si>
  <si>
    <t>Isenção do imposto sobre as transmissões de bens ou de direitos relativos a imóveis adquiridos (Art. 4º da Lei nº 13.402, de 05/08/02, com a redação da Lei nº 13.680, de 10/12/03) pelo Fundo de Desenvolvimento Social – FDS, gerido pela Caixa Econômica Federal para os Programas Crédito Solidário e Minha Casa, Minha Vida – Entidades (Acrescido pela Lei nº 15.891, de
07/11/13).</t>
  </si>
  <si>
    <t>Programa de Incentivos Fiscais para prestadores de serviços estabelecidos ou que vierem a se estabelecer na região da Zona Leste do Município de São Paulo compreendida pelos perímetros constantes do Anexo Único desta lei – Região Incentivada, com o objetivo de promover e fomentar o desenvolvimento adequado dessa área, incentivando a instalação de empresas intensivas em mão de obra e propiciando a geração de empregos, nos termos das disposições desta lei (Art. 1° da Lei nº 15.931, de 20/12/13). Isenção do ITBI na aquisição de imóvel pelo contribuinte incentivado, ocorrida após a homologação da declaração.</t>
  </si>
  <si>
    <t>Programa de Incentivos Seletivos para a região adjacente à Estação da Luz, com o objetivo de promover e fomentar o desenvolvimento adequado dessa área central do Município de São Paulo, nos termos das disposições constantes desta lei (Art. 1º da Lei nº 14.096, de 08/12/05). Redução de 50% (cinquenta por cento) do ITBI, referente ao imóvel objeto do investimento.</t>
  </si>
  <si>
    <t>Isenção da Contribuição os contribuintes vinculados às unidades consumidoras classificadas como "tarifa social de baixa renda" pelo critério da Agência Nacional de Energia Elétrica – ANEEL (Art. 5º da Lei nº 13.479, de 30/12/02).</t>
  </si>
  <si>
    <t>Incentivos fiscais para construção de estádio que venha a ser aprovado pela Federação Internacional de Futebol Associado – FIFA como apto a ser sede do jogo de abertura da Copa do Mundo de Futebol de 2014. (Art. 1º da Lei nº 15.413, de 20/07/11).</t>
  </si>
  <si>
    <t>Isenção do imposto (Art. 18 da Lei nº 6.989, de 29/12/66, com a redação da Lei nº 10.211, de 11/12/86, c/c a Lei nº 10.815, de 28/12/89) para os imóveis cedidos em comodato, por escritura pública ou documento particular devidamente registrado, a entidades culturais sem fins lucrativos, à União, aos Estados, aos Municípios, a autarquias evfundações públicas, desde que sejam utilizados efetiva e comprovadamente na consecução de atividades
culturais, durante o prazo de comodato, subordinando-se a isenção ao atendimento de requisitos pela entidade que ocupar o imóvel (Arts. 1º e 3º da Lei nº 13.672, de 01/12/03).</t>
  </si>
  <si>
    <t>Isenção do imposto aos terrenos cedidos em comodato, por escritura pública ou documento particular devidamente registrado, para as entidades culturais sem fins lucrativos, à União, aos Estados, aos Municípios, a autarquias e fundações públicas, desde que sejam utilizados efetiva e comprovadamente na consecução de atividades culturais, durante o prazo de comodato, subordinando-se a isenção ao atendimento de requisitos pela
entidade que ocupar o imóvel (Arts. 1º e 3º da Lei nº 13.672, de 01/12/03).</t>
  </si>
  <si>
    <t>Redução de consectários legais</t>
  </si>
  <si>
    <t xml:space="preserve">Isenção ou remissão do IPTU incidente sobre imóveis edificados atingidos por enchentes e alagamentos causados pelas chuvas ocorridas no Município de São Paulo a partir de 1º de outubro de 2006 (Art. 1º da Lei nº 14.493, de 09/08/07).
</t>
  </si>
  <si>
    <t>Isenção do pagamento do IPTU do imóvel integrante do patrimônio do aposentado ou pensionista, bem como de beneficiário de renda mensal vitalícia paga pelo Instituto Nacional de Seguridade Social e de beneficiário do Programa de Amparo Social ao Idoso, criado pelo Ministério da Previdência e Assistência Social, ou outro programa que venha a substituí-lo, cujo valor venal, na data do fato gerador do imposto, seja igual ou inferior a R$ 1.000.000,00 (um milhão de reais), na seguinte proporção (Art. 1º da Lei nº 11.614, de 13/07/94, com a redação da Lei nº 15.889, de 05/11/13): 100% (cem por cento), quando o valor bruto recebido pelo interessado for de até 3 (três) salários mínimos.</t>
  </si>
  <si>
    <t>Isenção do IPTU dos imóveis pertencentes ao patrimônio da Companhia de Desenvolvimento Habitacional e Urbano do Estado de São Paulo – CDHU, destinados ou utilizados para implementação de empreendimentos habitacionais voltados a moradias populares, até o lançamento individualizado do imposto referente às respectivas unidades autônomas (Art. 3º da Lei nº 14.865, de 29/12/08).</t>
  </si>
  <si>
    <t>Isenção do IPTU dos imóveis cedidos em comodato à Administração Direta e Indireta do Município de São Paulo, durante o prazo do comodato (Art. 2º da Lei nº 14.865, de 29/12/08).</t>
  </si>
  <si>
    <t>Isenção do pagamento do IPTU do imóvel integrante do patrimônio do aposentado ou pensionista, bem como de beneficiário de renda mensal vitalícia paga pelo Instituto Nacional de Seguridade Social e de beneficiário do Programa de Amparo Social ao Idoso, criado pelo Ministério da Previdência e Assistência Social, ou outro programa que venha a substituí-lo, cujo valor venal, na data do fato gerador do imposto, seja igual ou inferior a R$ 1.000.000,00 (um milhão de reais), na seguinte proporção (Art. 1º da Lei nº 11.614, de 13/07/94, com a redação da Lei nº 15.889, de 05/11/13): - 50% (cinquenta por cento), quando o valor bruto recebido pelo interessado for maior que 3 (três) e até 4 (quatro) salários mínimos.</t>
  </si>
  <si>
    <t>Isenção do IPTU do imóvel integrante do patrimônio do aposentado ou pensionista, bem como de beneficiário de renda mensal vitalícia paga pelo Instituto Nacional de Seguridade Social e de beneficiário do Programa de Amparo Social ao Idoso, criado pelo Ministério da Previdência e Assistência Social, ou outro programa que venha a substituí-lo, cujo valor venal, na data do fato gerador do imposto, seja igual ou inferior a R$ 1.000.000,00 (um milhão de reais), na seguinte proporção (Art. 1º da Lei nº 11.614, de 13/07/94, com a redação da Lei nº 15.889, de 05/11/13): 30% (trinta por cento), quando o valor bruto recebido pelo interessado for maior que 4 (quatro) e até 5 (cinco) salários mínimos.</t>
  </si>
  <si>
    <t>Isenção de IPTU para os imóveis utilizados exclusiva ou predominantemente como teatros ou espaços culturais, nas condições que especifica (Art. 1º da Lei nº 16.173, de 17/04/15).</t>
  </si>
  <si>
    <t>Programa Municipal de Apoio a Projetos Culturais – Pro-Mac, consistente em incentivo fiscal para a realização de projetos culturais, a ser concedido a pessoa física ou jurídica domiciliada no Município (Art. 1º da Lei nº 15.948, de 26/12/13). O incentivo fiscal corresponderá ao recebimento, por parte do proponente de qualquer projeto cultural a ser realizado no Município, de certificados expedidos pelo Poder Público, correspondentes ao valor do incentivo autorizado pelo Poder Executivo (Art. 6º da Lei nº 15.948, de 26/12/13). O contribuinte do ISS e do IPTU poderá utilizar, para pagamento destes, o valor destinado a projetos culturais, até o limite de 20% (vinte por cento) do valor devido a cada incidência dos tributos.</t>
  </si>
  <si>
    <t>Remissão e Anistia</t>
  </si>
  <si>
    <t>Isenção do pagamento do ISS, a partir de 1° de janeiro de 2014, para as associações e cooperativas de radiotáxis, quando prestarem os serviços descritos no subitem 16.01 do “caput” do artigo 173 (Art. 6º da Lei n° 15.891, de 07/11/13).</t>
  </si>
  <si>
    <t>Isenção do pagamento do ISS, a partir de 1º de janeiro de 2009, para os profissionais liberais e autônomos, que tenham inscrição como pessoa física no Cadastro de Contribuintes Mobiliários – CCM, quando prestarem os serviços descritos na lista do “caput” do artigo 173, não se aplicando o benefício às cooperativas e sociedades uniprofissionais (Art. 1º da Lei nº 14.864, de 23/12/08).</t>
  </si>
  <si>
    <t>Programa de Incentivos Fiscais para prestadores de serviços estabelecidos ou que vierem a se estabelecer na região da Zona Leste do Município de São Paulo compreendida pelos perímetros constantes do Anexo Único desta lei – Região Incentivada, com o objetivo de promover e fomentar o desenvolvimento adequado dessa área, incentivando a instalação de empresas intensivas em mão de obra e propiciando a geração de empregos, nos termos das disposições desta lei (Art. 1° da Lei nº 15.931, de 20/12/13). Isenção do ISS incidente sobre os serviços de construção civil, descritos nos subitens 7.02, 7.04, 7.05 e 7.15 da lista, quando vinculados à execução da construção ou reforma de imóvel de propriedade do contribuinte incentivado. Isenção de 60% (sessenta por cento) do ISS incidente sobre os serviços incentivados referidos no artigo 319.</t>
  </si>
  <si>
    <t>Já considerada na projeção de receita (nos termos do art. 14, inciso I, Lei Complementar nº 101, de 04/05/2000).</t>
  </si>
  <si>
    <t>Isenção do Imposto Predial para  os imóveis construídos (Art. 6º da Lei nº 15.889, de 05/11/13) cujo valor venal, na data do fato gerador do imposto, seja igual ou inferior a R$ 90.000,00 (noventa mil reais), utilizados exclusiva ou predominantemente como residência, de Padrões A, B ou C, dos Tipos 1 ou 2 da Tabela V, anexa à Lei nº 10.235, de 1986, e cujo valor venal, na data do fato gerador do imposto, seja superior a R$ 90.000,00 (noventa mil reais) e igual ou inferior a R$ 160.000,00 (cento e sessenta mil reais).</t>
  </si>
  <si>
    <t>SUPOM</t>
  </si>
  <si>
    <t>CARTÓRIOS</t>
  </si>
  <si>
    <t>OBSERVAÇÕES</t>
  </si>
  <si>
    <t>Cálculo realizado por SUREM/DEPAC/DICAR.</t>
  </si>
  <si>
    <t>Depende do retorno dos cartórios para calcular.</t>
  </si>
  <si>
    <t>SUPOM efetuará o cálculo; envolve certificados.</t>
  </si>
  <si>
    <t>Número publicado na LDO 2019.</t>
  </si>
  <si>
    <t>Consta na LDO 2019, o art. 2°</t>
  </si>
  <si>
    <t>Números publicados na LOA e na LDO. Em 2017 e 18, considerou-se a soma da Renúncia de IPTU e ISS publicados na LOA.</t>
  </si>
  <si>
    <t>Desconto do valor mensal devido a título de ISS, incidente sobre os serviços descritos no subitem 1.07 da lista do “caput” do artigo 173, equivalente ao valor doado ao Fundo Municipal de Inclusão Digital, até o limite de 1/3 (um terço) do valor do imposto devido.</t>
  </si>
  <si>
    <t>Desconto do valor mensal devido a título de ISS, incidente sobre os serviços descritos nos itens 15.03, 15.07, 15.14, 15.16 e 15.17 da lista do “caput” do artigo 173, prestados por instituições financeiras que contribuírem ao Fundo Municipal dos Direitos da Criança e do Adolescente – FUMCAD, equivalente ao valor doado ao referido fundo, até o limite de 1/6 (um sexto) do valor do imposto devido.</t>
  </si>
  <si>
    <t>Remissão dos créditos tributários constituídos por Auto de Infração, inscritos ou não em Dívida Ativa, relativos ao Imposto sobre Serviços de Qualquer Natureza - ISS, bem como anistiadas as infrações relacionadas à falta de recolhimento do imposto, incidente sobre os serviços descritos no subitem 27.01 do art. 1º da Lei nº 13.701, de 24 de dezembro de 2003, prestados ao Município de São Paulo por entidades sem fins lucrativos conveniadas com a Prefeitura de São Paulo, vedada a restituição de valores recolhidos a esse título.</t>
  </si>
  <si>
    <t>Art. 27. Ficam remitidos os créditos tributários constituídos por Auto de Infração, inscritos ou não em Dívida Ativa, relativos ao Imposto sobre Serviços de Qualquer Natureza – ISS, bem como anistiadas as infrações relacionadas à falta de recolhimento do imposto, incidente sobre os serviços descritos no subitem 27.01 do art. 1º da Lei nº 13.701, de 24 de dezembro de 2003, prestados ao Município de São Paulo por entidades sem fins lucrativos conveniadas com a Prefeitura de São Paulo, vedada a restituição de valores recolhidos a esse título.
§ 1º Os créditos tributários e as infrações previstas neste artigo referem-se exclusivamente àqueles constantes de Auto de Infração lavrado pela autoridade fiscal em data anterior à da publicação desta lei.
§ 2º A remissão e a anistia de que trata o “caput” deste artigo somente abrangem as entidades que sejam efetivamente conveniadas com a Prefeitura de São Paulo na data da publicação desta lei e que, cumulativamente, eram conveniadas no momento da prestação dos serviços ou da prática das infrações a que se referem.
§ 3º Para fazerem jus aos benefícios, as entidades de que trata o “caput” deste artigo deverão apresentar cópia de seu estatuto social, bem como Certificado de Entidade Beneficente de Assistência Social – CEBAS, nos termos da Lei Federal nº 12.101, de 27 de novembro de 2009, ou certificado emitido pelo Conselho Municipal de Assistência Social – COMAS.
§ 4º Havendo questionamento judicial sobre os créditos referidos no “caput” deste artigo, a remissão e a anistia ficam condicionadas à renúncia, por parte do contribuinte, do direito em que se funda a respectiva ação e, pelo advogado e pela parte, dos ônus de sucumbência</t>
  </si>
  <si>
    <t>Art. 150. Sem prejuízo de outras garantias asseguradas ao contribuinte, é vedado à União, aos Estados, ao Distrito Federal e aos Municípios:
 VI -  instituir impostos sobre:
            a)  patrimônio, renda ou serviços, uns dos outros;
            b)  templos de qualquer culto;
            c)  patrimônio, renda ou serviços dos partidos políticos, inclusive suas fundações, das entidades sindicais dos trabalhadores, das instituições de educação e de assistência social, sem fins lucrativos, atendidos os requisitos da lei;
            d)  livros, jornais, periódicos e o papel destinado a sua impressão.
            e)  fonogramas e videofonogramas musicais produzidos no Brasil contendo obras musicais ou literomusicais de autores brasileiros e/ou obras em geral interpretadas por artistas brasileiros bem como os suportes materiais ou arquivos digitais que os contenham, salvo na etapa de replicação industrial de mídias ópticas de leitura a laser.</t>
  </si>
  <si>
    <t xml:space="preserve">Para estimar a renuncia de receita, consideramos os contratos homologados (em pagamento) e quitados, calculamos o total de descontos ref. ao PRD  nas adesões de 2017 e 2015, posteriormente, distribuímos conforme vencimento das parcelas nos anos posteriores à adesão. </t>
  </si>
  <si>
    <t>Estimativa calculada a partir dos exercícios de 2007 e 2008, últimos exercícios completos com arrecadação de ISS para autônomos. Calculado o reajuste de valor médio com IPCA + PIB de serviços ao longo dos anos, e porcentagem média de 20% de pagantes sobre os inscritos.</t>
  </si>
  <si>
    <t>Art. 15. Não será lançado Imposto sobre Serviços de Qualquer Natureza – ISS relativamente às edificações enquadradas no art. 5º desta Lei, destinadas exclusivamente a uso residencial, sem prejuízo de seu lançamento e cobrança posteriores pela Secretaria Municipal da Fazenda.</t>
  </si>
  <si>
    <t>IPTU, ISS e TAXAS</t>
  </si>
  <si>
    <t>ISS e Taxas</t>
  </si>
  <si>
    <t>PIB</t>
  </si>
  <si>
    <t>PIB Serviços</t>
  </si>
  <si>
    <t>IPCA</t>
  </si>
  <si>
    <t>Não existe registro em base replicada para transações Imunes ou Isentas de ITBI, são somente geradas guias "pagantes". Não foi possível ainda desenvolver uma metodologia confiável para a estimativa.</t>
  </si>
  <si>
    <t>Serviços tomados.</t>
  </si>
  <si>
    <t>Art. 26. Ficam remitidos os créditos tributários do Imposto Predial e Territorial Urbano – IPTU pretéritos decorrentes dos procedimentos de regularizações previstas nesta Lei.</t>
  </si>
  <si>
    <t>Art. 1º Ficam remitidos, vedada a restituição de quaisquer quantias recolhidas a esse título, os créditos tributários do Imposto Predial e Territorial Urbano – IPTU, para os exercícios de 2014 a 2018, relativos à diferença nominal entre os valores emitidos mediante as respectivas Notificações de Lançamento de cada exercício e os valores efetivamente devidos decorrentes da perda ou redução do desconto previsto no art. 7º da Lei nº 15.889, de 5 de novembro de 2013, ocorrida em função das atualizações lineares do valor venal do imóvel, bem como da atualização promovida pela Lei nº 16.768, de 21 de dezembro de 2017.</t>
  </si>
  <si>
    <t>Item</t>
  </si>
  <si>
    <t>Classificação</t>
  </si>
  <si>
    <t>Lei</t>
  </si>
  <si>
    <t>Texto</t>
  </si>
  <si>
    <t>Metodologia resumida</t>
  </si>
  <si>
    <t>Ano</t>
  </si>
  <si>
    <t>Proprietários de imóveis contemplados</t>
  </si>
  <si>
    <t>Duração</t>
  </si>
  <si>
    <t>Até dois anos após o início da restauração</t>
  </si>
  <si>
    <t>Tributo</t>
  </si>
  <si>
    <t>Art. 6º. A partir do exercício de 2014, ressalvado o disposto no artigo 17, ficam isentos do Imposto Predial os imóveis construídos:
Art. 6º I - cujo valor venal, na data do fato gerador do imposto, seja igual ou inferior a R$ 90.000,00 (noventa mil reais);
Art. 6º II - utilizados exclusiva ou predominantemente como residência, de Padrões A, B ou C, dos Tipos 1 ou 2 da Tabela V, anexa à Lei nº 10,235, de 1986, e cujo valor venal, na data do fato gerador do imposto, seja superior a R$ 90.000,00 (noventa mil reais) e igual ou inferior a R$ 160.000,00 (cento e sessenta mil reais).</t>
  </si>
  <si>
    <t>Art. 1º Fica concedido um desconto de 50% (cinquenta por cento) no Imposto Predial relativo a imóveis que forem restaurados, desde que localizados na área delimitada pelo seguinte perímetro: Praça João Mendes, Praça Clóvis Bevilacqua, Avenida Rangel Pestana, Parque Dom Pedro II, Avenida do Estado até Avenida Santos Dumont, Avenida Santos Dumont, Rua Rodolfo Miranda até Rua Prates, Rua Prates até Rua José Paulino, Rua José Paulino, Estrada de Ferro FEPASA, Alameda Eduardo Prado até Avenida São João, baixos da Via Elevada Presidente Arthur da Costa e Silva, Rua Amaral Gurgel, Rua da Consolação, Viaduto 9 de Julho, Viaduto Jacareí, Rua Dona Maria Paula, Viaduto Dona Paulina e Praça João Mendes.</t>
  </si>
  <si>
    <t>Art. 7º. A partir do exercício de 2014, ressalvado o disposto no artigo 17, para fins de lançamento do Imposto Predial, sobre o valor venal do imóvel obtido pela aplicação dos procedimentos previstos na Lei nº 10,235, de 1986, fica concedido o desconto orrespondente à diferença entre:
Art. 7º I - R$ 180.000,00 (cento e oitenta mil reais) e o valor venal do imóvel, para os imóveis construídos não referenciados no inciso II do artigo 15, cujo valor venal, na data do fato gerador do imposto, seja superior a R$ 90.000,00 (noventa mil reais) e igual ou inferior a R$ 180.000,00 (cento e oitenta mil reais);
Art. 7º II - R$ 320.000,00 (trezentos e vinte mil reais) e o valor venal do imóvel, para os imóveis construídos referenciados no inciso II do artigo 15, e cujo valor venal, na data do fato gerador do imposto, seja superior a R$ 160.000,00 (cento e sessenta mil reais) e igual ou inferior a R$ 320.000,00 (trezentos e vinte mil reais).</t>
  </si>
  <si>
    <t>Agremiações desportivas</t>
  </si>
  <si>
    <t>Utilizados apenas no exercício seguinte</t>
  </si>
  <si>
    <t xml:space="preserve">Art. 1º. Fica instituído incentivo fiscal para as agremiações, federações e confederações desportivas sediadas no Município de São Paulo, a ser utilizado no abatimento do Imposto Territorial Urbano incidente sobre imóveis de propriedade das referidas entidades, efetiva e habitualmente utilizados no exercício de suas atividades.
</t>
  </si>
  <si>
    <t>Indeterminada</t>
  </si>
  <si>
    <t>Lei nº 6.989/66
Art. 18. 
II - os imóveis construídos pertencentes ao patrimônio:
h) das agremiações desportivas, efetiva e habitualmente utilizados no exercício de suas atividades, desde que não efetuem venda de "poules" ou talões de apostas;
Lei nº 14.652/07
Art. 3º. Ficam isentos do Imposto Predial os imóveis cedidos em comodato, por escritura pública ou documento particular devidamente registrado, a agremiações desportivas.</t>
  </si>
  <si>
    <t>Entidades religiosas</t>
  </si>
  <si>
    <t xml:space="preserve">Art. 18. São isentos do imposto:
I - os conventos e os seminários, quando de propriedade de entidades religiosas de qualquer culto, ou por ela utilizados;
(...)
 II - os imóveis construídos pertencentes ao patrimônio:
d) de casas paroquiais e pastorais
</t>
  </si>
  <si>
    <t>Governos estrangeiros</t>
  </si>
  <si>
    <t>Art. 18. II - os imóveis construídos pertencentes ao patrimônio:
a) de governos estrangeiros, utilizados para sede de seus consulados, desde que haja reciprocidade de tratamento declarada pelo Ministério das Relações Exteriores;</t>
  </si>
  <si>
    <t>Entidades culturais</t>
  </si>
  <si>
    <t>Mais de um</t>
  </si>
  <si>
    <t>Art. 18. II - os imóveis construídos pertencentes ao patrimônio:
b) de entidades culturais, observado o disposto em lei federal complementar quanto às instituições de educação ou de assistência social;
Art. 1º. Esta lei dispõe sobre a concessão de isenção de Imposto Predial e Territorial Urbano – IPTU aos imóveis utilizados exclusiva ou predominantemente como teatros ou espaços culturais, nas condições que especifica.</t>
  </si>
  <si>
    <t>Entidades educacionais e culturais</t>
  </si>
  <si>
    <t>Lei nº 6.989
Art. 18. II - os imóveis construídos pertencentes ao patrimônio:
c) de particulares, quando cedidos em comodato ao Município, ao Estado ou à União para fins educacionais, durante o prazo do comodato;
Lei nº 13.672
Art. 1º - Fica concedida isenção do Imposto Predial e Territorial Urbano incidente sobre imóveis cedidos em comodato, por escritura pública ou documento particular devidamente registrado, a entidades culturais sem fins lucrativos, à União, aos Estados, aos Municípios, a autarquias e fundações públicas, desde que sejam utilizados efetiva e comprovadamente na consecução de atividades culturais, durante o prazo de comodato.</t>
  </si>
  <si>
    <t>Prazo de comodato</t>
  </si>
  <si>
    <t>IP e IT</t>
  </si>
  <si>
    <t>Associação de ex-combatentes</t>
  </si>
  <si>
    <t>Art. 1º. Ficam isentos do pagamento dos Impostos Predial e Territorial Urbano - IPTU os imóveis integrantes do patrimônio da Associação dos Ex-Combatentes do Brasil, desde que efetivamente utilizados no exercício de suas atividades institucionais e sem fins lucrativos.</t>
  </si>
  <si>
    <t>Entidades de bairros</t>
  </si>
  <si>
    <t>Art. 1º Ficam isentos do Imposto Predial os imóveis integrantes do patrimônio de Sociedades Amigos de Bairros, desde que efetiva e exclusivamente utilizados como sua sede.</t>
  </si>
  <si>
    <t>Entidades habitacionais</t>
  </si>
  <si>
    <t>Lei nº 11.856
Art. 1º  Fica o Executivo autorizado a conceder isenção do Imposto sobre a Providência Predial e Territorial Urbana e das Taxas de Conservação de Vias e Logradouros Públicos, de Limpeza Pública e de Combate a Sinistros que incidam obre imóveis destinados ou efetivamente utilizados para implementação de empreendimentos habitacionais de interesse social, pertencentes ao patrimônio da Companhia Metropolitana de Habitação de São Paulo - COHAB-SP.
Lei nº 13.657
Art. 2º Art. 2º. Fica o Poder Executivo autorizado a conceder isenção do Imposto sobre a Propriedade Predial e Territorial Urbana incidente sobre os imóveis de propriedade da Companhia Metropolitana de Habitação de São Paulo - COHAB, quando compromissados à venda, até a conclusão dos desdobros fiscais desses imóveis.</t>
  </si>
  <si>
    <t>Durante a destinação ou utilização e, quando compromissados à venda, até o desdobro fiscal</t>
  </si>
  <si>
    <t>Art. 1º da Lei nº 11.856, de 30/08/95; 
e Art. 2º da Lei nº 13.657, de 31/10/03</t>
  </si>
  <si>
    <t>Ex-combatentes e viúvas</t>
  </si>
  <si>
    <t>Propriedade e moradia do imóvel</t>
  </si>
  <si>
    <t>Art. 1º Ficam isentos do pagamento do IPTU os ex-combatentes e/ou viúvas dos soldados que lutaram na 2ª Guerra Mundial.</t>
  </si>
  <si>
    <t>Enquanto durar a propriedade ou o comodato</t>
  </si>
  <si>
    <t>Enquanto durar a propriedade e a reciprocidade</t>
  </si>
  <si>
    <t>Enquanto pertencer ao patrimônio da entidade</t>
  </si>
  <si>
    <t>Entidades culturais e cinemas</t>
  </si>
  <si>
    <t>Enquanto forem utilizados para exibição de filmes</t>
  </si>
  <si>
    <t>Art. 1º da Lei nº 10.978, de 22/04/91;
e Art. 2º da Lei nº 13.712, de 07/01/04</t>
  </si>
  <si>
    <t>Pessoas físicas e jurídicas em geral</t>
  </si>
  <si>
    <t>Art. 5º da Lei nº 16.680, de 04/07/17</t>
  </si>
  <si>
    <t>Art. 5º Sobre os débitos consolidados na forma do art. 4º desta lei serão concedidos descontos diferenciados, na seguinte conformidade:
I - relativamente ao débito tributário:
a) redução de 85% (oitenta e cinco por cento) do valor dos juros de mora e de 75% (setenta e cinco por cento) da multa, na hipótese de pagamento em parcela única;
b) redução de 60% (sessenta por cento) do valor dos juros de mora e de 50% (cinquenta por cento) da multa, na hipótese de pagamento parcelado;
II - relativamente ao débito não tributário:
a) redução de 85% (oitenta e cinco por cento) do valor dos encargos moratórios incidentes sobre o débito principal, na hipótese de pagamento em parcela única;
b) redução de 60% (sessenta por cento) do valor dos encargos moratórios incidentes sobre o débito principal, na hipótese de pagamento parcelado;</t>
  </si>
  <si>
    <t>Para estimar a renuncia de receita, consideramos os contratos homologados (em pagamento) e quitados, calculamos o total de descontos ref. ao PPI 2017 nas adesões de 2017 e distribuímos conforme vencimento das parcelas nos anos posteriores à adesão.</t>
  </si>
  <si>
    <t>Até dez anos</t>
  </si>
  <si>
    <t>Enquanto os imóveis forem utilizados para os fins estabelecidos</t>
  </si>
  <si>
    <t>Art. 7º. Ficam isentos do Imposto Predial e Territorial Urbano os imóveis utilizados como templo de qualquer culto, desde que:</t>
  </si>
  <si>
    <t>Art. 17. Os imóveis revestidos de vegetação arbórea, declarada de preservação permanente ou perpetuada nos termos do artigo 6º do Código Florestal, terão um desconto de até 50% (cinquenta por cento) no seu imposto territorial, aplicado em consonância como índice de área protegida, pela utilização da seguinte fórmula: desconto no imposto territorial (%) = área protegida do imóvel x 50 / área total do imóvel.</t>
  </si>
  <si>
    <t>Condicionada a requerimento anual</t>
  </si>
  <si>
    <t xml:space="preserve">Art. 2º. Fica concedido desconto de 50% (cinquenta por cento) no Imposto Territorial Urbano incidente sobre os terrenos considerados não construídos, nos termos dos incisos I, II e IV do artigo 24 da Lei nº 6989, de 29 de dezembro de 1966, localizados na Área de Proteção aos Mananciais, definida nas Leis Estaduais nº 898, de 18 de dezembro de 1975 e nº 1172, de 17 de novembro de 1976. </t>
  </si>
  <si>
    <t>Art. 1º. Art. 1º. Fica concedida isenção de Imposto Territorial Urbano incidente sobre o excesso de área conforme considerado no art. 9° da Lei nº 10.235, de 16 de dezembro de 1986, referente a imóveis situados na área de proteção aos mananciais, definida nas Leis Estaduais nº 898, de 18 de dezembro de 1975, e nº 1.172, de 17 de novembro de 1976, bem como a imóveis localizados na Zona Especial de Preservação Ambiental - ZEPAM, situados na Macrozona de Estruturação e Qualificação Urbana definida na Lei nº 13.430, de 13 de setembro de 2002.</t>
  </si>
  <si>
    <t>Art. 18, inciso I e inciso II, alínea "g", da Lei nº 6.989, de 29/12/66, com a redação da Lei nº 10.211/86</t>
  </si>
  <si>
    <t>Art. 18, inciso II, alínea "a", da Lei nº 6.989, de 29/12/66, com a redação da Lei nº 10.211/1986</t>
  </si>
  <si>
    <t>Art. 7º da Lei nº 13.250, de 27/12/01, com redação da Lei nº 17.092/19</t>
  </si>
  <si>
    <t>Proprietários de imóveis atingidos</t>
  </si>
  <si>
    <t>Exercício seguinte ao da ocorrência da enchente ou alagamento</t>
  </si>
  <si>
    <t>Art. 1º. O Poder Executivo fica autorizado a conceder isenção ou remissão do Imposto Predial e Territorial Urbano - IPTU incidente sobre imóveis edificados atingidos por enchentes e alagamentos causados pelas chuvas ocorridas no Município de São Paulo a partir de 1º de outubro de 2006.</t>
  </si>
  <si>
    <t>Art. 2º. Ficam isentos do Imposto Predial e Territorial Urbano – IPTU os imóveis cedidos em comodato à Administração Direta e Indireta do Município de São Paulo, durante o prazo do comodato.</t>
  </si>
  <si>
    <t>Enquanto destinados ou utilizados para implementação dos empreendimentos habitacionais</t>
  </si>
  <si>
    <t>Aposentados</t>
  </si>
  <si>
    <t>Enquanto cumpridos os requisitos, sendo requerida anualmente</t>
  </si>
  <si>
    <t>Teatros e espaços culturais</t>
  </si>
  <si>
    <t>Enquanto cumpridos os requisitos</t>
  </si>
  <si>
    <t>Benefícios financeiros e creditícios</t>
  </si>
  <si>
    <t>Entidades culturais e incentivadores</t>
  </si>
  <si>
    <t>Certificados com prazo de duração de 2 anos</t>
  </si>
  <si>
    <t>Art. 6º. O incentivo fiscal referido no artigo 1º desta lei corresponderá ao recebimento, por parte do proponente de qualquer projeto cultural a ser realizado no Município, de certificados expedidos pelo Poder Público, correspondentes ao valor do incentivo autorizado pelo Poder Executivo.
I - o contribuinte do Imposto Sobre Serviços de Qualquer Natureza – ISS e do Imposto sobre a Propriedade Predial e Territorial Urbana – IPTU poderá utilizar, para pagamento destes, o valor destinado a projetos culturais, até o limite de 20% (vinte por cento) do valor devido a cada incidência dos tributos;</t>
  </si>
  <si>
    <t xml:space="preserve">Art. 2º O incentivo fiscal de que trata esta Lei, será concedido pelo prazo de 10 (dez) anos e consistirá no recebimento, pelo proprietário do imóvel ou patrocinador, de certificado expedido pelo Poder Público.
§ 1º O certificado de que trata o "caput" deste artigo deverá equivaler ao valor do Imposto sobre a Propriedade Predial e Territorial Urbana do imóvel recuperado ou conservado.
§ 2º Quando houver para o imóvel isenção anterior, o valor do certificado, a ser recebido pelo proprietário ou patrocinador das obras ou conservação, deverá equivaler a 0,6% do valor venal do imóvel recuperado ou conservado.
§ 3º O certificado de que trata este artigo será utilizado exclusivamente para o pagamento do Imposto Predial e Territorial Urbano incidente sobre o imóvel recuperado ou conservado ou sobre outros imóveis do mesmo proprietário ou de propriedade do patrocinador.
</t>
  </si>
  <si>
    <t>Certificados com prazo de 10 anos</t>
  </si>
  <si>
    <t>Art. 2º da Lei nº 12.350, de 06/06/97</t>
  </si>
  <si>
    <t>Art. 3º. Os incentivos fiscais referidos no Art. 2º serão os seguintes:
I - isenção do Imposto Predial e Territorial Urbano – IPTU referente ao imóvel ocupado pelo contribuinte incentivado, a partir do ano seguinte ao da data da homologação da declaração a que se refere o art. 4º, pelo prazo de 20 (vinte) anos ou até o final do período de que trata o § 1º do art. 1º desta lei, o que ocorrer primeiro;</t>
  </si>
  <si>
    <t>No máximo 25 anos</t>
  </si>
  <si>
    <t>Proprietários de imóveis contemplados e incentivadores</t>
  </si>
  <si>
    <t>Entidades esportivas e incentivadores</t>
  </si>
  <si>
    <t>Art. 8º O incentivo fiscal para projetos esportivos corresponderá à emissão de certificado de incentivo que poderá ser usado da seguinte forma:
I - até 70% (setenta por cento) do valor do patrocínio para o pagamento de até 50% (cinquenta por cento) do Imposto sobre Serviços de Qualquer Natureza - ISS ou Imposto Predial e Territorial Urbano - IPTU devido pelo patrocinador, exceto nas hipóteses previstas no inciso II;
II - 100% (cem por cento) do valor do patrocínio para o pagamento de até 50% (cinquenta por cento) do Imposto sobre Serviços de Qualquer Natureza - ISS ou Imposto Predial e Territorial Urbano - IPTU devido pelo patrocinador, nas seguintes hipóteses:</t>
  </si>
  <si>
    <t>Certificado com validade de 1 ano</t>
  </si>
  <si>
    <t>Empresas públicas de transporte, urbanismo e habitação</t>
  </si>
  <si>
    <t>Art. 1º A São Paulo Transporte S.A. - SPTrans, a Companhia de Engenharia de Tráfego - CET,
a São Paulo Urbanismo – SPUrbanismo e a São Paulo Obras - SP-Obras ficam isentas:
I – do Imposto Predial e Territorial Urbano - IPTU, incidente sobre os imóveis de sua propriedade;</t>
  </si>
  <si>
    <t>Empresa pública de transporte</t>
  </si>
  <si>
    <t>Débitos com fato gerador até a promulgação da lei</t>
  </si>
  <si>
    <t>Art. 52. Ficam remitidos os créditos tributários, constituídos ou não, inscritos ou não em Dívida Ativa, relativos ao Imposto sobre Serviços de Qualquer Natureza - ISS e ao Imposto Predial e Territorial Urbano - IPTU, que o Município tenha em face da São Paulo Transporte S.A., bem como anistiadas as infrações cometidas e os consectários relacionados à falta de recolhimento desses impostos, vedada a restituição de valores já recolhidos a esse título.</t>
  </si>
  <si>
    <t>Identificados os débitos para o CNPJ do contribuinte afetado. Calculado com base no valor total inscrito e atualizado (Somente ISS Fonte). Considerada aplicação da remissão apenas no exercício de 2018.</t>
  </si>
  <si>
    <t>Art. 12 da Lei nº 14.668, de 14/01/08, com a redação da Lei nº 16.757, de 14/11/17</t>
  </si>
  <si>
    <t>Art. 12 Os prestadores de serviços que contribuírem ao Fundo Municipal de Inclusão Digital poderão descontar do valor mensal devido a título de Imposto sobre Serviços de Qualquer Natureza - ISS, incidente sobre os serviços descritos no item 1 da lista do "caput" do art. 1º da Lei nº 13.701, de 24 de dezembro de 2003, o equivalente ao valor doado ao referido fundo, até o limite de 5% (cinco por cento) do valor do imposto devido. (Redação dada pela Lei nº 16.757/2017)</t>
  </si>
  <si>
    <t>Empresas prestadoras de serviços de informática</t>
  </si>
  <si>
    <t>Instituições financeiras</t>
  </si>
  <si>
    <t>Art. 27. As instituições financeiras que contribuírem ao Fundo Municipal dos Direitos da Criança e do Adolescente - FUMCAD poderão descontar do valor mensal devido a título de Imposto sobre Serviços de Qualquer Natureza - ISS, incidente sobre os serviços descritos nos itens 15.03, 15.07, 15.14, 15.16 e 15.17 da lista do "caput" do art. 1º da Lei nº 13.701, de 24 de dezembro de 2003, o valor doado ao referido fundo, até o limite de 1/6 (um sexto) do valor do imposto devido. (Redação dada pela Lei nº 14865/2008)
§ 1º - Os valores doados no mês poderão ser utilizados para o desconto do Imposto com vencimento no mês subseqüente, respeitado o limite definido no "caput" deste artigo e vedada a compensação em outros meses.</t>
  </si>
  <si>
    <t>Associações de radiotáxis</t>
  </si>
  <si>
    <t>Art. 6º Ficam isentas do pagamento do Imposto sobre Serviços de Qualquer Natureza - ISS, a partir de 1º de janeiro de 2014, as associações e cooperativas de radiotáxis, quando prestarem os serviços descritos no subitem 16.01 do "caput" do art. 1º da Lei nº 13.701, de 24 de dezembro de 2003, com as alterações posteriores.
Parágrafo Único - A isenção de que trata o "caput" deste Art. não exime as cooperativas e associações de radiotáxis do cumprimento das demais obrigações acessórias previstas na legislação municipal. (Revogado pela Lei nº 16.757/2017)</t>
  </si>
  <si>
    <t>Revogado</t>
  </si>
  <si>
    <t>Profissionais autônomos</t>
  </si>
  <si>
    <t xml:space="preserve">Art. 6º Os Certificados de Incentivo ao Desenvolvimento poderão ser utilizados para:
I - (VETADO)
II - redução de 50% (cinquenta por cento) do Imposto Predial e Territorial Urbano - IPTU, referente ao imóvel objeto do investimento, pelo prazo de 10 (dez) anos a partir da conclusão do investimento de qualquer atividade;
III - redução de 50% (cinquenta por cento) do Imposto sobre Serviços de Qualquer Natureza - ISSQN incidente sobre os serviços de construção civil, referentes ao imóvel objeto do investimento;
IV - redução de 50% (cinquenta por cento) do Imposto sobre Transmissão "Inter Vivos" de Bens Imóveis (ITBI-IV), referente ao imóvel objeto de investimento.
</t>
  </si>
  <si>
    <t>Dez anos</t>
  </si>
  <si>
    <t>Empresas contempladas e incentivadores</t>
  </si>
  <si>
    <t>Art. 17 A prestação dos serviços descritos nos subitens 7.02, 7.04 e 7.05 da lista do "caput" do art. 1º desta lei é isenta do Imposto sobre Serviços de Qualquer Natureza - ISS quando destinada a empreendimentos enquadrados como Habitação de Interesse Social - HIS, nos termos da Lei nº 16.050, de 31 de julho de 2014. (Redação dada pela Lei nº 16.359/2016)
§ 1º Aplica-se a isenção do "caput" aos empreendimentos habitacionais, destinados à população com renda familiar de até 6 (seis) salários mínimos, incluídos no Programa Minha Casa, Minha Vida - PMCMV. (Redação acrescida pela Lei nº 15360/2011) (Parágrafo Único transformado em § 1º pela Lei nº 16.359/2016)
§ 2º Para efeitos deste artigo, considera-se empreendimento a produção de unidades de Habitação de Interesse Social - HIS e a construção de unidades complementares em seu entorno, inclusive centros comerciais, equipamentos públicos e templos de qualquer culto. (Redação acrescida pela Lei nº 16.359/2016)</t>
  </si>
  <si>
    <t>Art. 17 da Lei nº 13.701, de 24/12/03, com a redação da Lei nº 16.359, de 13/01/16</t>
  </si>
  <si>
    <t>Art. 5º da Lei nº 15.360, de 14/03/11, com a redação da Lei nº 17.217, de 23/10/19</t>
  </si>
  <si>
    <t>Art. 1º Fica isenta do Imposto sobre Serviços de Qualquer Natureza - ISS a prestação, por entidades sem fins lucrativos, de serviços de diversões, lazer e entretenimento que se relacionem a desfiles de escolas de samba, blocos carnavalescos ou folclóricos, trios elétricos e congêneres, realizados durante o carnaval no Polo Cultural e Esportivo Grande Otelo (Sambódromo de São Paulo).
Parágrafo único. Os prestadores dos serviços de produção artística dos desfiles a que se refere o "caput" deste artigo farão jus à isenção de 60% (sessenta por cento) do ISS incidente sobre tais serviços, observada, em cada período de competência, a alíquota efetiva mínima de 2% (dois por cento). (Redação dada pela Lei nº 16.757/2017)</t>
  </si>
  <si>
    <t>Art. 1º da Lei nº 14.910, de 27/02/09, com a redação da Lei nº 16.757, de 14/11/17</t>
  </si>
  <si>
    <t>Agremiações carnavalescas e entidades organizadoras do carnaval paulistano</t>
  </si>
  <si>
    <t>Art. 6º da Lei nº 17.245, de 11/12/19</t>
  </si>
  <si>
    <t>38-B</t>
  </si>
  <si>
    <t>38-A</t>
  </si>
  <si>
    <t>Art. 2º Ficam remitidos os créditos tributários constituídos ou não, inscritos ou não em Dívida Ativa, bem como anistiadas as infrações, relacionados à falta de recolhimento do Imposto Sobre Serviços de Qualquer Natureza - ISS incidente sobre serviços de diversões, lazer e entretenimento a seguir descritos, vedada a restituição de valores recolhidos a esse título:
I - desfiles de escolas de samba, blocos carnavalescos ou folclóricos, trios elétricos e congêneres, realizados durante o carnaval no Pólo Cultural e Esportivo Grande Otelo (Sambódromo de São Paulo);
II - produção artística dos desfiles a que se refere o inciso I deste artigo.
§ 1º A remissão a que se refere o "caput" deste artigo abrange tão-somente os serviços prestados por entidades sem fins lucrativos.</t>
  </si>
  <si>
    <t>Débitos vencidos</t>
  </si>
  <si>
    <t>Art. 1º Ficam isentos do pagamento do Imposto sobre Serviços de Qualquer Natureza - ISS, a partir de 1º de janeiro de 2010, os serviços relacionados a espetáculos teatrais, de dança, balés, óperas, concertos de música erudita e recitais de música, shows de artistas brasileiros, espetáculos circenses nacionais, bailes, desfiles, inclusive de trios elétricos, de blocos carnavalescos ou folclóricos, e exibição cinematográfica realizada por cinemas que funcionem em imóveis cujo acesso direto seja por logradouro público ou em espaços semipúblicos de circulação em galerias, constantes dos subitens 12.01, 12.02, 12.03, 12.07 e 12.15 da lista do "caput" do art. 1º da Lei nº 13.701, de 24 de dezembro de 2003, observadas as condições estabelecidas nesta lei.
§ 1º Para os efeitos da isenção referida no "caput", são considerados espetáculos circenses nacionais aqueles que comprovadamente atendam, cumulativamente, aos seguintes requisitos:
I - sejam administrados, gerenciados e representados por brasileiros;
II - tenham sua sede ou seu principal centro de atividades localizado em território nacional;
III - contem em seus quadros com, pelo menos, 50% (cinquenta por cento) de artistas de nacionalidade brasileira.
§ 2º Para os efeitos da isenção referida no "caput", são consideradas galerias os centros comerciais constituídos em regime de condomínio, sendo vedada a concessão da isenção aos cinemas que funcionem em shopping centers.
§ 3º Somente poderão ser beneficiados pela isenção referida no "caput" os cinemas que exibam obras cinematográficas que atendam a diversas faixas etárias em sua programação normal.
§ 4º A isenção referida no "caput", relativa à exibição cinematográfica por cinemas de rua, fica condicionada à exibição, no ano anterior àquele em que pretenda gozar do benefício, de obras cinematográficas brasileiras de longa-metragem de acordo com o número de dias exigidos pelos decretos anuais que regulamentam o art. 55 da Medida Provisória nº 2.228-1, de 6 de setembro de 2001, ou as normas que lhes sucederem, e na forma como dispuser a ANCINE.
§ 5º A isenção referida no "caput" não abrange espetáculos artísticos de qualquer natureza quando realizados em boates, danceterias, casas noturnas, bares, clubes ou em outros estabelecimentos de diversão pública, com cobrança de "couvert" artístico ou ingresso, mensalidade ou anuidade, com ou sem restrição formal de acesso ao público.</t>
  </si>
  <si>
    <t>Art. 14 Ficam isentas do pagamento do Imposto sobre Serviços de Qualquer Natureza - ISS, a partir de 1º de janeiro de 2015, as cooperativas cujos cooperados se dediquem às atividades culturais, quando prestarem os serviços descritos nos subitens 12.01, 12.02, 12.03, 12.07, 12.12 e 12.15 da lista do "caput" do art. 1º da Lei nº 13.701, de 24 de dezembro de 2003, com as alterações posteriores.
§ 1º Quando as cooperativas a que se refere o "caput" deste artigo prestarem os serviços previstos nos subitens 8.02 e 12.13 da lista do "caput" do art. 1º da Lei nº 13.701, de 2003, farão jus à isenção de 60% (sessenta por cento) do ISS devido, observada, em cada período de competência, a alíquota efetiva mínima de 2% (dois por cento).
§ 2º A isenção de que trata o "caput" deste artigo não exime as cooperativas do cumprimento das demais obrigações acessórias previstas na legislação municipal. (Redação dada pela Lei nº 16.757/2017)</t>
  </si>
  <si>
    <t>Art. 14 da Lei nº 16.097, de 29/12/14, com a redação da Lei nº 16.757/2017, de 14/11/17</t>
  </si>
  <si>
    <t>Cooperativas culturais</t>
  </si>
  <si>
    <t>Sociedades de Propósito Específico</t>
  </si>
  <si>
    <t>41-B</t>
  </si>
  <si>
    <t>41-A</t>
  </si>
  <si>
    <t>Organizações sociais</t>
  </si>
  <si>
    <t>Art. 3º da Lei nº 16.127, de 12/03/15, com a redação da Lei nº 16.757, de 14/11/17</t>
  </si>
  <si>
    <t>Art. 3º Farão jus à isenção de 60% (sessenta por cento) do ISS devido, observada, em cada período de competência, a alíquota efetiva mínima de 2% (dois por cento), as pessoas jurídicas de direito privado, sem fins lucrativos, qualificadas como organizações sociais, estabelecidas no Município de São Paulo, que celebrem, com a Administração Pública Direta e autarquias da União, do Estado de São Paulo e do Município de São Paulo, contrato de gestão com vistas à formação de parceria entre as partes para o fomento e execução de atividades dirigidas às áreas de: (Redação dada pela Lei nº 16.757/2017)
I - saúde;
II - cultura;
III - esportes, lazer e recreação.
Parágrafo Único - A isenção a que se refere o "caput" deste Art:
I - abrange somente os recursos orçamentários destinados pelo Poder Público às organizações sociais;
II - não abrange terceiro contratado pela organização social para execução de serviços afetos à parceria desta com o Poder Público;</t>
  </si>
  <si>
    <t>Art. 1º As Sociedades de Propósito Específico - SPE, com sede e administração no Município de São Paulo, que celebrem, com a Administração Pública Direta e autarquias da União, do Estado de São Paulo e do Município de São Paulo, contrato de concessão de parceria público-privada nos termos da Lei Federal nº 11.079, de 30 de dezembro de 2004, farão jus às seguintes isenções:
I - isenção do Imposto sobre Serviços de Qualquer Natureza - ISS devido quando prestados os serviços e realizadas obras relacionadas às áreas de transporte público metropolitano e habitação de interesse social, previstas respectivamente nas alíneas "a" e "d" do inciso I do § 1º deste artigo;
II - isenção de 60% (sessenta por cento) do ISS devido quando prestados os serviços e realizadas obras relacionadas às áreas de saúde, educação e iluminação pública, previstas respectivamente nas alíneas "b", "c" e "e" do inciso I do § 1º deste artigo, observada, em cada período de competência, a alíquota efetiva mínima de 2% (dois por cento). (Redação dada pela Lei nº 16.757/2017)
§ 1º A isenção a que se refere o "caput" deste artigo:
I - abrange somente as contraprestações e os aportes de recursos realizados pelo Poder Público aos parceiros privados para a consecução do contrato de concessão, desde que a prestação dos serviços públicos e a realização das obras ocorram no território do Município de São Paulo, nas áreas de:
a) transporte público metropolitano;
b) saúde;
c) educação;
d) habitação de interesse social;
e) iluminação pública;
II - não abrange terceiro contratado pela concessionária para execução de serviços afetos à concessão;</t>
  </si>
  <si>
    <t>Art. 1º da Lei nº 16.127, de 12/03/15, com a redação da Lei nº 16.757, de 14/11/17</t>
  </si>
  <si>
    <t>Art. 2º Fica concedida isenção do Imposto sobre Serviços de Qualquer Natureza - ISS incidente sobre o serviço de transporte público de passageiros realizado pelas empresas que exploram o sistema metroviário no Município de São Paulo.</t>
  </si>
  <si>
    <t>Empresas de transporte metroviário</t>
  </si>
  <si>
    <t>Art. 2º. A Empresa de Tecnologia da Informação e Comunicação do Município de São Paulo - PRODAM-SP S.A. e a São Paulo Turismo S.A. - SPTuris ficam isentas do Imposto sobre Serviços de Qualquer Natureza - ISS, incidente sobre os serviços prestados a entes públicos, quando não caracterizada a execução de atividade econômica sujeita à concorrência.</t>
  </si>
  <si>
    <t>Empresas públicas</t>
  </si>
  <si>
    <t>Empresas contempladas</t>
  </si>
  <si>
    <t>Art. 3º, incisos III e IV, da Lei nº 15.931, de 20/12/13</t>
  </si>
  <si>
    <t>Art. 2º Fica o Poder Executivo autorizado a conceder incentivos fiscais aos prestadores dos seguintes serviços constantes da lista do "caput" do art. 1º da Lei nº 13.701, de 24 de dezembro de 2003, estabelecidos ou que vierem a se estabelecer na Região Incentivada:
I - serviços de informática e congêneres, descritos no item 1;
II - serviços de saúde, assistência médica e congêneres, descritos no item 4;
III - serviços de medicina e assistência veterinária e congêneres, descritos no item 5;
IV - serviços de cuidados pessoais, estética, atividades físicas e congêneres, descritos no item 6;
V - serviços de educação, ensino, orientação pedagógica e educacional, instrução, treinamento e avaliação pessoal de qualquer grau ou natureza, descritos no item 8;
VI - hospedagem de qualquer natureza em hotéis, apart-service condominiais, flats, apart-hotéis, hotéis residência, residence-service, suite service, hotelaria marítima, motéis, pensões e congêneres; ocupação por temporada com fornecimento de serviço, descritos no subitem 9.01;
VII - distribuição de bens de terceiros, descrito no subitem 10.10;
VIII - exibições cinematográficas, descritas no subitem 12.02;
IX - composição gráfica, fotocomposição, clicheria, zincografia, litografia, fotolitografia, descritos no subitem 13.04;
X - lubrificação, limpeza, lustração, revisão, carga e recarga, conserto, restauração, blindagem, manutenção e conservação de máquinas, veículos, aparelhos, equipamentos, motores, elevadores ou de qualquer objeto, descritos no subitem 14.01;
XI - recauchutagem ou regeneração de pneus, descritos no subitem 14.04;
XII - restauração, recondicionamento, acondicionamento, pintura, beneficiamento, lavagem, secagem, tingimento, galvanoplastia, anodização, corte, recorte, polimento, plastificação e congêneres, de objetos quaisquer, descritos no subitem 14.05;
XIII - instalação e montagem de aparelhos, máquinas e equipamentos, inclusive montagem industrial, prestados ao usuário final, exclusivamente com material por ele fornecido, descritos no subitem 14.06;
XIV - alfaiataria e costura, descritos no subitem 14.09;
XV - tinturaria e lavanderia, descritos no subitem 14.10;
XVI - carpintaria e serralheria, descritos no subitem 14.13;
XVII - resposta audível (centrais de "call center" e telemarketing), descrito no subitem 17.02.
Art. 3º Os incentivos fiscais referidos no art. 2º desta lei serão os seguintes:
III - isenção do Imposto sobre Serviços de Qualquer Natureza - ISS incidente sobre os serviços de construção civil, descritos nos subitens 7.02, 7.04, 7.05 e 7.15 da lista do "caput" do art. 1º da Lei nº 13.701, de 2003, quando vinculados à execução da construção ou reforma de imóvel de propriedade do contribuinte incentivado, para obras iniciadas a partir do primeiro dia do mês seguinte ao da homologação da declaração a que se refere o art. 4º desta lei;
IV - isenção de 60% (sessenta por cento) do ISS incidente sobre os serviços incentivados referidos no art. 2º desta lei, observado o § 4º deste artigo, a partir da data da homologação da declaração a que se refere o art. 4º desta lei, pelo prazo de 20 (vinte) anos ou até o final do período de que trata o § 1º do art. 1º desta lei, o que ocorrer primeiro.</t>
  </si>
  <si>
    <t>Isenção por no máximo 20 anos</t>
  </si>
  <si>
    <t>Art. 1º Esta lei concede incentivos fiscais a cinemas que funcionem em imóveis cujo acesso direto seja por logradouro público ou emespaços semipúblicos de circulação em galerias mediante contrapartidas socioculturais com a finalidade de:
I - estimular, por meio de equipamento cultural, a qualificação urbanística e a recuperação de áreas degradadas;
II - ampliar o acesso à cultura e obras cinematográficas;
III - estimular a produção, circulação, exibição e fruição de obras cinematográficas brasileiras;
IV - formar público para o cinema.
§ 1º - Somente poderão ser beneficiados por esta lei os cinemas que exibam obras cinematográficas que atendam a todas as faixas etárias em sua programação normal.
§ 2º - Para os fins desta lei são consideradas galerias os centros comerciais constituídos em regime de condomínio, sendo vedada a concessão das isenções previstas nesta lei aos cinemas que funcionem em "shopping centers".
Art. 3º Fica concedida isenção parcial de Imposto sobre Serviço de Qualquer Natureza - ISS passando a incidir alíquota de 2% (dois por cento) sobre o serviço aos prestadores de serviço de cinema quando este for prestado em imóveis com as características descritas no "caput" do artigo 1º desta lei, na condição em que cumpram as contrapartidas de caráter sociocultural estabelecidas no artigo 5º desta lei, em observância da alíquota mínima do imposto, nos termos do artigo 88, incisos I e II do Ato das Disposições Constitucionais Transitórias, com a redação conferida pela Emenda Constitucional nº 37, de 12 de junho de 2002.</t>
  </si>
  <si>
    <t>Cinemas</t>
  </si>
  <si>
    <t>Art. 1º. A São Paulo Transporte S.A. - SPTrans, a Companhia de Engenharia de Tráfego - CET, a São Paulo Urbanismo - SPUrbanismo e a São Paulo Obras - SP-Obras ficam isentas:
II - do Imposto sobre Serviços de Qualquer Natureza - ISS, incidente sobre os serviços prestados à Prefeitura do Município de São Paulo ou a outros entes públicos.</t>
  </si>
  <si>
    <t>47 - 2.01</t>
  </si>
  <si>
    <t>47 - 4.01</t>
  </si>
  <si>
    <t>47 - 4.02</t>
  </si>
  <si>
    <t>47 - 4.03</t>
  </si>
  <si>
    <t>47 - 4.04</t>
  </si>
  <si>
    <t>47 - 4.05</t>
  </si>
  <si>
    <t>47 - 4.06</t>
  </si>
  <si>
    <t>47 - 4.07</t>
  </si>
  <si>
    <t>47 - 4.08</t>
  </si>
  <si>
    <t>47 - 4.09</t>
  </si>
  <si>
    <t>47 - 4.10</t>
  </si>
  <si>
    <t>47 - 4.11</t>
  </si>
  <si>
    <t>47 - 4.12</t>
  </si>
  <si>
    <t>47 - 4.13</t>
  </si>
  <si>
    <t>47 - 4.14</t>
  </si>
  <si>
    <t>47 - 4.15</t>
  </si>
  <si>
    <t>47 - 4.16</t>
  </si>
  <si>
    <t>47 - 4.17</t>
  </si>
  <si>
    <t>47 - 4.18</t>
  </si>
  <si>
    <t>47 - 4.19</t>
  </si>
  <si>
    <t>47 - 4.20</t>
  </si>
  <si>
    <t>47 - 4.21</t>
  </si>
  <si>
    <t>47 - 4.22</t>
  </si>
  <si>
    <t>47 - 4.23</t>
  </si>
  <si>
    <t>47 - 5.01</t>
  </si>
  <si>
    <t>47 - 5.02</t>
  </si>
  <si>
    <t>47 - 5.03</t>
  </si>
  <si>
    <t>47 - 5.07</t>
  </si>
  <si>
    <t>47 - 5.08</t>
  </si>
  <si>
    <t>47 - 5.09</t>
  </si>
  <si>
    <t>47 - 6.04</t>
  </si>
  <si>
    <t>47 - 7.10</t>
  </si>
  <si>
    <t>47 - 8.01</t>
  </si>
  <si>
    <t>47 - 9.02</t>
  </si>
  <si>
    <t>47 - 10.01</t>
  </si>
  <si>
    <t>47 - 11.02</t>
  </si>
  <si>
    <t>47 - 11.03</t>
  </si>
  <si>
    <t>47 - 12.01</t>
  </si>
  <si>
    <t>47 - 12.03</t>
  </si>
  <si>
    <t>47 - 12.05</t>
  </si>
  <si>
    <t>47 - 12.07</t>
  </si>
  <si>
    <t>47 - 12.11</t>
  </si>
  <si>
    <t>47 - 13.04</t>
  </si>
  <si>
    <t>47 - 15.01</t>
  </si>
  <si>
    <t>47 - 15.09</t>
  </si>
  <si>
    <t>47 - 15.10</t>
  </si>
  <si>
    <t>47 - 15.12</t>
  </si>
  <si>
    <t>47 - 15.14</t>
  </si>
  <si>
    <t>47 - 15.15</t>
  </si>
  <si>
    <t>47 - 15.16</t>
  </si>
  <si>
    <t>47 - 16.01</t>
  </si>
  <si>
    <t>47 - 16.02</t>
  </si>
  <si>
    <t>49 - 17.24</t>
  </si>
  <si>
    <t>49 - 1.01</t>
  </si>
  <si>
    <t>49 - 1.02</t>
  </si>
  <si>
    <t>49 - 1.03</t>
  </si>
  <si>
    <t>49 - 1.04</t>
  </si>
  <si>
    <t xml:space="preserve"> 49 - 1.05</t>
  </si>
  <si>
    <t>49 - 1.06</t>
  </si>
  <si>
    <t>49 - 1.07</t>
  </si>
  <si>
    <t>49 - 1.08</t>
  </si>
  <si>
    <t>49 - 1.09</t>
  </si>
  <si>
    <t>48 - 3.02</t>
  </si>
  <si>
    <t>48 - 17.09</t>
  </si>
  <si>
    <t>47 - 17.05</t>
  </si>
  <si>
    <t>47 - 17.11</t>
  </si>
  <si>
    <t>47 - 21.01</t>
  </si>
  <si>
    <t>Art. 16 da Lei nº 13.701, de 24/12/03</t>
  </si>
  <si>
    <t>Pesquisa e desenvolvimento</t>
  </si>
  <si>
    <t>Medicina e biomedicina</t>
  </si>
  <si>
    <t>Análises clínicas e congêneres</t>
  </si>
  <si>
    <t>Hospitais, clínicas, laboratórios e congêneres</t>
  </si>
  <si>
    <t>Instrumentação cirúrgica</t>
  </si>
  <si>
    <t>Acupuntura</t>
  </si>
  <si>
    <t>Enfermagem, inclusive serviços auxiliares</t>
  </si>
  <si>
    <t>Serviços farmacêuticos</t>
  </si>
  <si>
    <t>Terapia ocupacional, fisioterapia e fonoaudiologia</t>
  </si>
  <si>
    <t>Terapias de qualquer espécie</t>
  </si>
  <si>
    <t>Nutrição</t>
  </si>
  <si>
    <t>Obstetrícia</t>
  </si>
  <si>
    <t>Odontologia</t>
  </si>
  <si>
    <t>Ortóptica</t>
  </si>
  <si>
    <t>Próteses sob encomenda</t>
  </si>
  <si>
    <t>Psicanálise</t>
  </si>
  <si>
    <t>Psicologia</t>
  </si>
  <si>
    <t>Casas de repouso e de recuperação, creches, asilos e congêneres</t>
  </si>
  <si>
    <t>Inseminação artificial, fertilização "in vitro" e congêneres</t>
  </si>
  <si>
    <t>Bancos de sangue, leite, pele, olhos, óvulos, sêmen e congêneres</t>
  </si>
  <si>
    <t>Coleta de materiais biológicos de qualquer espécie</t>
  </si>
  <si>
    <t>Unidade de atendimento, assistência ou tratamento móvel e congêneres</t>
  </si>
  <si>
    <t>Planos de medicina e congêneres</t>
  </si>
  <si>
    <t xml:space="preserve">Outros planos de saúde  </t>
  </si>
  <si>
    <t>Medicina veterinária e zootecnia</t>
  </si>
  <si>
    <t>Hospitais e congêneres, na área veterinária</t>
  </si>
  <si>
    <t>Laboratórios de análise na área veterinária</t>
  </si>
  <si>
    <t>Unidade de atendimento e congêneres, na área veterinária</t>
  </si>
  <si>
    <t>Guarda, tratamento, amestramento, embelezamento, alojamento e congêneres</t>
  </si>
  <si>
    <t>Planos de atendimento e assistência médico-veterinária</t>
  </si>
  <si>
    <t>Ginástica e demais atividades físicas</t>
  </si>
  <si>
    <t>Ensino regular pré-escolar, fundamental, médio e superior</t>
  </si>
  <si>
    <t xml:space="preserve">Agenciamento, organização, promoção, intermediação e execução de turismo  </t>
  </si>
  <si>
    <t xml:space="preserve">Fornecimento de mão-de-obra, mesmo em caráter temporário, inclusive de empregados ou trabalhadores, avulsos ou temporários, contratados pelo prestador de serviço.  </t>
  </si>
  <si>
    <t>Vigilância, segurança ou monitoramento</t>
  </si>
  <si>
    <t>Escolta</t>
  </si>
  <si>
    <t>Espetáculos teatrais</t>
  </si>
  <si>
    <t>Espetáculos circenses</t>
  </si>
  <si>
    <t>Parques de diversões, centros de lazer e congêneres</t>
  </si>
  <si>
    <t>Composição gráfica</t>
  </si>
  <si>
    <t>Arrendamento mercantil ("leasing") de quaisquer bens</t>
  </si>
  <si>
    <t>Serviços relacionados a cobranças, recebimentos ou pagamentos em geral</t>
  </si>
  <si>
    <t>Limpeza, manutenção e conservação de imóveis</t>
  </si>
  <si>
    <t>Corretagem de seguros</t>
  </si>
  <si>
    <t>Balé, danças, óperas, concertos e recitais</t>
  </si>
  <si>
    <t>Transporte de escolares e transporte por táxi</t>
  </si>
  <si>
    <t>Administração de fundos quaisquer, de cartão de crédito ou débito e congêneres e de carteira de clientes</t>
  </si>
  <si>
    <t>Pagamentos, por meio eletrônico, realizados por facilitadores de pagamento</t>
  </si>
  <si>
    <t>Serviços de transporte coletivo municipal rodoviário, metroviário, ferroviário e aquaviário de passageiros</t>
  </si>
  <si>
    <t>Fornecimento e administração de vales-refeição, vales-alimentação, vales-transporte e similares, via emissão impressa ou carregados em cartões eletrônicos ou magnéticos, ou outros oriundos de tecnologia adequada, bem como a administração de benefícios relativos a planos de assistência à saúde</t>
  </si>
  <si>
    <t>Exploração de stands e centros de convenções para a promoção de feiras, exposições, congressos e congêneres</t>
  </si>
  <si>
    <t>Planejamento, organização e administração de feiras, exposições, congressos e congêneres</t>
  </si>
  <si>
    <t>Análise e desenvolvimento de sistemas</t>
  </si>
  <si>
    <t>Programação</t>
  </si>
  <si>
    <t>Processamento, armazenamento ou hospedagem de dados, textos, imagens, vídeos, páginas eletrônicas, aplicativos e sistemas de informação, entre outros formatos, e congêneres</t>
  </si>
  <si>
    <t>Elaboração de programas de computadores, inclusive de jogos eletrônicos, independentemente da arquitetura construtiva da máquina em que o programa será executado, incluindo tablets, smartphones e congêneres</t>
  </si>
  <si>
    <t>Licenciamento ou cessão de direito de uso de programas de computação</t>
  </si>
  <si>
    <t>Assessoria e consultoria em informática</t>
  </si>
  <si>
    <t>Suporte técnico em informática, inclusive instalação, configuração e manutenção de programas de computação e bancos de dados</t>
  </si>
  <si>
    <t>Planejamento, confecção, manutenção e atualização de páginas eletrônicas</t>
  </si>
  <si>
    <t>Disponibilização, sem cessão definitiva, de conteúdos de áudio, vídeo, imagem e texto por meio da internet</t>
  </si>
  <si>
    <t>Inserção de textos, desenhos e outros materiais de propaganda e publicidade, em qualquer meio</t>
  </si>
  <si>
    <t>II - 2,5% (dois e meio por cento) para os serviços previstos:
a) no subitem 3.02 da lista do "caput" do art. 1º, relacionados à exploração de stands e centros de convenções para a promoção de feiras, exposições, congressos e congêneres;
b) no subitem 17.09 da lista do "caput" do art. 1º; (Redação dada pela Lei nº 16.272/2015)</t>
  </si>
  <si>
    <t>III - 2,9% (dois inteiros e nove décimos por cento) para os serviços previstos no item 1 e no subitem 17.24 da lista do "caput" do art. 1º; (Redação dada pela Lei nº 16.757/2017)</t>
  </si>
  <si>
    <t>Serviços tomados</t>
  </si>
  <si>
    <t>Serviços de registros públicos, cartorários e notariais</t>
  </si>
  <si>
    <t>Bolsa de Valores</t>
  </si>
  <si>
    <t xml:space="preserve">Remissão para templos </t>
  </si>
  <si>
    <t>Débitos constituídos</t>
  </si>
  <si>
    <t>Art. 14 Vedada a restituição de importâncias recolhidas a este título, ficam remitidos os créditos tributários do Imposto Predial e Territorial Urbano - IPTU dos templos de qualquer culto que, quando da entrada em vigor desta lei, atendam cumulativamente aos seguintes requisitos: (Regulamentado pelo Decreto nº 57.858/2017)
I - estejam regularmente constituídos; e
II - sejam relativos a imóveis regularmente inscritos no Cadastro Imobiliário Fiscal - CIF e para os quais conste registro de decisão administrativa reconhecendo a imunidade tributária prevista no art. 150, VI, "b", da Constituição Federal ou concedendo a isenção prevista no art. 7º da Lei nº 13.250, de 27 de dezembro de 2001, gerando efeitos quando da ocorrência do fato gerador.
Parágrafo único. A remissão prevista nesse artigo fica limitada ao valor de até R$ 120.000,00 (cento e vinte mil reais) por CNPJ de sujeito passivo do IPTU e/ou locatário de imóvel.
Art. 15 Vedada a restituição de importâncias recolhidas a este título, ficam remitidos os créditos tributários do Imposto Predial e Territorial Urbano - IPTU constituídos até 31 de dezembro de 2016 e relativos a imóveis utilizados como templos de qualquer culto, para os quais não haja registro de decisão administrativa reconhecendo a imunidade tributária prevista no art. 150, VI, "b", da Constituição Federal ou concedendo a isenção prevista no art. 7º da Lei nº 13.250, de 27 de dezembro de 2001, cujos titulares ou locatários sejam entidades religiosas. (Regulamentado pelo Decreto nº 57.858/2017)
§ 1º Para fazer jus à remissão prevista no "caput", a entidade interessada deverá formular requerimento administrativo declaratório instruído com os seguintes documentos:
I - cópia de seu estatuto, registrado, de entidade constituída até 31 de dezembro de 2016, no qual contenha menção expressa de que referida entidade não possua fins lucrativos e dedica-se à realização de atividades religiosas;
II - cópia da matrícula do imóvel ou do contrato de locação, nos quais conste a entidade requerente como titular ou locatária do imóvel quando da ocorrência do fato gerador; e
III - apresentação da programação de cultos para 2017 e 2018, contendo data (dia da semana) e horário das cerimônias.
§ 2º A remissão prevista nesse artigo fica limitada ao valor de até R$ 120.000,00 (cento e vinte mil reais) por CNPJ de sujeito passivo do IPTU e/ou locatário de imóvel.</t>
  </si>
  <si>
    <t>Recalculado periodicamente</t>
  </si>
  <si>
    <t>Estimado por SUPOM</t>
  </si>
  <si>
    <t>Legenda de cores para a coluna A do quadro</t>
  </si>
  <si>
    <t>Moradias estudantis</t>
  </si>
  <si>
    <t>Valor devido do único contribuinte, possivelmente beneficiário, reajustado pelo IPCA.</t>
  </si>
  <si>
    <t>Isenção para moradias estudantis</t>
  </si>
  <si>
    <t>Remissão para moradias estudantis</t>
  </si>
  <si>
    <t>Polo de ecoturismo</t>
  </si>
  <si>
    <t>Hotelaria, restaurantes e parques de diversões</t>
  </si>
  <si>
    <t>25 anos</t>
  </si>
  <si>
    <t>Entidades assistenciais sem fins lucrativos</t>
  </si>
  <si>
    <t>Art. 27 da Lei nº 16.757, de 14/11/2017</t>
  </si>
  <si>
    <t>Art. 3º da Lei nº 16.757, de 14/11/17</t>
  </si>
  <si>
    <t>Arts. 17 da Lei nº 16.680, de 04/07/17</t>
  </si>
  <si>
    <t>Arts. 14 e 15 da Lei nº 16.680, de 04/07/17</t>
  </si>
  <si>
    <t>Remissão para entidades assistenciais conveniadas</t>
  </si>
  <si>
    <t xml:space="preserve">Calculado a partir da lista encaminhada. Foi calculado o total de AII por entidade, considerando os códigos de serviço do item 27.01 da lista e as seguintes situações de AII: 'Bloqueio administrativo', 'Defesa', 'Despacho de Ofício', 'Em Aberto', 'Recurso','Recurso de Revisão', 'Bloqueio por exigibilidade suspensa'. Por se tratar de remissão não efetuamos o cálculo para anos seguintes.
</t>
  </si>
  <si>
    <t>Serviços de saúde, engenharia, contabilidade, economia e advocacia</t>
  </si>
  <si>
    <t>PRD</t>
  </si>
  <si>
    <t>Art. 5º da Lei nº 16.240, de 22/07/15</t>
  </si>
  <si>
    <t>Art. 5º Ficam remitidos os débitos consolidados na forma do art. 4º desta lei, e anistiadas as infrações a eles relacionadas, para os valores de até R$ 1.000.000,00 (um milhão de reais).
Parágrafo único. Para os valores que excedam R$ 1.000.000,00 (um milhão de reais), serão concedidos os seguintes descontos:
I - redução de 100% (cem por cento) do valor dos juros de mora e de 100% (cem por cento) da multa, na hipótese de pagamento em parcela única;
II - redução de 80% (oitenta por cento) do valor dos juros de mora e de 80% (oitenta por cento) da multa, na hipótese de pagamento parcelado.</t>
  </si>
  <si>
    <t>Art. 7º Vedada a restituição de importâncias recolhidas a este título e inclusive na hipótese prevista no inciso I do § 2º do art. 5º da Lei nº 15.360, de 14 de março de 2011, ficam reemitidos os créditos tributários relativos ao Imposto sobre a Propriedade Predial e Territorial Urbana - IPTU, vencidos até a data de entrada em vigor desta Lei, inclusive os inscritos em Dívida Ativa, bem como anistiadas as penalidades, de imóveis adquiridos em operações vinculadas ao Programa de Arrendamento Residencial - PAR, ao Programa Minha Casa Minha Vida - PMCMV e ao Programa Crédito Solidário - PCS, pelo Fundo Paulista de Habitação de Interesse Social, pela Companhia de Desenvolvimento Habitacional e Urbano, pelo Fundo Municipal de Habitação ou em ações habitacionais desenvolvidas no âmbito do Programa FUNAPS, tenha a área sido objeto de alienação ou não, pelo Fundo de Desenvolvimento Urbano - FUNDURB ou que tenham sido transferidos do patrimônio da União Federal ou de quaisquer de suas autarquias ou adquiridos por meio de recursos de tais fundos ou entidades no âmbito de programas habitacionais.
Parágrafo único. O disposto no caput deste artigo aplica-se aos imóveis cuja destinação habitacional esteja integralmente destinada a beneficiários com faixa de renda equivalente à Faixa 1 do Programa Minha Casa Minha Vida - PMCMV, de que trata a Lei Federal nº 11.977, de 7 de julho de 2009.</t>
  </si>
  <si>
    <t>Remissão para fundos residenciais com relação à faixa 1 do PMCMV</t>
  </si>
  <si>
    <t>Calculado o valor com potencial de remissão acrescido do valor remisso estimado a partir de despacho. Valor referente as débitos constituídos até 24/10/2019,  inscritos e não inscritos em dívida ativa  para aqueles contribuintes com CNPJ cadastrados dos Fundo de Arrendamento Residencial – FAR, Fundo de Desenvolvimento Social – FDS, Fundo de Atendimento à População Moradora em Habitação Subnormal – FUNAPS e compromissário diferente de pessoa física. Levantados em 05/02/2020 acrescidos dos valores remitidos estimados a partir de despacho.  Não foram encontrados contribuintes cadastrados com proprietários Fundo Paulista de Habitação de Interesse Social,  Fundo de Desenvolvimento Urbano – FUNDURB e Fundo Municipal de Habitação.</t>
  </si>
  <si>
    <t>Lei nº 16.398, de 09/03/16</t>
  </si>
  <si>
    <t>Item desativado a partir de JAN/2020</t>
  </si>
  <si>
    <t>Art. 3º da Lei nº 14.501, de 20/09/07</t>
  </si>
  <si>
    <t>Art. 3º As agremiações, federações e confederações desportivas poderão utilizar como crédito para o abatimento do Imposto Territorial Urbano a importância equivalente a 100% (cem por cento) do valor efetivamente doado na conformidade do art. 2º desta lei.</t>
  </si>
  <si>
    <t>Art. 26 da Lei nº 14.125, de 29/12/05, com a redação da Lei nº 14.260, de 08/01/07</t>
  </si>
  <si>
    <t>Art. 26. Ficam isentos da incidência do Imposto sobre a Propriedade Predial e Territorial Urbana - IPTU os imóveis parcelados irregularmente, assim reconhecidos pelo Departamento de Regularização do Parcelamento do Solo - RESOLO, da Secretaria Municipal da Habitação - SEHAB, nos termos da Lei nº 11.775, de 29 de maio de 1995, e Lei nº 13.428, de 10 de setembro de 2002, inseridos em Zona Especial de Interesse Social - ZEIS. (Redação acrescida pela Lei nº 14260/2007)
Parágrafo único. A isenção de que trata este artigo vigorará a partir da data de vigência desta lei, até o exercício da emissão do Auto de Regularização ou da conclusão do desdobro fiscal da área parcelada, o que primeiro ocorrer.</t>
  </si>
  <si>
    <t>83-B</t>
  </si>
  <si>
    <t>83-A</t>
  </si>
  <si>
    <t xml:space="preserve">Art. 19 - Fica isento do Imposto sobre Transmissão Inter-Vivos a Qualquer Título, por ato Oneroso, de Bens Imóveis, por Natureza ou Acessão Física - ITBI-IV, o ato transmissivo relativo à primeira aquisição de unidades habitacionais financiadas de conformidade com o disposto na presente lei. </t>
  </si>
  <si>
    <t>Primeira aquisição</t>
  </si>
  <si>
    <t>Primeira aquisição de imóvel financiado pelo fundo municipal de habitação</t>
  </si>
  <si>
    <t>Adquirentes dos imóveis</t>
  </si>
  <si>
    <t>Art. 3º Ficam isentas do imposto as transmissões relativas à aquisição, por pessoa física, de imóveis de uso exclusivamente residencial, cujo valor total seja igual ou inferior a R$ 120.000,00 (cento e vinte mil reais) na data do fato gerador, desde que o ato transmissivo:
I - seja relativo à primeira aquisição do imóvel por parte do beneficiário da isenção; ou
II - esteja compreendido no Programa Minha Casa, Minha Vida - PMCMV, nos termos da Lei Federal nº 11.977, de 7 de julho de 2009. (Redação dada pela Lei nº 15891/2013)
§ 1º - Ficam os notários, oficiais de Registro de Imóveis, ou seus prepostos, dispensados de exigir documento ou certidão que comprove a concessão da isenção estabelecida no "caput" deste artigo.
§ 2º - Ficam os notários, oficiais de Registro de Imóveis, ou seus prepostos, obrigados a enviar mensalmente ao Departamento de Rendas Imobiliárias, da Secretaria de Finanças e Desenvolvimento Econômico, relação com a qualificação dos contribuintes beneficiados (nome, endereço, CPF), do imóvel (número do contribuinte do IPTU) e da transmissão (data e valor), conforme regulamento. (Artigo regulamentado pelo Decreto nº 42.478/2002)
§ 3º - Os notários, oficiais de Registro de Imóveis, ou seus prepostos, que infringirem o disposto no parágrafo 2º ficam sujeitos à multa de R$ 1.000,00 (mil reais), por transação não relacionada.
§ 4º As importâncias fixas previstas neste artigo serão atualizadas na forma do disposto no art. 2º e parágrafo único da Lei nº 13.105, de 29 de dezembro de 2000. (Redação acrescida pela Lei nº 14.256/2006)</t>
  </si>
  <si>
    <t>Primeira aquisição do beneficiário, via PMCMV, dentro do limite</t>
  </si>
  <si>
    <t>Art. 4º Ficam isentas do imposto as transmissões de bens ou de direitos relativos a imóveis adquiridos:
I - pelo Fundo de Arrendamento Residencial - FAR, gerido pela Caixa Econômica Federal, para o Programa de Arrendamento Residencial - PAR; (Redação dada pela Lei nº 15.360/2011)
II - pela Companhia de Desenvolvimento Habitacional e Urbano do Estado de São Paulo - CDHU;
III - pela Companhia Metropolitana de Habitação de São Paulo - COHAB/SP. (Redação dada pela Lei nº 13.680/2003)
IV - pelo Fundo de Arrendamento Residencial - FAR, gerido pela Caixa Econômica Federal, para o Programa Minha Casa, Minha Vida - PMCMV. (Redação acrescida pela Lei nº 15.360/2011)
V - pelo Fundo de Desenvolvimento Social - FDS, gerido pela Caixa Econômica Federal para os Programas Crédito Solidário e Minha Casa, Minha Vida - Entidades. (Redação acrescida pela Lei nº 15891/2013)
VI - pelo Fundo de Desenvolvimento Urbano - Fundurb, para programas de Habitação de Interesse Social - HIS. (Redação acrescida pela Lei nº 16.359/2016)
VII - pelo Fundo Municipal de Habitação ou em ações habitacionais desenvolvidas no âmbito do Fundo de Atendimento à População Moradora em Habitação Subnormal - FUNAPS, tenha a área sido objeto de alienação ou não; (Redação acrescida pela Lei nº 17.217/2019)
VIII - transferidos a qualquer título do patrimônio da União ou de quaisquer de suas autarquias no âmbito dos programas de habitação de interesse social; (Redação acrescida pela Lei nº 17.217/2019)
IX - pelo Fundo Nacional de Habitação de Interesse Social - FNHIS; (Redação acrescida pela Lei nº 17.217/2019)
X - pelo Fundo Paulista de Habitação de Interesse Social - FPHIS. (Redação acrescida pela Lei nº 17.217/2019)
§ 1º O disposto no caput deste artigo também se aplica sobre os imóveis adquiridos com recursos oriundos dos fundos ou entidades a que se referem os incisos do caput deste artigo, em suas modalidades destinadas à produção de Habitação de Interesse Social - HIS. (Redação acrescida pela Lei nº 17,217/2019)
§ 2º A isenção referida neste artigo será concedida no ato da transmissão para a execução do empreendimento e na primeira alienação após a obtenção do Alvará de Edificação Nova ou Reforma, independentemente do valor de avaliação do imóvel. (Redação acrescida pela Lei nº 17,217/2019)
§ 3º O requerimento para concessão da isenção referida neste artigo será instruído com os seguintes documentos, além de outros que eventualmente venham a ser requisitados pela Administração Tributária:
I - contrato ou estatuto social, ata de eleição da diretoria e documento de identificação do representante legal da requerente;
II - matrícula ou transcrição do imóvel objeto da isenção;
III - contrato, convênio ou documento equivalente que demonstre:
a) a qualidade de projeto de habitação de interesse social;
b) o cumprimento ao disposto no § 4º deste artigo. (Redação acrescida pela Lei nº 17,217/2019)
§ 4º A isenção a que se refere o caput deste artigo aplica-se exclusivamente aos imóveis cuja destinação habitacional esteja integralmente destinada a beneficiários com faixa de renda equivalente à Faixa 1 do Programa Minha Casa Minha Vida - PMCMV, de que trata a Lei Federal nº 11.977, de 7 de julho de 2009. (Redação acrescida pela Lei nº 17,217/2019)</t>
  </si>
  <si>
    <t>Art. 4º da Lei nº 13.402, de 05/08/02, com a redação da Lei nº 17.217, de 23/10/19</t>
  </si>
  <si>
    <t>Ato transmissivo ou primeira alienação para edificação nova</t>
  </si>
  <si>
    <t>FAR, apenas para imóveis da faixa I do PMCMV</t>
  </si>
  <si>
    <t>CDHU, apenas para imóveis da faixa I do PMCMV</t>
  </si>
  <si>
    <t>Art. 4º Ficam isentas do imposto as transmissões de bens ou de direitos relativos a imóveis adquiridos:
II - pela Companhia de Desenvolvimento Habitacional e Urbano do Estado de São Paulo - CDHU;
§ 1º O disposto no caput deste artigo também se aplica sobre os imóveis adquiridos com recursos oriundos dos fundos ou entidades a que se referem os incisos do caput deste artigo, em suas modalidades destinadas à produção de Habitação de Interesse Social - HIS. (Redação acrescida pela Lei nº 17.217/2019)
§ 2º A isenção referida neste artigo será concedida no ato da transmissão para a execução do empreendimento e na primeira alienação após a obtenção do Alvará de Edificação Nova ou Reforma, independentemente do valor de avaliação do imóvel. (Redação acrescida pela Lei nº 17.217/2019)
§ 3º O requerimento para concessão da isenção referida neste artigo será instruído com os seguintes documentos, além de outros que eventualmente venham a ser requisitados pela Administração Tributária:
I - contrato ou estatuto social, ata de eleição da diretoria e documento de identificação do representante legal da requerente;
II - matrícula ou transcrição do imóvel objeto da isenção;
III - contrato, convênio ou documento equivalente que demonstre:
a) a qualidade de projeto de habitação de interesse social;
b) o cumprimento ao disposto no § 4º deste artigo. (Redação acrescida pela Lei nº 17.217/2019)
§ 4º A isenção a que se refere o caput deste artigo aplica-se exclusivamente aos imóveis cuja destinação habitacional esteja integralmente destinada a beneficiários com faixa de renda equivalente à Faixa 1 do Programa Minha Casa Minha Vida - PMCMV, de que trata a Lei Federal nº 11.977, de 7 de julho de 2009. (Redação acrescida pela Lei nº 17.217/2019)</t>
  </si>
  <si>
    <t>Art. 4º Ficam isentas do imposto as transmissões de bens ou de direitos relativos a imóveis adquiridos:
III - pela Companhia Metropolitana de Habitação de São Paulo - COHAB/SP. (Redação dada pela Lei nº 13.680/2003)
§ 1º O disposto no caput deste artigo também se aplica sobre os imóveis adquiridos com recursos oriundos dos fundos ou entidades a que se referem os incisos do caput deste artigo, em suas modalidades destinadas à produção de Habitação de Interesse Social - HIS. (Redação acrescida pela Lei nº 17.217/2019)
§ 2º A isenção referida neste artigo será concedida no ato da transmissão para a execução do empreendimento e na primeira alienação após a obtenção do Alvará de Edificação Nova ou Reforma, independentemente do valor de avaliação do imóvel. (Redação acrescida pela Lei nº 17.217/2019)
§ 3º O requerimento para concessão da isenção referida neste artigo será instruído com os seguintes documentos, além de outros que eventualmente venham a ser requisitados pela Administração Tributária:
I - contrato ou estatuto social, ata de eleição da diretoria e documento de identificação do representante legal da requerente;
II - matrícula ou transcrição do imóvel objeto da isenção;
III - contrato, convênio ou documento equivalente que demonstre:
a) a qualidade de projeto de habitação de interesse social;
b) o cumprimento ao disposto no § 4º deste artigo. (Redação acrescida pela Lei nº 17.217/2019)
§ 4º A isenção a que se refere o caput deste artigo aplica-se exclusivamente aos imóveis cuja destinação habitacional esteja integralmente destinada a beneficiários com faixa de renda equivalente à Faixa 1 do Programa Minha Casa Minha Vida - PMCMV, de que trata a Lei Federal nº 11.977, de 7 de julho de 2009. (Redação acrescida pela Lei nº 17.217/2019)</t>
  </si>
  <si>
    <t>COHAB, apenas para imóveis da faixa I do PMCMV</t>
  </si>
  <si>
    <t>Art. 4º Ficam isentas do imposto as transmissões de bens ou de direitos relativos a imóveis adquiridos:
IV - pelo Fundo de Arrendamento Residencial - FAR, gerido pela Caixa Econômica Federal, para o Programa Minha Casa, Minha Vida - PMCMV. (Redação acrescida pela Lei nº 15.360/2011)
§ 1º O disposto no caput deste artigo também se aplica sobre os imóveis adquiridos com recursos oriundos dos fundos ou entidades a que se referem os incisos do caput deste artigo, em suas modalidades destinadas à produção de Habitação de Interesse Social - HIS. (Redação acrescida pela Lei nº 17.217/2019)
§ 2º A isenção referida neste artigo será concedida no ato da transmissão para a execução do empreendimento e na primeira alienação após a obtenção do Alvará de Edificação Nova ou Reforma, independentemente do valor de avaliação do imóvel. (Redação acrescida pela Lei nº 17.217/2019)
§ 3º O requerimento para concessão da isenção referida neste artigo será instruído com os seguintes documentos, além de outros que eventualmente venham a ser requisitados pela Administração Tributária:
I - contrato ou estatuto social, ata de eleição da diretoria e documento de identificação do representante legal da requerente;
II - matrícula ou transcrição do imóvel objeto da isenção;
III - contrato, convênio ou documento equivalente que demonstre:
a) a qualidade de projeto de habitação de interesse social;
b) o cumprimento ao disposto no § 4º deste artigo. (Redação acrescida pela Lei nº 17.217/2019)
§ 4º A isenção a que se refere o caput deste artigo aplica-se exclusivamente aos imóveis cuja destinação habitacional esteja integralmente destinada a beneficiários com faixa de renda equivalente à Faixa 1 do Programa Minha Casa Minha Vida - PMCMV, de que trata a Lei Federal nº 11.977, de 7 de julho de 2009. (Redação acrescida pela Lei nº 17.217/2019)</t>
  </si>
  <si>
    <t>FDS, apenas para imóveis da faixa I do PMCMV</t>
  </si>
  <si>
    <t>Art. 4º Ficam isentas do imposto as transmissões de bens ou de direitos relativos a imóveis adquiridos:
V - pelo Fundo de Desenvolvimento Social - FDS, gerido pela Caixa Econômica Federal para os Programas Crédito Solidário e Minha Casa, Minha Vida - Entidades. (Redação acrescida pela Lei nº 15891/2013)
§ 1º O disposto no caput deste artigo também se aplica sobre os imóveis adquiridos com recursos oriundos dos fundos ou entidades a que se referem os incisos do caput deste artigo, em suas modalidades destinadas à produção de Habitação de Interesse Social - HIS. (Redação acrescida pela Lei nº 17.217/2019)
§ 2º A isenção referida neste artigo será concedida no ato da transmissão para a execução do empreendimento e na primeira alienação após a obtenção do Alvará de Edificação Nova ou Reforma, independentemente do valor de avaliação do imóvel. (Redação acrescida pela Lei nº 17.217/2019)
§ 3º O requerimento para concessão da isenção referida neste artigo será instruído com os seguintes documentos, além de outros que eventualmente venham a ser requisitados pela Administração Tributária:
I - contrato ou estatuto social, ata de eleição da diretoria e documento de identificação do representante legal da requerente;
II - matrícula ou transcrição do imóvel objeto da isenção;
III - contrato, convênio ou documento equivalente que demonstre:
a) a qualidade de projeto de habitação de interesse social;
b) o cumprimento ao disposto no § 4º deste artigo. (Redação acrescida pela Lei nº 17.217/2019)
§ 4º A isenção a que se refere o caput deste artigo aplica-se exclusivamente aos imóveis cuja destinação habitacional esteja integralmente destinada a beneficiários com faixa de renda equivalente à Faixa 1 do Programa Minha Casa Minha Vida - PMCMV, de que trata a Lei Federal nº 11.977, de 7 de julho de 2009. (Redação acrescida pela Lei nº 17.217/2019)</t>
  </si>
  <si>
    <t>Fundurb, apenas para imóveis da faixa I do PMCMV</t>
  </si>
  <si>
    <t>Fundo Municipal de Habitação, apenas para imóveis da faixa I do PMCMV</t>
  </si>
  <si>
    <t>Transferidos pela união, apenas para imóveis da faixa I do PMCMV</t>
  </si>
  <si>
    <t>FNHIS, apenas para imóveis da faixa I do PMCMV</t>
  </si>
  <si>
    <t>FPHIS, apenas para imóveis da faixa I do PMCMV</t>
  </si>
  <si>
    <t>Art. 4º Ficam isentas do imposto as transmissões de bens ou de direitos relativos a imóveis adquiridos:
VI - pelo Fundo de Desenvolvimento Urbano - Fundurb, para programas de Habitação de Interesse Social - HIS. (Redação acrescida pela Lei nº 16.359/2016)
§ 1º O disposto no caput deste artigo também se aplica sobre os imóveis adquiridos com recursos oriundos dos fundos ou entidades a que se referem os incisos do caput deste artigo, em suas modalidades destinadas à produção de Habitação de Interesse Social - HIS. (Redação acrescida pela Lei nº 17.217/2019)
§ 2º A isenção referida neste artigo será concedida no ato da transmissão para a execução do empreendimento e na primeira alienação após a obtenção do Alvará de Edificação Nova ou Reforma, independentemente do valor de avaliação do imóvel. (Redação acrescida pela Lei nº 17.217/2019)
§ 3º O requerimento para concessão da isenção referida neste artigo será instruído com os seguintes documentos, além de outros que eventualmente venham a ser requisitados pela Administração Tributária:
I - contrato ou estatuto social, ata de eleição da diretoria e documento de identificação do representante legal da requerente;
II - matrícula ou transcrição do imóvel objeto da isenção;
III - contrato, convênio ou documento equivalente que demonstre:
a) a qualidade de projeto de habitação de interesse social;
b) o cumprimento ao disposto no § 4º deste artigo. (Redação acrescida pela Lei nº 17.217/2019)
§ 4º A isenção a que se refere o caput deste artigo aplica-se exclusivamente aos imóveis cuja destinação habitacional esteja integralmente destinada a beneficiários com faixa de renda equivalente à Faixa 1 do Programa Minha Casa Minha Vida - PMCMV, de que trata a Lei Federal nº 11.977, de 7 de julho de 2009. (Redação acrescida pela Lei nº 17.217/2019)</t>
  </si>
  <si>
    <t>Art. 4º Ficam isentas do imposto as transmissões de bens ou de direitos relativos a imóveis adquiridos:
VII - pelo Fundo Municipal de Habitação ou em ações habitacionais desenvolvidas no âmbito do Fundo de Atendimento à População Moradora em Habitação Subnormal - FUNAPS, tenha a área sido objeto de alienação ou não; (Redação acrescida pela Lei nº 17.217/2019)
§ 1º O disposto no caput deste artigo também se aplica sobre os imóveis adquiridos com recursos oriundos dos fundos ou entidades a que se referem os incisos do caput deste artigo, em suas modalidades destinadas à produção de Habitação de Interesse Social - HIS. (Redação acrescida pela Lei nº 17.217/2019)
§ 2º A isenção referida neste artigo será concedida no ato da transmissão para a execução do empreendimento e na primeira alienação após a obtenção do Alvará de Edificação Nova ou Reforma, independentemente do valor de avaliação do imóvel. (Redação acrescida pela Lei nº 17.217/2019)
§ 3º O requerimento para concessão da isenção referida neste artigo será instruído com os seguintes documentos, além de outros que eventualmente venham a ser requisitados pela Administração Tributária:
I - contrato ou estatuto social, ata de eleição da diretoria e documento de identificação do representante legal da requerente;
II - matrícula ou transcrição do imóvel objeto da isenção;
III - contrato, convênio ou documento equivalente que demonstre:
a) a qualidade de projeto de habitação de interesse social;
b) o cumprimento ao disposto no § 4º deste artigo. (Redação acrescida pela Lei nº 17.217/2019)
§ 4º A isenção a que se refere o caput deste artigo aplica-se exclusivamente aos imóveis cuja destinação habitacional esteja integralmente destinada a beneficiários com faixa de renda equivalente à Faixa 1 do Programa Minha Casa Minha Vida - PMCMV, de que trata a Lei Federal nº 11.977, de 7 de julho de 2009. (Redação acrescida pela Lei nº 17.217/2019)</t>
  </si>
  <si>
    <t>Art. 4º Ficam isentas do imposto as transmissões de bens ou de direitos relativos a imóveis adquiridos:
VIII - transferidos a qualquer título do patrimônio da União ou de quaisquer de suas autarquias no âmbito dos programas de habitação de interesse social; (Redação acrescida pela Lei nº 17.217/2019)
§ 1º O disposto no caput deste artigo também se aplica sobre os imóveis adquiridos com recursos oriundos dos fundos ou entidades a que se referem os incisos do caput deste artigo, em suas modalidades destinadas à produção de Habitação de Interesse Social - HIS. (Redação acrescida pela Lei nº 17.217/2019)
§ 2º A isenção referida neste artigo será concedida no ato da transmissão para a execução do empreendimento e na primeira alienação após a obtenção do Alvará de Edificação Nova ou Reforma, independentemente do valor de avaliação do imóvel. (Redação acrescida pela Lei nº 17.217/2019)
§ 3º O requerimento para concessão da isenção referida neste artigo será instruído com os seguintes documentos, além de outros que eventualmente venham a ser requisitados pela Administração Tributária:
I - contrato ou estatuto social, ata de eleição da diretoria e documento de identificação do representante legal da requerente;
II - matrícula ou transcrição do imóvel objeto da isenção;
III - contrato, convênio ou documento equivalente que demonstre:
a) a qualidade de projeto de habitação de interesse social;
b) o cumprimento ao disposto no § 4º deste artigo. (Redação acrescida pela Lei nº 17.217/2019)
§ 4º A isenção a que se refere o caput deste artigo aplica-se exclusivamente aos imóveis cuja destinação habitacional esteja integralmente destinada a beneficiários com faixa de renda equivalente à Faixa 1 do Programa Minha Casa Minha Vida - PMCMV, de que trata a Lei Federal nº 11.977, de 7 de julho de 2009. (Redação acrescida pela Lei nº 17.217/2019)</t>
  </si>
  <si>
    <t>Art. 4º Ficam isentas do imposto as transmissões de bens ou de direitos relativos a imóveis adquiridos:
IX - pelo Fundo Nacional de Habitação de Interesse Social - FNHIS; (Redação acrescida pela Lei nº 17.217/2019)
§ 1º O disposto no caput deste artigo também se aplica sobre os imóveis adquiridos com recursos oriundos dos fundos ou entidades a que se referem os incisos do caput deste artigo, em suas modalidades destinadas à produção de Habitação de Interesse Social - HIS. (Redação acrescida pela Lei nº 17.217/2019)
§ 2º A isenção referida neste artigo será concedida no ato da transmissão para a execução do empreendimento e na primeira alienação após a obtenção do Alvará de Edificação Nova ou Reforma, independentemente do valor de avaliação do imóvel. (Redação acrescida pela Lei nº 17.217/2019)
§ 3º O requerimento para concessão da isenção referida neste artigo será instruído com os seguintes documentos, além de outros que eventualmente venham a ser requisitados pela Administração Tributária:
I - contrato ou estatuto social, ata de eleição da diretoria e documento de identificação do representante legal da requerente;
II - matrícula ou transcrição do imóvel objeto da isenção;
III - contrato, convênio ou documento equivalente que demonstre:
a) a qualidade de projeto de habitação de interesse social;
b) o cumprimento ao disposto no § 4º deste artigo. (Redação acrescida pela Lei nº 17.217/2019)
§ 4º A isenção a que se refere o caput deste artigo aplica-se exclusivamente aos imóveis cuja destinação habitacional esteja integralmente destinada a beneficiários com faixa de renda equivalente à Faixa 1 do Programa Minha Casa Minha Vida - PMCMV, de que trata a Lei Federal nº 11.977, de 7 de julho de 2009. (Redação acrescida pela Lei nº 17.217/2019)</t>
  </si>
  <si>
    <t>Art. 4º Ficam isentas do imposto as transmissões de bens ou de direitos relativos a imóveis adquiridos:
X - pelo Fundo Paulista de Habitação de Interesse Social - FPHIS. (Redação acrescida pela Lei nº 17.217/2019)
§ 1º O disposto no caput deste artigo também se aplica sobre os imóveis adquiridos com recursos oriundos dos fundos ou entidades a que se referem os incisos do caput deste artigo, em suas modalidades destinadas à produção de Habitação de Interesse Social - HIS. (Redação acrescida pela Lei nº 17.217/2019)
§ 2º A isenção referida neste artigo será concedida no ato da transmissão para a execução do empreendimento e na primeira alienação após a obtenção do Alvará de Edificação Nova ou Reforma, independentemente do valor de avaliação do imóvel. (Redação acrescida pela Lei nº 17.217/2019)
§ 3º O requerimento para concessão da isenção referida neste artigo será instruído com os seguintes documentos, além de outros que eventualmente venham a ser requisitados pela Administração Tributária:
I - contrato ou estatuto social, ata de eleição da diretoria e documento de identificação do representante legal da requerente;
II - matrícula ou transcrição do imóvel objeto da isenção;
III - contrato, convênio ou documento equivalente que demonstre:
a) a qualidade de projeto de habitação de interesse social;
b) o cumprimento ao disposto no § 4º deste artigo. (Redação acrescida pela Lei nº 17.217/2019)
§ 4º A isenção a que se refere o caput deste artigo aplica-se exclusivamente aos imóveis cuja destinação habitacional esteja integralmente destinada a beneficiários com faixa de renda equivalente à Faixa 1 do Programa Minha Casa Minha Vida - PMCMV, de que trata a Lei Federal nº 11.977, de 7 de julho de 2009. (Redação acrescida pela Lei nº 17.217/2019)</t>
  </si>
  <si>
    <t>Ainda não foi encontrada uma forma de calcular</t>
  </si>
  <si>
    <t>Art. 3º Os incentivos fiscais referidos no art. 2º desta lei serão os seguintes:
II - isenção do Imposto sobre Transmissão "Inter Vivos" de Bens Imóveis - ITBI-IV na aquisição de imóvel pelo contribuinte incentivado, ocorrida após a homologação da declaração a que se refere o art. 4º desta lei;
§ 1º O incentivo fiscal de que trata o inciso I do “caput” deste artigo somente será concedido quando:
I - o total da receita com a prestação dos serviços incentivados representar, no mínimo, 50% (cinquenta por cento) da receita bruta do estabelecimento incentivado;
II - a atividade de prestação dos serviços incentivados ocupar, no mínimo, 50% (cinquenta por cento) da área construída do imóvel incentivado.
§ 3º Os incentivos fiscais tratados nos incisos I, II e III do “caput” deste artigo serão concedidos para os imóveis efetivamente utilizados no desenvolvimento das atividades de prestação dos serviços incentivados.</t>
  </si>
  <si>
    <t>Aquisição do imóvel</t>
  </si>
  <si>
    <t>Zona Leste (ISS)</t>
  </si>
  <si>
    <t>Zona Leste (IPTU)</t>
  </si>
  <si>
    <t>Zona Leste (ITBI)</t>
  </si>
  <si>
    <t>Região da Luz</t>
  </si>
  <si>
    <t>Art. 2º Fica o Poder Executivo autorizado a conceder incentivos fiscais aos contribuintes que realizarem investimentos na região-alvo, observado o disposto nos arts. 7º, 8º e 9º desta lei.
§ 1º Os incentivos fiscais referidos no "caput" deste artigo serão os seguintes:
I - concessão, pelo Poder Público e em favor do investidor, de Certificados de Incentivo ao Desenvolvimento, com valor de:
I - concessão, pelo Poder Público e em favor do investidor, de Certificados de Incentivo ao Desenvolvimento, com valor de até: (Redação dada pela Lei nº 14256/2006)
a) 50% (cinqüenta por cento) do valor dos investimentos descritos no inciso I do art. 3º, desde que efetivamente comprovados e destinados a imóveis de uso exclusivamente residencial;
b) 50% (cinqüenta por cento) do valor dos investimentos descritos nos incisos I e II do art. 3º, desde que efetivamente comprovados e destinados às atividades comerciais previstas na Seção 1 da Tabela anexa integrante desta lei, exercidas por estabelecimento do investidor situado na região-alvo;
c) 80% (oitenta por cento) do valor dos investimentos descritos nos incisos I e II do art. 3º, desde que efetivamente comprovados e destinados às atividades de prestação de serviço previstas nas Seções 2 e 3 da Tabela anexa integrante desta lei, exercidas por estabelecimento do investidor situado na região-alvo;
II - redução de 50% (cinqüenta por cento) do Imposto Predial e Territorial Urbano - IPTU, referente ao imóvel objeto do investimento;
III - redução de 50% (cinqüenta por cento) do Imposto sobre Transmissão "Inter Vivos" de Bens Imóveis - ITBI-IV, referente ao imóvel objeto do investimento;
IV - redução de 60% (sessenta por cento) do Imposto sobre Serviços de Qualquer Natureza - ISS incidente sobre os serviços de construção civil referentes ao imóvel objeto do investimento;
V - redução de 60% (sessenta por cento) do Imposto sobre Serviços de Qualquer Natureza - ISS incidente sobre os serviços especificados na Seção 3 da Tabela anexa integrante desta lei, prestados por estabelecimento da pessoa jurídica situado na região-alvo.
§ 2º Investimento, para os efeitos desta lei, é toda despesa de valor igual ou superior a R$ 50.000,00 (cinqüenta mil reais), efetivamente comprovada com a implantação, expansão ou modernização das empresas que desenvolverem as atividades previstas nas Seções 1, 2 e 3 da Tabela anexa integrante desta lei ou de empreendimentos residenciais na área referida no § 1º de seu art. 1º, compreendendo:
I - elaboração de projeto, limitado a 5% (cinco por cento) do valor do investimento;
II - aquisição de terrenos;
III - execução de obras (materiais e mão-de-obra);
IV - melhoramento em instalações incorporáveis ou inerentes aos imóveis;
V - aquisição e instalação de equipamentos necessários à implantação, expansão ou modernização tecnológica da empresa ou do empreendimento.
§ 3º Investidor, para os efeitos desta lei, é a pessoa física ou jurídica previamente habilitada no Programa de Incentivos Seletivos para a região-alvo.
§ 4º Os Certificados de Incentivo ao Desenvolvimento serão emitidos após a conclusão do investimento e terão validade de 5 (cinco) anos a partir de sua emissão, sendo corrigidos anualmente na forma do disposto no art. 1º da Lei nº 10.734, de 30 de junho de 1989.
§ 5º Sem prejuízo do disposto no § 4º deste artigo, os Certificados de Incentivo ao Desenvolvimento concedidos na conformidade da alínea "c" do inciso I do § 1º deste artigo serão emitidos por 5 (cinco) anos consecutivos, mediante verificação anual do Conselho do Programa de Incentivos Seletivos, à razão de 20% (vinte por cento) ao ano sobre o valor do incentivo concedido, corrigido anualmente na forma do disposto no art. 1º da Lei nº 10.734, de 30 de junho de 1989.
§ 6º Os incentivos fiscais tratados nos incisos II e V do § 1º deste artigo serão concedidos pelo prazo de 5 (cinco) anos contado da conclusão do investimento.
§ 7º O valor do incentivo fiscal tratado no inciso III do § 1º deste artigo será somado ao valor do Certificado de Incentivo ao Desenvolvimento de que trata o inciso I do mesmo parágrafo, no momento de sua emissão.
§ 8º O incentivo fiscal tratado no inciso IV do § 1º deste artigo será concedido pelo prazo de 5 (cinco) anos contado da aprovação do projeto de investimentos e ficará sujeito à verificação pelo Conselho do Programa de Incentivos Seletivos, que poderá rever ou cassar sua concessão com base nessa verificação e no projeto de investimentos aprovado.
§ 9º Caso haja aumento de alíquota, de 2% (dois por cento) para 5% (cinco por cento), do ISS incidente sobre as atividades de prestação de serviços especificadas na Seção 2 da Tabela anexa integrante desta lei, aplicar-se-á o incentivo fiscal de que trata o inciso V do § 1º deste artigo.
§ 10. O incentivo fiscal de que trata o inciso V do § 1º deste artigo não poderá resultar na redução da alíquota mínima de 2% (dois por cento).</t>
  </si>
  <si>
    <t>Certificados com duração de 5 anos</t>
  </si>
  <si>
    <t>Art. 5º da Lei nº 13.479, de 30/12/02</t>
  </si>
  <si>
    <t>Contribuintes de baixa renda</t>
  </si>
  <si>
    <t>COSIP - Baixa renda</t>
  </si>
  <si>
    <t>Art. 5º Ficam isentos da Contribuição os contribuintes vinculados às unidades consumidoras classificadas como "tarifa social de baixa renda" pelo critério da Agência Nacional de Energia Elétrica - ANEEL.</t>
  </si>
  <si>
    <t>Art. 3º Ficam isentos da Contribuição para Custeio do Serviço de Iluminação Pública - COSIP, instituída pela Lei nº 13.479, de 30 de dezembro de 2002, os contribuintes residentes ou instalados em vias ou logradouros que não possuam iluminação pública.
Parágrafo único. A isenção de que trata o "caput" deste artigo:
I - cessará a partir do mês seguinte ao do início do fornecimento de iluminação pública;
II - não se aplica em casos de interrupção provisória do fornecimento de energia elétrica em virtude de instalação, manutenção, melhoramento e expansão da rede de iluminação pública, ou decorrentes de qualquer outro fato que provoque a interrupção provisória</t>
  </si>
  <si>
    <t>COSIP - Vias sem iluminação pública</t>
  </si>
  <si>
    <t>Art. 3º da Lei nº 14.125, de 29/12/05</t>
  </si>
  <si>
    <t>Contribuintes residentes ou instalados em vias sem iluminação pública</t>
  </si>
  <si>
    <t>Art. 15 da Lei nº 13.701, de 24/12/03</t>
  </si>
  <si>
    <t>SUP</t>
  </si>
  <si>
    <t>Fernão Dias</t>
  </si>
  <si>
    <t>Prestadores de serviços e incentivadores</t>
  </si>
  <si>
    <t>Certificados com validade de 10 anos</t>
  </si>
  <si>
    <t>Arena Itaquerão (CID)</t>
  </si>
  <si>
    <t>Art. 6º Os Certificados de Incentivo ao Desenvolvimento poderão ser utilizados para pagamento dos seguintes impostos, próprios ou de terceiros:
I - Imposto sobre Serviços de Qualquer Natureza - ISS;
II - Imposto Predial e Territorial Urbano - IPTU.
Parágrafo Único. Os certificados não poderão ser utilizados pelo investidor para o pagamento do Imposto sobre Serviços de Qualquer Natureza - ISS retido na fonte.</t>
  </si>
  <si>
    <t>Art. 150, VI da Constituição Federal</t>
  </si>
  <si>
    <t>Imunidades (ISS)</t>
  </si>
  <si>
    <t>Imunidades (ITBI)</t>
  </si>
  <si>
    <t>Imunidade</t>
  </si>
  <si>
    <t>Imunidades constitucionais</t>
  </si>
  <si>
    <t>Item novo que precisa ser calculado</t>
  </si>
  <si>
    <t>Art. 1º da Lei nº 17.092, de 23/05/2019</t>
  </si>
  <si>
    <t>Conflito das travas com desconto no VV (futuro)</t>
  </si>
  <si>
    <t>Conflito das travas com desconto no VV (pretérito)</t>
  </si>
  <si>
    <t>Art. 9º da Lei nº 15.889, de 05/11/2013</t>
  </si>
  <si>
    <t>Art. 9º da Lei nº 15.889, de 05/11/2013, com a redação da Lei nº 17.092, de 23/05/19</t>
  </si>
  <si>
    <t>Até distribuição dos efeitos da correção da PGV</t>
  </si>
  <si>
    <t>Travas</t>
  </si>
  <si>
    <t>Anisitia de área construída 2019 (IPTU)</t>
  </si>
  <si>
    <t>Anisitia de área construída 2019 (ISS - Habite-se)</t>
  </si>
  <si>
    <t>Art. 26 da Lei nº 17.202, de 16/10/19</t>
  </si>
  <si>
    <t>Art. 15 da Lei nº 17.202, de 16/10/19</t>
  </si>
  <si>
    <t>Créditos tributários pretéritos</t>
  </si>
  <si>
    <t>Carnaval, isenção de IPTU</t>
  </si>
  <si>
    <t>Carnaval, remissão</t>
  </si>
  <si>
    <t>PIME (ITBI)</t>
  </si>
  <si>
    <t>PIME (ISS e taxas)</t>
  </si>
  <si>
    <t>Art. 1º Fica instituído o Programa de Incentivo à Manutenção do Emprego no Município de São Paulo - PIME - destinado a apoiar e incentivar a manutenção dos empregadores no Município de São Paulo.
§ 1º Poderão ser incluídos no PIME débitos tributários, constituídos ou não, inclusive os inscritos em Dívida Ativa, ajuizados ou a ajuizar, em razão de fatos geradores ocorridos até 31 de dezembro de 2018, sendo permitido também a inclusão de eventuais saldos de parcelamento em andamento desde que estejam com suas parcelas em dia, ou com atraso de no máximo 90 (noventa) dias.
§ 2º Não poderão ser incluídos no PIME os débitos referentes a:
I - Imposto sobre a Propriedade Predial e Territorial Urbana;
II - Imposto sobre Serviços - ISS constituídos por incidência de alíquota inferior a 5% (cinco por cento);
III - infrações à legislação de trânsito;
IV - de natureza contratual;
V - indenizações devidas ao Município de São Paulo por dano causado ao seu patrimônio;
VI - infrações à legislação ambiental.</t>
  </si>
  <si>
    <t>Art. 1º da Lei nº 17.255, de 26/12/19</t>
  </si>
  <si>
    <t>Empresas incentivadas</t>
  </si>
  <si>
    <t>Até o fim do programa</t>
  </si>
  <si>
    <t>Art. 8º Vedada a restituição de importâncias recolhidas a este título, ficam remitidos os créditos tributários relativos ao Imposto sobre a Transmissão de Bens Imóveis "Inter Vivos" - ITBI vencidos até a data de entrada em vigor desta Lei, inclusive os inscritos em Dívida Ativa, bem como anistiadas as penalidades, de imóveis adquiridos em operações vinculadas ao Programa de Arrendamento Residencial - PAR, ao Programa Minha Casa Minha Vida - PMCMV e ao Programa Crédito Solidário - PCS, pelo Fundo Paulista de Habitação de Interesse Social, pela Companhia de Desenvolvimento Habitacional e Urbano, pelo Fundo Municipal de Habitação ou em ações habitacionais desenvolvidas no âmbito do Programa FUNAPS, tenha a área sido objeto de alienação ou não, pelo Fundo de Desenvolvimento Urbano - FUNDURB ou que tenham transferidos do patrimônio da União Federal ou de quaisquer de suas autarquias ou adquiridos por meio de recursos de tais fundos ou entidades no âmbito de programas habitacionais.
Parágrafo único. O disposto no caput deste artigo aplica-se aos imóveis cuja destinação habitacional esteja integralmente destinada a beneficiários com faixa de renda equivalente à Faixa 1 do Programa Minha Casa Minha Vida - PMCMV, de que trata a Lei Federal nº 11.977, de 7 de julho de 2009.</t>
  </si>
  <si>
    <t>Remissão do ITBI para todas as entidades habitacionais, para imóveis da faixa I do PMCMV</t>
  </si>
  <si>
    <t>Art. 8º da Lei nº 17.217, de 23/10/19</t>
  </si>
  <si>
    <t>Descrição sumária</t>
  </si>
  <si>
    <t>Imóveis restaurados no Centro</t>
  </si>
  <si>
    <t>Isenção por VVI</t>
  </si>
  <si>
    <t>Desconto por VVI</t>
  </si>
  <si>
    <t>Agremiações desportivas, propriedade ou comodato, IP</t>
  </si>
  <si>
    <t>Conventos e seminários</t>
  </si>
  <si>
    <t>Consulados</t>
  </si>
  <si>
    <t>Art. 18, inciso II, alínea b, da Lei nº 6.989, de 29/12/66, com a redação da Lei nº 10.211/86; e Art. 1º da Lei nº 16.173, de 17/04/15</t>
  </si>
  <si>
    <t>Art. 18, inciso II, alínea h, da Lei nº 6.989/66, com a redação da Lei nº 14.865/08; e Art. 3º da Lei nº 14.652/07</t>
  </si>
  <si>
    <t xml:space="preserve">Art. 18, inciso II, alínea c, da Lei nº 6.989, de 29/12/66, com redação da Lei nº 10.211/86; e Art. 1º da Lei nº 13.672, de 01/12/03
</t>
  </si>
  <si>
    <t>Entidades culturais e educacionais, comodato</t>
  </si>
  <si>
    <t>Sociedades Amigos de Bairros</t>
  </si>
  <si>
    <t>COHAB, IPTU</t>
  </si>
  <si>
    <t>Soldados da 2ª Guerra e viúvas</t>
  </si>
  <si>
    <t>Cinematecas e cinemas</t>
  </si>
  <si>
    <t>PPI 2017</t>
  </si>
  <si>
    <t>Templos</t>
  </si>
  <si>
    <t>Vegetação árborea</t>
  </si>
  <si>
    <t>Mananciais - Terreno</t>
  </si>
  <si>
    <t>Mananciais - Excesso de área</t>
  </si>
  <si>
    <t>Enchentes</t>
  </si>
  <si>
    <t>Administração Pública, comodato</t>
  </si>
  <si>
    <t>CDHU, IPTU</t>
  </si>
  <si>
    <t>Teatros</t>
  </si>
  <si>
    <t>PROMAC</t>
  </si>
  <si>
    <t>Fachadas</t>
  </si>
  <si>
    <t>Fomento ao esporte</t>
  </si>
  <si>
    <t>SPTrans, CET, SPUrbanismo, SPObras</t>
  </si>
  <si>
    <t>São Paulo Transporte</t>
  </si>
  <si>
    <t>Fundo de Inclusão Digital</t>
  </si>
  <si>
    <t>FUMCAD</t>
  </si>
  <si>
    <t>Cooperativas de radiotáxis</t>
  </si>
  <si>
    <t>Zona Sul</t>
  </si>
  <si>
    <t>HIS, até 6 SM do PMCMV</t>
  </si>
  <si>
    <t>Fundos habitacionais</t>
  </si>
  <si>
    <t>Carnaval, isenção de ISS</t>
  </si>
  <si>
    <t>Carnaval, remissão de ISS</t>
  </si>
  <si>
    <t>Isenção cultural com participação nacional</t>
  </si>
  <si>
    <t>Transporte metroviário</t>
  </si>
  <si>
    <t>Prodam e SPTuris</t>
  </si>
  <si>
    <t>Cinemas com acesso direto</t>
  </si>
  <si>
    <t>Art. 22 Os incentivos fiscais referidos no art. 20 desta lei poderão recair sobre os seguintes tributos:
I - Imposto Predial e Territorial Urbano - IPTU referente ao imóvel ocupado pelo contribuinte incentivado, pelo prazo de 20 (vinte) anos ou até o final do período de que trata o § 1º do art. 20 desta Lei, o que ocorrer primeiro;
II - Imposto sobre Transmissão "Inter Vivos" de Bens Imóveis - ITBI-IV na aquisição de imóvel pelo contribuinte incentivado, ocorrida após a efetivação da adesão ao Programa;
III - Imposto sobre Serviços de Qualquer Natureza - ISS incidente sobre os serviços de construção civil, descritos nos subitens 7.02, 7.04, 7.05 e 7.15 da lista do "caput" do art. 1º da Lei nº 13.701, de 2003, quando vinculados à execução da construção ou reforma de imóvel de propriedade do contribuinte incentivado, para obras iniciadas a partir do primeiro dia do mês seguinte ao da efetivação da adesão ao Programa.</t>
  </si>
  <si>
    <t>25 anos a partir do regulamento</t>
  </si>
  <si>
    <t>Art. 22 da Lei nº 16.757, de 14/11/17</t>
  </si>
  <si>
    <t>Setores, Programas ou Beneficiários</t>
  </si>
  <si>
    <t>Art. 5º da Lei nº 17.332, de 24/03/20</t>
  </si>
  <si>
    <t>ISS, IPTU e TFE</t>
  </si>
  <si>
    <t>5 anos</t>
  </si>
  <si>
    <t>Triângulo SP</t>
  </si>
  <si>
    <t>4-A</t>
  </si>
  <si>
    <t>4-B</t>
  </si>
  <si>
    <t>Fonte:</t>
  </si>
  <si>
    <t>Leitura:</t>
  </si>
  <si>
    <t>Lei nº 10.978
Art. 1º Fica o Executivo autorizado a conceder isenção do Imposto Predial Urbano incidente sobre os imóveis exclusiva e efetivamente utilizados como salas de exibição de cinematecas e cineclubes, admitindo-se apenas as atividades acessórias correlacionadas a exibição de filmes.
Lei nº 13.712
Art. 2º Ficam isentos do Imposto Predial e Territorial Urbano - IPTU os imóveis utilizados exclusiva ou predominantemente como cinema e atividades acessórias correlacionadas à exibição de filmes, com as características descritas no "caput" do artigo 1º desta lei, que cumpram as contrapartidas de caráter sociocultural estabelecidas no artigo 5º desta lei.</t>
  </si>
  <si>
    <t xml:space="preserve">Entidades culturais </t>
  </si>
  <si>
    <t xml:space="preserve">Art. 1º. Fica isento do pagamento do Imposto Predial e Territorial Urbano – IPTU o imóvel integrante do patrimônio do aposentado ou pensionista, bem como de beneficiário de renda mensal vitalícia paga pelo Instituto Nacional de Seguridade Social e de beneficiário do Programa de Amparo Social ao Idoso, criado pelo Ministério da Previdência e Assistência Social, ou outro programa que venha a substituí-lo, cujo valor venal, na data do fato gerador do imposto, seja igual ou inferior a R$ 1.000.000.00 (um milhão de reais), na seguinte proporção: 
I - 100% (cem por cento), quando o valor bruto recebido pelo interessado for de até 3 (três) salários mínimos; 
II - 50% (cinquenta por cento), quando o valor bruto recebido pelo interessado for maior que 3 (três) e até 4 (quatro) salários mínimos;
III - 30% (trinta por cento), quando o valor bruto recebido pelo interessado for maior que 4 (quatro) e até 5 (cinco) salários mínimos, 
§ 1º O valor bruto recebido pelo nteressado refere-se ao do mês de janeiro do exercício de incidência do IPTU, </t>
  </si>
  <si>
    <t>Revogado pela Lei nº 16.757/2017</t>
  </si>
  <si>
    <t>Não se aplica, pois trata-se de remissão concedida em Lei de 2009, não aplicável a exercícios futuros.</t>
  </si>
  <si>
    <t>47 - 5.04</t>
  </si>
  <si>
    <t>Inseminação artificial, fertilização "in vitro" e congêneres, na área veterinária.</t>
  </si>
  <si>
    <t>47 - 5.05</t>
  </si>
  <si>
    <t>Bancos de sangue e de órgãos e congêneres, na área veterinária.</t>
  </si>
  <si>
    <t>47 - 5.06</t>
  </si>
  <si>
    <t>Coleta de sangue, leite, tecidos, sêmen, órgãos e materiais biológicos de qualquer espécie, na área veterinária.</t>
  </si>
  <si>
    <t>Art. 2º da Lei nº 14.910, de 27/02/09</t>
  </si>
  <si>
    <t>A estimativa de renúncia de receita foi calculada obtendo-se os CCM a partir da busca fonética e, após verificando quais desses CCM emitem NFSe. A partir do valor do ISS das NFSe emitidas aplicamos o IPCA e o PIB de serviços para os anos subsequentes.</t>
  </si>
  <si>
    <t>Imunidades (IPTU)</t>
  </si>
  <si>
    <t>Total</t>
  </si>
  <si>
    <t>Gasto tributário</t>
  </si>
  <si>
    <t>Valor estimado (R$ MM)</t>
  </si>
  <si>
    <t>Valor estimado
(R$ MM)</t>
  </si>
  <si>
    <t>TABELA 3 - Gasto tributário por tributo</t>
  </si>
  <si>
    <t>TABELA 2 - Valor estimado por fonte, resumido</t>
  </si>
  <si>
    <t>TABELA 1 - Valor estimado por fonte</t>
  </si>
  <si>
    <t>Imposto Predial e Territorial Urbano (IPTU)</t>
  </si>
  <si>
    <t>Imposto sobre Serviços de Qualquer Natureza (ISS)</t>
  </si>
  <si>
    <t>Contribuição para Custeio do Serviço de Iluminação Pública (COSIP)</t>
  </si>
  <si>
    <t>IPTU, ISS e Taxas</t>
  </si>
  <si>
    <t>TABELA 4 - Gasto tributário por tributo, resumido</t>
  </si>
  <si>
    <t>Outros casos, incluindo aqueles com mais de um tributo</t>
  </si>
  <si>
    <t>Alíquotas de ISS abaixo de 5% e outras fontes de potencial arrecadatório não exercido, exceto gasto tributário</t>
  </si>
  <si>
    <t>Art. 7º da Lei nº 17.217, de 23/10/19</t>
  </si>
  <si>
    <t>TRSD</t>
  </si>
  <si>
    <t>PPI 2021</t>
  </si>
  <si>
    <t>Novo Marco do Saneamento</t>
  </si>
  <si>
    <t>Art. 29. Os serviços públicos de saneamento básico terão a sustentabilidade econômico-financeira assegurada por meio de remuneração pela cobrança dos serviços, e, quando necessário, por outras formas adicionais, como subsídios ou subvenções, vedada a cobrança em duplicidade de custos administrativos ou gerenciais a serem pagos pelo usuário, nos seguintes serviços:
II - de limpeza urbana e manejo de resíduos sólidos, na forma de taxas, tarifas e outros preços públicos, conforme o regime de prestação do serviço ou das suas atividades;</t>
  </si>
  <si>
    <t>Art. 29 da Lei Federal nº 11.445, 02/01/2007 alterado pela Lei Federal nº 14.026, 15/07/2020</t>
  </si>
  <si>
    <t>Considerando como total uma alíquota de 5% (renúncia é a diferença entre 5% e a alíquota vigente). Calculado a partir da base de pagamentos. Aplicamos o IPCA e o PIB de serviços para os anos subsequentes.</t>
  </si>
  <si>
    <t>Art. 1º Fica instituído o Programa de Parcelamento Incentivado de 2021 – PPI 2021, destinado a promover a regularização dos débitos referidos nesta Lei, decorrentes de créditos tributários e não tributários, constituídos ou não, inclusive os inscritos em Dívida Ativa, ajuizados ou a ajuizar, em razão de fatos geradores ocorridos até 31 de dezembro de 2020.
Art. 5º Sobre os débitos consolidados na forma do art. 4º desta Lei serão concedidos descontos diferenciados, na seguinte conformidade:
I - relativamente ao débito tributário:
a) redução de 85% (oitenta e cinco por cento) do valor dos juros de mora e de 75% (setenta e cinco por cento) da multa, na hipótese de pagamento em parcela única;
b) redução de 60% (sessenta por cento) do valor dos juros de mora e de 50% (cinquenta por cento) da multa, na hipótese de pagamento parcelado;
II - relativamente ao débito não tributário:
a) redução de 85% (oitenta e cinco por cento) do valor dos encargos moratórios incidentes sobre o débito principal, na hipótese de pagamento em parcela única;
b) redução de 60% (sessenta por cento) do valor dos encargos moratórios incidentes sobre o débito principal, na hipótese de pagamento parcelado.</t>
  </si>
  <si>
    <t>Art. 30. Vedada a restituição de importâncias recolhidas a este título, ficam remitidos os autos de infração vinculados a Cadastro de Contribuintes Mobiliários – CCM lavrados até 31 de dezembro de 1999 e disponibilizados manualmente para inscrição em dívida ativa, nas seguintes hipóteses:</t>
  </si>
  <si>
    <t>Remissão Autos de Infração lavrados até 31/12/99</t>
  </si>
  <si>
    <t>Art. 30 da lei Nº 17.557, de 26/05/2021</t>
  </si>
  <si>
    <t>Arts 1º ao 12 da lei Nº 17.557, de 26/05/2021</t>
  </si>
  <si>
    <t>ISS / TAXAS</t>
  </si>
  <si>
    <t>Contribuintes Autuados até 31/12/1999</t>
  </si>
  <si>
    <t>ISS/IPTU/TFE/TFA</t>
  </si>
  <si>
    <t>Entidades sem fins lucrativos, de serviços de diversões, lazer e entretenimento relacionados ao Carval</t>
  </si>
  <si>
    <t>Art. 32 da lei Nº 17.557, de 26/05/2021</t>
  </si>
  <si>
    <t>Art. 32. Os efeitos da remissão decretada pelo art. 7º da Lei nº 17.245, de 2019, ficam estendidos aos créditos, constituídos ou a constituir, referentes a fatos geradores ocorridos até a data de entrada em vigor desta Lei, relativamente aos tributos lá elencados e vedada a restituição de quaisquer quantias recolhidas a esse título.</t>
  </si>
  <si>
    <t>Art. 34. Vedada a restituição de quaisquer valores recolhidos a este título, ficam anistiadas as multas e juros moratórios, já incididos e a incidir, sobre as prestações a que se referem os arts. 19 e 39 da Lei nº 6.989, de 29 de dezembro de 1966, do Imposto Predial e Territorial Urbano lançado na Emissão Geral de 2021, vencidas e não pagas até 30 de abril de 2021, desde que referidas parcelas sejam pagas até 30 de novembro de 2021.</t>
  </si>
  <si>
    <t>Anistia multas e juros, IPTU, pandemia</t>
  </si>
  <si>
    <t>Proprietários c/ parcelas vencidas não pagas de 01 a 04/21 da Emissão Geral de 21</t>
  </si>
  <si>
    <t>Art. 34 da lei Nº 17.557, de 26/05/2021</t>
  </si>
  <si>
    <t>Art. 35. Vedada a restituição de quaisquer valores recolhidos a este título, ficam remitidos os créditos de Imposto Predial e Territorial Urbano – IPTU constituídos até 31 de dezembro de 2020 em face de entidades sem fins lucrativos, com sede na cidade de São Paulo, que sejam representativas de estudantes e que possuam declaração de utilidade pública municipal ou estadual, constituídas há mais de 20 (vinte) anos.</t>
  </si>
  <si>
    <t>Entidade representativas de estudantes constituídas há mais de 20 (vinte) anos.</t>
  </si>
  <si>
    <t>Art. 35 da lei Nº 17.557, de 26/05/2021</t>
  </si>
  <si>
    <t>Entidade estudantil, remissão</t>
  </si>
  <si>
    <t>Remissão Templos até R$ 120 mil</t>
  </si>
  <si>
    <t>Art. 36 da lei Nº 17.557, de 26/05/2021</t>
  </si>
  <si>
    <t>Templos de qualquer culto</t>
  </si>
  <si>
    <t>Art. 36. Vedada a restituição de importâncias recolhidas a este título, ficam remitidos os créditos tributários do Imposto Predial e Territorial Urbano – IPTU dos templos de qualquer culto que, quando da entrada em vigor desta Lei, atendam cumulativamente aos seguintes requisitos:
I - estejam regularmente constituídos; e
II - sejam relativos a imóveis regularmente inscritos no Cadastro Imobiliário Fiscal – CIF e para os quais conste registro de decisão administrativa reconhecendo a imunidade tributária prevista no art. 150, VI, “b”, da Constituição Federal ou concedendo a isenção prevista no art. 7º da Lei nº 13.250, de 27 de dezembro de 2001, gerando efeitos quando da ocorrência do fato gerador.
Parágrafo único. A remissão prevista nesse artigo fica limitada ao valor de até R$ 120.000,00 (cento e vinte mil reais) por CNPJ de sujeito passivo do IPTU e/ou locatário de imóvel.</t>
  </si>
  <si>
    <t>Art. 37. Vedada a restituição de importâncias recolhidas a este título, ficam remitidos os créditos tributários do Imposto Predial e Territorial Urbano – IPTU constituídos até 31 de dezembro de 2020 e relativos a imóveis utilizados como templos de qualquer culto, para os quais não haja registro de decisão administrativa reconhecendo a imunidade tributária prevista no art. 150, VI, “b”, da Constituição Federal ou concedendo a isenção prevista no art. 7º da Lei nº 13.250, de 27 de dezembro de 2001, cujos titulares ou locatários sejam entidades religiosas.</t>
  </si>
  <si>
    <t>Art. 37 da lei Nº 17.557, de 26/05/2021</t>
  </si>
  <si>
    <t>Remissão Templos, imóveis locados</t>
  </si>
  <si>
    <t>Agremiações Desportivas</t>
  </si>
  <si>
    <t>Art. 31. A Lei nº 17.245, de 11 de dezembro de 2019, passa a vigorar acrescida do art. 6º-A, com a seguinte redação:
Art. 6º-A. São isentas do Imposto sobre Serviços de Qualquer Natureza – ISS as agremiações carnavalescas e as entidades de organização do carnaval paulistano, relativamente às atividades culturais ou de lazer por elas executadas, inseridas ou não no contexto do carnaval paulistano, e observado o disposto no art. 8º-A da Lei Complementar Federal nº 116, de 31 de julho de 2003.(Incluído pela Lei nº 17.557/2021)</t>
  </si>
  <si>
    <t>Carro Elétrico</t>
  </si>
  <si>
    <t xml:space="preserve">Art. 1º da Lei nº 17.563, de 8 de junho de 2021 </t>
  </si>
  <si>
    <t xml:space="preserve">5 (cinco) primeiros anos da tributação incidente no bem </t>
  </si>
  <si>
    <t>Utilização dos créditos gerados em favor dos proprietários de veículos elétricos ou movidos a hidrogênio para o pagamento do IPTU.</t>
  </si>
  <si>
    <t xml:space="preserve">Art. 3º O incentivo ao uso dos veículos descritos no artigo anterior consistirá na geração, em favor do proprietário ou arrendatário mercantil, de crédito correspondente à quota-parte do IPVA – Imposto sobre a Propriedade de Veículos Automotores, transferida ao Município em função da tributação incidente sobre o respectivo veículo, e poderá ser usufruído por meio de: 
I - transferência em dinheiro para conta corrente registrada em nome do proprietário do veículo ou do arrendatário mercantil; 
II - pagamento de IPTU incidente sobre imóvel de propriedade do proprietário do veículo ou do arrendatário mercantil, na forma do regulamento. 
</t>
  </si>
  <si>
    <t>Soma do valor dos débitos em dívida ativa dos autos de infração lavrados até dia 31/12/1999</t>
  </si>
  <si>
    <t xml:space="preserve">Para o calculo da estimatiava renúncia, foi considerado o impacto máximo, calculado a partir do valor de multas e juros dos débitos de lançamentos do mesmo exercício, constituidos até abril.  A este montante, foi aplicada a taxa recuperação de inadimplência média de abril a novembro, que  foi obtida pela média da taxa dos valores devidos até abril e pagos em atraso no mesmo exercício até novembro, considerando o histórico gerado para o cáculo da taxa de inadimplencia do IPTU de 2017 a 2020.  Foram desconsiderados, eventuais ganhos que poderiam ser gerados a partir de pagamentos de contribuintes estimulados pela oportunidade vantajosa de quitação. </t>
  </si>
  <si>
    <t>Valor do débitos dos contribuintes beneficiados, conforme consulta realizada ao DUC em 06/05/2021. Trata-se do potencial máximo de remissão.</t>
  </si>
  <si>
    <t>Valor da somatória do débito atualizados, disponível na tabela de dívida ativa em 21/07/2021. Para os sqls com cod de imunidade em algum exercício do cadastro de notificação ativo, cobrança diferente de normal e uso "templo". Trata-se do potencial máximo de remissão.</t>
  </si>
  <si>
    <t>Valor da somatória do débito atualizados, disponível na tabela de dívida ativa em 21/07/2021. Para os sqls sem cod de imunidade em algum exercício do cadastro de notificação ativo e uso "templo". Trata-se do potencial máximo de remissão.</t>
  </si>
  <si>
    <t>LEI Nº 17.577, DE 20 DE JULHO DE 2021</t>
  </si>
  <si>
    <t>Requalifica Centro</t>
  </si>
  <si>
    <t>3 a 10 anos a partir da emissão co certificado de conclusão</t>
  </si>
  <si>
    <t>Isenção temporária de IPTU, para os imóveis residenciais requalificados</t>
  </si>
  <si>
    <t xml:space="preserve">Art. 16. Aplicam-se os seguintes incentivos fiscais à requalificação de edificações localizadas na Área Central licenciadas nos termos desta Lei, desde que voltadas à categoria de uso residencial, mesmo nas hipóteses em que a requalificação objetive a mudança de uso para tais subcategorias:
IV - redução para 2% (dois por cento) na alíquota do Imposto sobre Serviços de Qualquer Natureza – ISS relativos aos serviços tomados integrantes do item 7 ao art. 1º da Lei nº 13.701, de 24 de setembro de 2003 – “Serviços relativos à engenharia, arquitetura, geologia, urbanismo, construção civil, manutenção, limpeza, meio ambiente, saneamento e congêneres”, incidente sobre a requalificação para os imóveis situados na Área Central, observado o limite previsto no art. 2º da Lei Complementar nº 157, de 29 de dezembro de 2016;
</t>
  </si>
  <si>
    <t>Redução de alíquota para determinados serviços tomados pelos imóveis requalificados</t>
  </si>
  <si>
    <t xml:space="preserve">Art. 16. Aplicam-se os seguintes incentivos fiscais à requalificação de edificações localizadas na Área Central licenciadas nos termos desta Lei, desde que voltadas à categoria de uso residencial, mesmo nas hipóteses em que a requalificação objetive a mudança de uso para tais subcategorias:
V - isenção do Imposto sobre Transmissão “intervivos” aplicável a imóveis que serão objeto de requalificação, mediante a apresentação do alvará de aprovação e de execução de requalificação ou alvará de aprovação e de execução de requalificação associada à reforma;
</t>
  </si>
  <si>
    <t>Isenção de ITBI para os imóveis residenciais requalificados</t>
  </si>
  <si>
    <t xml:space="preserve">Art. 16. Aplicam-se os seguintes incentivos fiscais à requalificação de edificações localizadas na Área Central licenciadas nos termos desta Lei, desde que voltadas à categoria de uso residencial, mesmo nas hipóteses em que a requalificação objetive a mudança de uso para tais subcategorias:
VI - isenção de taxas municipais para instalação e funcionamento, pelo prazo de 5 (cinco) anos, contados da entrada em vigor desta Lei.
</t>
  </si>
  <si>
    <t xml:space="preserve">5 anos </t>
  </si>
  <si>
    <t>Isenção de TFE para os imóveis residenciais requalificados</t>
  </si>
  <si>
    <t xml:space="preserve">Art. 16. Aplicam-se os seguintes incentivos fiscais à requalificação de edificações localizadas na Área Central licenciadas nos termos desta Lei, desde que voltadas à categoria de uso residencial, mesmo nas hipóteses em que a requalificação objetive a mudança de uso para tais subcategorias:
I - remissão dos créditos do Imposto Predial e Territorial Urbano (IPTU) para as edificações objeto da requalificação, observado, como termo, a expedição do respectivo certificado de conclusão;
</t>
  </si>
  <si>
    <t>Remissão dos débitos de IPTU para os imóveis residenciais requalificados</t>
  </si>
  <si>
    <t>Art. 16. Aplicam-se os seguintes incentivos fiscais à requalificação de edificações localizadas na Área Central licenciadas nos termos desta Lei, desde que voltadas à categoria de uso residencial, mesmo nas hipóteses em que a requalificação objetive a mudança de uso para tais subcategorias:
II - isenção do Imposto Predial e Territorial Urbano (IPTU) nos 3 (três) primeiros anos a partir da emissão do respectivo certificado de conclusão;
§ 3º O incentivo de que trata o inciso II do caput deste artigo será de 10 (dez) anos para os imóveis situados no perímetro formado, ao norte, pelas alamedas Eduardo Prado, Dino Bueno, Ribeiro da Silva e Cleveland, e pela Rua Mauá, ao leste, pela Rua Casper Líbero e pela Avenida Ipiranga, ao Sul, pelas avenidas São João e Duque de Caxias, e, por fim, a oeste, pelas ruas Guaianases, Helvetia e pela Avenida Rio Branco.</t>
  </si>
  <si>
    <t>TFE</t>
  </si>
  <si>
    <t>Levantamento de débitos dos contribuintes que se enquadram no rol da remissão prevista no artigo em questão.</t>
  </si>
  <si>
    <t xml:space="preserve">Para estimar a renuncia de receita, consideramos os contratos homologados (em pagamento) e quitados, calculamos o total de descontos ref. ao PPI  na adesão de 2021, posteriormente, distribuímos conforme vencimento das parcelas nos anos posteriores à adesão. </t>
  </si>
  <si>
    <t xml:space="preserve">Art. 6º Ficam isentas do Imposto Predial e Territorial Urbano – IPTU as agremiações carnavalescas e entidades organizadoras do carnaval paulistano, que representem agremiações carnavalescas. Parágrafo único. A isenção refere-se aos imóveis utilizados como sedes, barracões ou quadras, sejam próprios ou alugados de terceiros, desde que utilizados para finalidade carnavalesca. </t>
  </si>
  <si>
    <t>Art. 7º Fica concedida remissão integral dos créditos tributários, multas e juros correspondentes, relativamente aos débitos de Imposto sobre Serviços – ISS, Imposto sobre Serviços de Qualquer Natureza – ISSQN e do Imposto Predial Territorial Urbano – IPTU, da Taxa de Fiscalização de Estabelecimentos – TFE e Taxa de Fiscalização de Anúncios – TFA, das pessoas a que se referem os arts. 1º da Lei nº 14.910, de 27 de fevereiro de 2009, e 6º desta Lei, vencidos até a data de promulgação desta Lei. Art. 32. Os efeitos da remissão decretada pelo art. 7º da LEI nº 17.245, de 2019, ficam estendidos aos créditos, constituídos ou a constituir, referentes a fatos geradores ocorridos até a data de entrada em vigor desta LEI, relativamente aos tributos lá elencados e vedada a restituição de quaisquer quantias recolhidas a esse título.</t>
  </si>
  <si>
    <t>https://www3.bcb.gov.br/expectativas2/#/consultaSeriesEstatisticas</t>
  </si>
  <si>
    <t>ok</t>
  </si>
  <si>
    <t>outros casos, incluindo aqueles com mais de um tributo</t>
  </si>
  <si>
    <t>Art. 2º da Lei Nº 17.719, de 26 de novembro 2021</t>
  </si>
  <si>
    <t>Art. 2º A partir do exercício de 2022, ressalvado o disposto no art. 4º desta Lei, ficam isentos do Imposto Predial os imóveis construídos:
I - cujo valor venal, na data do fato gerador do imposto, seja igual ou inferior a R$ 120.000,00 (cento e vinte mil reais);
II - utilizados exclusiva ou predominantemente como residência, de Padrões A, B ou C, dos Tipos 1 ou 2 da Tabela V anexa à Lei nº 10.235, de 1986, e cujo valor venal, na data do fato gerador do imposto, seja superior a R$ 120.000,00 (cento e vinte mil reais) e igual ou inferior a R$ 230.000,00 (duzentos e trinta mil reais).</t>
  </si>
  <si>
    <t>Art. 6º da Lei nº 15.889, de 05/11/13 (revogado pela Lei Nº 17.719, de 26 de Novembro 2021)</t>
  </si>
  <si>
    <t>Art. 7º da Lei nº 15.889, de 05/11/13 (revogado pela Lei Nº 17.719, de 26 de Novembro 2021)</t>
  </si>
  <si>
    <t>Art. 3º da Lei Nº 17.719, de 26 de novembro 2021</t>
  </si>
  <si>
    <t>Art. 3º A partir do exercício de 2022, ressalvado o disposto no art. 4º desta Lei, para fins de lançamento do Imposto Predial, sobre o valor venal do imóvel obtido pela aplicação dos procedimentos previstos na Lei nº 10.235, de 1986, fica concedido o desconto correspondente à diferença entre:
I - R$ 360.000,00 (trezentos e sessenta mil reais) e 2 (duas) vezes o valor venal do imóvel, para os imóveis construídos não referenciados no inciso II do art. 2º desta Lei, cujo valor venal, na data do fato gerador do imposto, seja superior a R$120.000,00 (cento e vinte mil reais) e inferior a R$ 180.000,00 (cento e oitenta mil reais);
II - R$ 690.000,00 (seiscentos e noventa mil reais) e 2 (duas) vezes o valor venal do imóvel, para os imóveis construídos referenciados no inciso II do art. 2º desta Lei, e cujovalor venal, na data do fato gerador do imposto, seja superior a R$ 230.000,00 (duzentos e trinta mil reais) e inferior a R$ 345.000,00 (trezentos e quarenta e cinco mil reais).</t>
  </si>
  <si>
    <t>Art. 9º A diferença nominal entre o crédito tributário total do IPTU do exercício do lançamento e o do exercício anterior fica limitada:
§ 2º-A A partir do exercício de 2020, serão aplicados os percentuais previstos nos incisos I e II do "caput" deste artigo, ainda que o valor venal do imóvel supere, no exercício do lançamento, os limites previstos no art. 7º desta Lei. (Redação acrescida pela Lei nº 17.092/2019)</t>
  </si>
  <si>
    <t>Art. 9º A diferença nominal entre o crédito tributário total do IPTU do exercício do lançamento e o do exercício anterior fica limitada:
I - no caso de imóveis com utilização exclusiva ou predominantemente residencial, a 20% (vinte por cento) para fatos geradores ocorridos no exercício de 2014 e a 10% (dez por cento) para fatos geradores ocorridos nos demais exercícios;
II - nos demais casos, a 35% (trinta e cinco por cento) para fatos geradores ocorridos no exercício de 2014 e a 15% (quinze por cento) para fatos geradores ocorridos nos demais exercícios.
§ 6º Excepcionalmente os lançamentos efetuados nos exercícios de 2022, 2023 e 2024 ficam limitados à variação do Índice Nacional de Preços ao Consumidor Amplo - IPCA no exercício anterior, conforme última estimativa do Banco Central do Brasil disponível no dia 15 de dezembro do exercício da medição, e limitados a no máximo a 10% (dez por cento) da diferença nominal entre o crédito tributário total do IPTU do exercício do lançamento e o do exercício anterior. (Redação acrescida pela Lei nº 17.719/2021)
§ 8º Caso a variação do IPCA, calculada nos termos do § 6º, seja superior ao limite previsto no caput, aplicar-se-á o referido limite. (Redação acrescida pela Lei nº 17.719/2021)</t>
  </si>
  <si>
    <t>Art. 15. Adotar-se-á regime especial de recolhimento do Imposto quando os serviços descritos nos subitens 4.01, 4.02, 4.06, 4.08, 4.11, 4.12, 4.13, 4.14, 4.16, 5.01, 7.01 (exceto paisagismo), 17.13, 17.15, 17.18 da lista do caput do art. 1º, bem como aqueles próprios de economistas, forem prestados por sociedade constituída na forma do § 1º deste artigo, observadas as faixas de receita bruta mensal previstas no § 12 deste artigo.(Redação dada pela Lei nº 17.719/2021 - Vigência: a partir de 1º de janeiro de 2022 ou 90 (noventa) dias após a publicação da Lei nº 17.719/2021, o que ocorrer por último.)
I - (Revogado pela Lei nº 14.865, de 29 de dezembro de 2008)
a) (Revogado pela Lei nº 14.865, de 29 de dezembro de 2008)
b) (Revogado pela Lei nº 14.865, de 29 de dezembro de 2008)
c) (Revogado pela Lei nº 14.865, de 29 de dezembro de 2008)
II - quando os serviços descritos nos subitens 4.01, 4.02, 4.06, 4.08, 4.11, 4.12, 4.13, 4.14, 4.16, 5.01, 7.01 (exceto paisagismo), 17.13, 17.15, 17.18 da lista do “caput” do artigo 1º, bem como aqueles próprios de economistas, forem prestados por sociedade constituída na forma do parágrafo 1º deste artigo, estabelecendo-se como receita bruta mensal o valor de R$ 800,00 (oitocentos reais) multiplicado pelo número de profissionais habilitados.
§ 1º As sociedades de que trata o caput deste artigo são aquelas cujos profissionais (sócios, empregados ou não) são habilitados ao exercício da mesma atividade e prestam serviços de forma pessoal, em nome da sociedade, assumindo responsabilidade pessoal, nos termos da legislação específica.(Redação dada pela Lei nº 17.719/2021 - Vigência: a partir de 1º de janeiro de 2022 ou 90 (noventa) dias após a publicação da Lei nº 17.719/2021, o que ocorrer por último.)
§ 2º Excluem-se do disposto no caput deste artigo as sociedades que:(Redação dada pela Lei nº 17.719/2021 - Vigência: a partir de 1º de janeiro de 2022 ou 90 (noventa) dias após a publicação da Lei nº 17.719/2021, o que ocorrer por último.)
I - tenham como sócio pessoa jurídica;
II - sejam sócias de outra sociedade;
III - desenvolvam atividade diversa daquela a que estejam habilitados profissionalmente os sócios;
IV - tenham sócio que delas participe tão-somente para aportar capital ou administrar;
V - explorem mais de uma atividade de prestação de serviços.
VI - terceirizem ou repassem a terceiros os serviços relacionados à atividade da sociedade;(Incluído pela Lei nº 15.406, de 8 de julho de 2011)
VII - se caracterizem como empresárias ou cuja atividade constitua elemento de empresa;(Incluído pela Lei nº 15.406, de 8 de julho de 2011)
VIII - sejam filiais, sucursais, agências, escritório de representação ou contato, ou qualquer outro estabelecimento descentralizado ou relacionado a sociedade sediada no exterior.(Incluído pela Lei nº 15.406, de 8 de julho de 2011)
§ 3º - Os prestadores de serviços de que trata este artigo são obrigados à emissão de Nota Fiscal de Serviços Eletrônica ou outro documento exigido pela Administração Tributária.(Incluído pela Lei nº 15.406, de 8 de julho de 2011)
§ 4º Para os prestadores de serviços de que trata o caput deste artigo, o Imposto deverá ser calculado mediante a aplicação da alíquota determinada no art. 16 desta Lei sobre as importâncias estabelecidas no § 12 deste artigo.(Redação dada pela Lei nº 17.719/2021 - Vigência: a partir de 1º de janeiro de 2022 ou 90 (noventa) dias após a publicação da Lei nº 17.719/2021, o que ocorrer por último.)
§ 5º As importâncias previstas neste artigo serão atualizadas na forma do disposto no art. 2º da Lei nº 13.105, de 29 de dezembro de 2000.(Redação dada pela Lei nº 17.719/2021 - Vigência: a partir de 1º de janeiro de 2022 ou 90 (noventa) dias após a publicação da Lei nº 17.719/2021, o que ocorrer por último.)
§6º - Aplicam-se aos prestadores de serviços de que trata este artigo, no que couber, as demais normas da legislação municipal do Imposto sobre Serviços de Qualquer Natureza - ISS.
§ 7º. Para fins do disposto no inciso VII do § 2º deste artigo, são consideradas sociedades empresárias aquelas que tenham por objeto o exercício de atividade própria de empresário sujeito à inscrição no Registro Público das Empresas Mercantis, nos termos dos arts. 966 e 982 do Código Civil.(Incluído pela Lei nº 15.406, de 8 de julho de 2011)
§ 8º. Equiparam-se às sociedades empresárias, para fins do disposto no inciso VII do § 2º deste artigo, aquelas que, embora constituídas como sociedade simples, assumam caráter empresarial, em função de sua estrutura ou da forma da prestação dos serviços.(Incluído pela Lei nº 15.406, de 8 de julho de 2011)
§ 9º. Os incisos VI e VII do § 2º e os §§ 7º e 8º deste artigo não se aplicam às sociedades uniprofissionais em relação às quais seja vedado pela legislação específica a forma ou características mercantis e a realização de quaisquer atos de comércio.(Incluído pela Lei nº 15.406, de 8 de julho de 2011)
§ 10. As pessoas jurídicas que deixarem de apresentar qualquer declaração obrigatória relacionada ao regime previsto neste artigo ter-se-ão por não optantes pelo regime especial de recolhimento de que trata este artigo, sendo desenquadradas desse regime, na forma, condições e prazos estabelecidos em regulamento.(Incluído pela Lei n° 16.240, de 22 de julho de 2015)
§ 11. O contribuinte poderá recorrer do desenquadramento de que trata o § 10 deste artigo, na forma, condições e prazos estabelecidos em regulamento.(Incluído pela Lei n° 16.240, de 22 de julho de 2015)
§ 12. As faixas de receita bruta mensal são:(Incluído pela Lei nº 17.719/2021 - Vigência: a partir de 1º de janeiro de 2022 ou 90 (noventa) dias após a publicação da Lei nº 17.719/2021, o que ocorrer por último.)
I - R$ 1.995,26 (mil novecentos e noventa e cinco reais e vinte e seis centavos) multiplicados pelo número de profissionais habilitados, até 5 (cinco) profissionais habilitados;(Incluído pela Lei nº 17.719/2021 - Vigência: a partir de 1º de janeiro de 2022 ou 90 (noventa) dias após a publicação da Lei nº 17.719/2021, o que ocorrer por último.)
II - R$ 5.000,00 (cinco mil reais) multiplicados pelo número de profissionais habilitados, para o número de profissionais que superar 5 (cinco), até 10 (dez) profissionais habilitados;(Incluído pela Lei nº 17.719/2021 - Vigência: a partir de 1º de janeiro de 2022 ou 90 (noventa) dias após a publicação da Lei nº 17.719/2021, o que ocorrer por último.)
III - R$ 10.000,00 (dez mil reais) multiplicados pelo número de profissionais habilitados, para o número de profissionais que superar 10 (dez), até 20 (vinte) profissionais habilitados;(Incluído pela Lei nº 17.719/2021 - Vigência: a partir de 1º de janeiro de 2022 ou 90 (noventa) dias após a publicação da Lei nº 17.719/2021, o que ocorrer por último.)
IV - R$ 20.000,00 (vinte mil reais) multiplicados pelo número de profissionais habilitados, para o número de profissionais que superar 20 (vinte), até 30 (trinta) profissionais habilitados;(Incluído pela Lei nº 17.719/2021 - Vigência: a partir de 1º de janeiro de 2022 ou 90 (noventa) dias após a publicação da Lei nº 17.719/2021, o que ocorrer por último.)
V - R$ 30.000,00 (trinta mil reais) multiplicados pelo número de profissionais habilitados, para o número de profissionais que superar 30 (trinta), até 50 (cinquenta) profissionais habilitados;(Incluído pela Lei nº 17.719/2021 - Vigência: a partir de 1º de janeiro de 2022 ou 90 (noventa) dias após a publicação da Lei nº 17.719/2021, o que ocorrer por último.)
VI - R$ 40.000,00 (quarenta mil reais) multiplicados pelo número de profissionais habilitados, para o número de profissionais que superar 50 (cinquenta), até 100 (cem) profissionais habilitados;(Incluído pela Lei nº 17.719/2021 - Vigência: a partir de 1º de janeiro de 2022 ou 90 (noventa) dias após a publicação da Lei nº 17.719/2021, o que ocorrer por último.)
VII - R$ 60.000,00 (sessenta mil reais) multiplicados pelo número de profissionais habilitados, para o número de profissionais que superar 100 (cem).(Incluído pela Lei nº 17.719/2021 - Vigência: a partir de 1º de janeiro de 2022 ou 90 (noventa) dias após a publicação da Lei nº 17.719/2021, o que ocorrer por último.)
§ 13. A apuração do imposto devido decorrerá do somatório progressivo dos produtos entre as faixas de receita bruta obtidas e a alíquota incidente sobre o serviço prestado.(Incluído pela Lei nº 17.719/2021 - Vigência: a partir de 1º de janeiro de 2022 ou 90 (noventa) dias após a publicação da Lei nº 17.719/2021, o que ocorrer por último.)
§ 14. O enquadramento da sociedade em uma das faixas descritas nos incisos do § 12 não prescinde da necessidade, para fazer jus ao regime especial de que trata este artigo, da observância de todos os requisitos a ele inerentes, inclusive a pessoalidade na prestação dos serviços, a responsabilidade ilimitada do profissional sócio ou associado, e a ausência de caráter ou estrutura empresariais da sociedade.(Incluído pela Lei nº 17.719/2021 - Vigência: a partir de 1º de janeiro de 2022 ou 90 (noventa) dias após a publicação da Lei nº 17.719/2021, o que ocorrer por último.)</t>
  </si>
  <si>
    <t>Art. 16. O valor do Imposto será calculado aplicando-se à base de cálculo a alíquota de:(Redação dada pela Lei nº 14.256, de 29 de dezembro de 2006)
I - 2,0% (dois por cento) para os serviços previstos:(Redação dada pela Lei nº 14.256, de 29 de dezembro de 2006)
a) nos itens 4 e 5 e nos subitens 2.01, 6.04, 8.01, 11.02, 11.03, 12.01, 12.03, 12.05, 13.04, 15.09, 15.14, 16.01 e 17.05 da lista do “caput” do art. 1º;(Redação dada pela Lei nº 16.757, de 14 de novembro de 2017)
b) no subitem 7.10 da lista do "caput" do art. 1º relacionados a limpeza, manutenção e conservação de imóveis (inclusive fossas);(Redação dada pela Lei nº 14.256, de 29 de dezembro de 2006)
c) no subitem 10.01 da lista do "caput" do art. 1º relacionados a corretagem de seguros;(Redação dada pela Lei nº 14.256, de 29 de dezembro de 2006)
d) no subitem 12.07 da lista do "caput" do art. 1º relacionados a balé, danças, óperas, concertos e recitais;(Redação dada pela Lei nº 14.256, de 29 de dezembro de 2006)
e) no subitem 12.11 da lista do "caput" do art. 1º relacionados à venda de ingressos do Grande Prêmio Brasil de Fórmula 1;(Redação dada pela Lei nº 14.256, de 29 de dezembro de 2006)
f) no subitem 16.02 da lista do “caput” do art. 1º relacionados ao transporte de escolares e transporte por táxi (inclusive frota);(Redação dada pela Lei nº 16.757, de 14 de novembro de 2017)
g) no subitem 14.01 da lista do "caput" do art. 1º relacionados às atividades desenvolvidas por sapateiros remendões que trabalhem individualmente e por conta própria;(Redação dada pela Lei nº 14.256, de 29 de dezembro de 2006)
h) nos subitens 7.10, 7.11, 11.02, 14.01, 14.09, 17.02 e 37.01 da lista do "caput" do art. 1º relacionados, respectivamente, às atividades desenvolvidas pelas seguintes pessoas físicas não estabelecidas: desentupidor de esgotos e fossas e faxineiro, jardineiro, guarda-noturno e vigilante, afiador de utensílios domésticos, afinador de instrumentos musicais e engraxate, alfaiate e costureiro, datilógrafo, músico e artista circense;(Redação dada pela Lei nº 14.256, de 29 de dezembro de 2006)
i) no subitem 15.01 da lista do "caput" do art. 1º, relacionados à administração de fundos quaisquer, de cartão de crédito ou débito e congêneres e de carteira de clientes;(Incluído pela Lei nº 15.406, de 8 de julho de 2011)
j) nos subitens 15.12, 15.15 e 15.16 da lista do "caput" do art. 1º, relacionados às atividades desenvolvidas pela Bolsa de Valores, Mercadorias e Futuros - BM&amp;FBOVESPA S.A.;(Incluído pela Lei nº 15.406, de 8 de julho de 2011)
k) no subitem 21.01 da lista do "caput" do art. 1º;(Incluído pela Lei nº 15.406, de 8 de julho de 2011)
l) no subitem 17.11 da lista do “caput” do art. 1º, relacionados a fornecimento e administração de vales-refeição, vales-alimentação, vales-transporte e similares, via emissão impressa ou carregados em cartões eletrônicos ou magnéticos, ou outros oriundos de tecnologia adequada, bem como a administração de benefícios relativos a planos de assistência à saúde;(Redação dada pela Lei nº 16.757, de 14 de novembro de 2017)
m) no subitem 15.10 da lista do “caput” do art. 1º, relacionados a pagamentos, por meio eletrônico, realizados por facilitadores de pagamento;(Incluído pela Lei nº 16.280, de 21 de outubro de 2015)
n) no subitem 9.02 da lista do “caput” do art. 1º, relacionados à organização, promoção e execução de programas de turismo, passeios, viagens, excursões, hospedagens e congêneres;(Incluído pela Lei nº 16.757, de 14 de novembro de 2017)
o) nos subitens 10.05 e 17.11 da lista do caput do art. 1º, relacionados, respectivamente, a intermediação, via plataforma digital, de aluguéis, transporte de passageiros ou entregas, bem como de compra e venda de mercadorias e demais bens móveis tangíveis (marketplace), e administração de imóveis realizada via plataforma digital;(Incluído pela Lei nº 17.719/2021 - Vigência: a partir de 1º de janeiro de 2022)
p) no subitem 10.04 da lista do caput do art. 1º, relacionados a agenciamento, corretagem ou intermediação de contratos de franquia (franchising);(Incluído pela Lei nº 17.719/2021 - Vigência: a partir de 1º de janeiro de 2022)
q) no subitem 23.01 da lista do caput do art. 1º, relacionados a programação visual, comunicação visual e congêneres;(Incluído pela Lei nº 17.719/2021 - Vigência: a partir de 1º de janeiro de 2022)
r) nos subitens 13.01, 13.02 e 13.03 (exceto quando prestados por notários, oficiais de registro ou seus prepostos) e 17.07 da lista do caput do art. 1º.(Incluído pela Lei nº 17.719/2021 - Vigência: a partir de 1º de janeiro de 2022)</t>
  </si>
  <si>
    <t>47 - 10.05</t>
  </si>
  <si>
    <t>Intermediação via plataforma digital</t>
  </si>
  <si>
    <t>47 - 17.11 (b)</t>
  </si>
  <si>
    <t>Administração de imóveis realizada via plataforma digital</t>
  </si>
  <si>
    <t>47 - 10.04</t>
  </si>
  <si>
    <t>Agenciamento, corretagem ou intermediação de contratos de franquia (franchising);</t>
  </si>
  <si>
    <t>47 - 23.01</t>
  </si>
  <si>
    <t>Programação visual, comunicação visual e congêneres</t>
  </si>
  <si>
    <t>47 - 13.01</t>
  </si>
  <si>
    <t>47 - 13.02</t>
  </si>
  <si>
    <t>47 - 13.03</t>
  </si>
  <si>
    <t>Reprografia, microfilmagem e digitalização (exceto cartórios)</t>
  </si>
  <si>
    <t>Fonografia ou gravação de sons</t>
  </si>
  <si>
    <t>Fotografia e cinematografia</t>
  </si>
  <si>
    <t>47 - 17.07</t>
  </si>
  <si>
    <t>Franquia ("franchising")</t>
  </si>
  <si>
    <t>Art. 1º. Ficam isentos do pagamento do Imposto sobre Serviços de Qualquer Natureza - ISS, a partir de 1º de janeiro de 2009, os profissionais liberais e autônomos, que tenham inscrição como pessoa física no Cadastro de Contribuintes Mobiliários - CCM, quando prestarem os serviços descritos na lista do "caput" do art. 1º da Lei nº 13.701, de 24 de dezembro de 2003, com as alterações posteriores, não se aplicando o benefício às cooperativas e sociedades uniprofissionais.
Parágrafo único. A isenção referida no caput não se aplica aos delegatários de serviço público que prestam os serviços descritos no subitem 21.01 ou aos prestadores dos serviços descritos no subitem 17.12 da lista do caput do art. 1º da Lei nº 13.701, de 24 de dezembro de 2003.(Redação dada pela Lei nº 17.719/2021 - Vigência: a partir de 1º de janeiro de 2022 ou 90 (noventa) dias após a publicação da Lei nº 17.719/2021, o que ocorrer por último.)</t>
  </si>
  <si>
    <t>Art. 26. Vedada a restituição a qualquer título de valores já recolhidos, ficam remitidos todos os créditos tributários de IPTU, constituídos ou a constituir, bem como anistiadas quaisquer multas por descumprimento à legislação do referido imposto, já lançadas ou a lançar, em face da Companhia Metropolitana de Habitação de São Paulo – COHAB e da Companhia de Desenvolvimento Habitacional e Urbano do Estado de São Paulo – CDHU, relativos a fatos geradores ocorridos até a data de entrada em vigor desta Lei.</t>
  </si>
  <si>
    <t>Art. 26º da Lei Nº 17.719, de 26 de novembro 2021</t>
  </si>
  <si>
    <t>Remissão Cohab e CDHU</t>
  </si>
  <si>
    <t>Art. 3º São isentos do Imposto Predial e Territorial Urbano – IPTU os imóveis pertencentes ao patrimônio da Companhia de Desenvolvimento Habitacional e Urbano do Estado de São Paulo – CDHU, destinados ou utilizados para implementação de empreendimentos habitacionais voltados a moradias populares, até o término do exercício subsequente ao do desdobro fiscal das unidades individuais, devendo ser informado à Administração Tributária, antes do marco final da isenção, o rol de novos titulares das unidades, para fins do correto lançamento do imposto, inclusive em caráter retroativo.(Redação dada pela Lei nº 17.719/2021)
Parágrafo único. A isenção prevista neste artigo consubstancia-se em benefício fiscal de natureza tributária, sendo inaplicável, para sua concessão, o disposto no art. 3º, IV, da Lei nº 14.094, de 6 de dezembro de 2005.(Incluído pela Lei nº 17.719/2021)</t>
  </si>
  <si>
    <t>Art. 28. Vedada a restituição a qualquer título de valores já recolhidos, ficam remitidos os créditos do Imposto Predial e Territorial Urbano – IPTU já constituídos ou a constituir, em face dos imóveis identificados pelos SQLs constantes do Anexo III desta Lei, referentes a fatos geradores ocorridos até 31 de dezembro de 2020.
Parágrafo único. A remissão de que trata este artigo independerá de qualquer requerimento e será concedida de ofício pela unidade responsável pela gestão do Cadastro Imobiliário Fiscal – CIF.</t>
  </si>
  <si>
    <t>Art. 28º da Lei Nº 17.719, de 26 de novembro 2021</t>
  </si>
  <si>
    <t>Remissão Morada do Sol</t>
  </si>
  <si>
    <t xml:space="preserve">Art. 29. Vedada a restituição a qualquer título de valores já recolhidos, ficam remitidos os créditos do Imposto Predial e Territorial Urbano – IPTU, já constituídos ou a constituir, em face dos imóveis identificados pelos lotes vinculados ao SQCD 008.049.03-5, referentes a fatos geradores ocorridos até a data de entrada em vigor desta Lei. </t>
  </si>
  <si>
    <t>Art. 29º da Lei Nº 17.719, de 26 de novembro 2021</t>
  </si>
  <si>
    <t>Remissão Condomínio Região Luz</t>
  </si>
  <si>
    <t>Para lançamentos de 2014 a 2021</t>
  </si>
  <si>
    <t>Indeterminada para lançamentos a partir de 2022</t>
  </si>
  <si>
    <t>Isenção por VVI (Até 2021)</t>
  </si>
  <si>
    <t>Desconto por VVI (até 2021)</t>
  </si>
  <si>
    <t>Art. 39. A isenção prevista no art. 18, inciso II, alínea “h”, da Lei nº 6.989, de 29 de dezembro de 1966, consubstancia-se em benefício fiscal de natureza tributária, e abrange a área total dos imóveis construídos pertencentes ao patrimônio das agremiações desportivas que não efetuem venda de poules ou talões de apostas, desde que tais imóveis sejam utilizados efetiva, habitual e preponderantemente para a prática das atividades essenciais das referidas entidades, ainda que parcialmente cedidos a terceiros, a título gratuito ou oneroso, sendo inaplicáveis, para sua concessão, as exigências previstas na Lei nº 15.928, de 19 de dezembro de 2013, e o disposto no art. 3º, IV, da Lei nº 14.094, de 6 de dezembro de 2005.
Parágrafo único. Entende-se por atividades essenciais da agremiação desportiva, para os fins do caput deste artigo, aquelas elencadas em seu estatuto social.
Art. 40. O art. 39 desta Lei possui natureza interpretativa, nos termos do art. 106, I, da Lei nº 5.172, de 25 de outubro de 1966, devendo ser observado pela Administração Tributária em relação aos pedidos de isenção apresentados pelas agremiações desportivas, julgados ou não administrativamente, vedada a restituição de quaisquer quantias por elas recolhidas a título de Imposto Predial e Territorial Urbano – IPTU, e respeitados o prazo decadencial de que trata o inciso I do art. 48-A da Lei nº 14.141, de 27 de março de 2006, e a coisa julgada formada em processo judicial, nos termos do art. 5º, XXXVI, da Constituição Federal.</t>
  </si>
  <si>
    <t>-</t>
  </si>
  <si>
    <t>Art. 6º-A da Lei nº 17.245, de 11/12/19</t>
  </si>
  <si>
    <t>Valor aproximado dos débitos constituídos, consultados em 02/02/22 dos contribuintes do anexo III, não contém multas e juros para débitos não inscritos em Dívida Ativa. Não é possível expurgar os débitos suspensos judicialmente inscritos em Dívida Ativa.</t>
  </si>
  <si>
    <t>Valor aproximado dos débitos constituídos, consultados em 02/02/22 dos contribuintes contemplados, não contém multas e juros para débitos não inscritos em Dívida Ativa. Não é possível expurgar os débitos suspensos judicialmente inscritos em Dívida Ativa.</t>
  </si>
  <si>
    <t>Valor aproximado dos débitos constituídos, consultados em 03/02/22 dos contribuintes contemplados, não contém multas e juros para débitos não inscritos em Dívida Ativa. Não é possível expurgar os débitos suspensos judicialmente inscritos em Dívida Ativa.</t>
  </si>
  <si>
    <t>Identificados os contribuintes beneficiados pela isenção na base de dados informada mensalmente pela Concessionária de Energia Elétrica. Para o exercício de 2022, foi considerado o reajuste ordinário autorizado pela Aneel para Enel para os meses de janeiro e fevereiro. A partir de março consideramos a nova tributação por faixas. Estimamos a distribuição do consumo conforme base de dados com consumo de 2018 – Únicas informações até o momento. Para os demais exercícios, os valores estimados consideram o crescimento médio da base de contribuintes.</t>
  </si>
  <si>
    <t>Art. 39 e 40 da lei Nº 17.557, de 26/05/2021</t>
  </si>
  <si>
    <r>
      <rPr>
        <b/>
        <sz val="10"/>
        <rFont val="Arial"/>
        <family val="2"/>
      </rPr>
      <t xml:space="preserve">Hipótese: </t>
    </r>
    <r>
      <rPr>
        <sz val="10"/>
        <rFont val="Arial"/>
        <family val="2"/>
      </rPr>
      <t xml:space="preserve">Foi estimado o total de metros quadrados dos imóveis incluídos na anistia e, a partir desse valor, foi estimado o montante da renúncia considerando o valor médio do IPTU por metro quadrado por exercício. No estudo inicial assumiu-se que o impacto da anistia se diluiria em 50%, 25%, 15% e 10%, entre os exercícios de 2020 e 2023. </t>
    </r>
  </si>
  <si>
    <r>
      <rPr>
        <b/>
        <sz val="10"/>
        <rFont val="Arial"/>
        <family val="2"/>
      </rPr>
      <t>Hipótese</t>
    </r>
    <r>
      <rPr>
        <sz val="10"/>
        <rFont val="Arial"/>
        <family val="2"/>
      </rPr>
      <t xml:space="preserve">: Primeiramente, foi estimada a área total dos imóveis abrangidos pela anistia. Em seguida, a partir dos dados da emissão geral de 2014, foi estimada a proporção de imóveis isentos de padrão médio ou baixo, uso residencial, no total da área lançada. Por fim, para estimativa da renúncia, a área total anistiada foi multiplicada pela proporção de imóveis isentos em 2014, sendo aplicada sobre esse produto a alíquota do ISS incidente sobre serviços de construção civil, considerando o valor do metro quadrado com grau de absorção pequeno de mão de obra. No estudo assumiu-se que o impacto da anistia se diluiria em 50%, 25%, 15% e 10%, entre os exercícios de 2020 e 2023. </t>
    </r>
  </si>
  <si>
    <t>Art. 5º Ficam isentos do Imposto sobre Propriedade Predial e Territorial Urbana - IPTU os imóveis adquiridos com recurso do Fundo de Arrendamento Residencial - FAR, pelo Fundo de Desenvolvimento Social - FDS, pelo Fundo Nacional de Habitação de Interesse Social, pelo Fundo Paulista de Habitação de Interesse Social, aqueles transferidos do patrimônio da União ou de quaisquer de suas autarquias, pelo Fundo de Desenvolvimento Urbano - FUNDURB, pelo Fundo Municipal de Habitação, ou em ações habitacionais desenvolvidas no âmbito do Fundo de Atendimento à População Moradora em Habitação Subnormal - FUNAPS, para os programas:
I - Programa Crédito Solidário - PCS;
II - Programa de Arrendamento Residencial - PAR;
III - Programa Minha Casa Minha Vida - PMCMV, em suas modalidades destinadas à produção de Habitação de Interesse Social - HIS e do Fundo de Desenvolvimento Urbano - FUNDURB;
IV - programas desenvolvidos no âmbito da Secretaria Estadual de Habitação, da Companhia de Desenvolvimento Habitacional e Urbano, pela Secretaria Municipal de Habitação, da Companhia Metropolitana de Habitação e de suas agências de administração indireta destinados à produção habitacional ou a regularização urbanística.
§ 1º A isenção referida neste artigo será concedida no ato da transmissão para a execução do empreendimento e vigorará até o desdobro fiscal das unidades individuais.
§ 2º A isenção a que se refere o caput deste artigo:
I - será total, quando, embora parcial o aporte de recursos financeiros oriundos dos referidos fundos, a complementação desses aportes parciais seja integralmente financiada por pessoa jurídica de direito público;
II - aplica-se aos imóveis cuja destinação habitacional esteja integralmente destinada a beneficiários com faixa de renda equivalente à Faixa 1 do Programa Minha Casa Minha Vida - PMCMV, de que trata a Lei Federal nº 11.977, de 7 de julho de 2009.</t>
  </si>
  <si>
    <t>Art. 7º da Lei nº 17.245, de 11/12/19</t>
  </si>
  <si>
    <t>Não foi considerado reúncia de receita.</t>
  </si>
  <si>
    <t>Atualmente, não há débitos de ITBI inscritos no PIME.</t>
  </si>
  <si>
    <t>Valor devido do único contribuinte, possivelmente beneficiário, reajustado pelo IPCA a partir de 2023.</t>
  </si>
  <si>
    <t>Art. 16. O valor do Imposto será calculado aplicando-se à base de cálculo a alíquota de:(Redação dada pela Lei nº 14.256, de 29 de dezembro de 2006)
I - 2,0% (dois por cento) para os serviços previstos:(Redação dada pela Lei nº 14.256, de 29 de dezembro de 2006)
a) nos itens 4 e 5 e nos subitens 2.01, 6.04, 8.01, 11.02, 11.03, 12.01, 12.03, 12.05, 13.04, 15.09, 15.14, 16.01 e 17.05 da lista do “caput” do art. 1º;(Redação dada pela Lei nº 16.757, de 14 de novembro de 2017)
(...)</t>
  </si>
  <si>
    <t>Art. 16. O valor do Imposto será calculado aplicando-se à base de cálculo a alíquota de:(Redação dada pela Lei nº 14.256, de 29 de dezembro de 2006)
I - 2,0% (dois por cento) para os serviços previstos:(Redação dada pela Lei nº 14.256, de 29 de dezembro de 2006)
a) (...)
b) no subitem 7.10 da lista do "caput" do art. 1º relacionados a limpeza, manutenção e conservação de imóveis (inclusive fossas);(Redação dada pela Lei nº 14.256, de 29 de dezembro de 2006)
(...)</t>
  </si>
  <si>
    <t>Art. 16. O valor do Imposto será calculado aplicando-se à base de cálculo a alíquota de:(Redação dada pela Lei nº 14.256, de 29 de dezembro de 2006)
I - 2,0% (dois por cento) para os serviços previstos:(Redação dada pela Lei nº 14.256, de 29 de dezembro de 2006)
(...)
n) no subitem 9.02 da lista do “caput” do art. 1º, relacionados à organização, promoção e execução de programas de turismo, passeios, viagens, excursões, hospedagens e congêneres;(Incluído pela Lei nº 16.757, de 14 de novembro de 2017)
(...)</t>
  </si>
  <si>
    <t>Art. 16. O valor do Imposto será calculado aplicando-se à base de cálculo a alíquota de:(Redação dada pela Lei nº 14.256, de 29 de dezembro de 2006)
I - 2,0% (dois por cento) para os serviços previstos:(Redação dada pela Lei nº 14.256, de 29 de dezembro de 2006)
(...)
c) no subitem 10.01 da lista do "caput" do art. 1º relacionados a corretagem de seguros;(Redação dada pela Lei nº 14.256, de 29 de dezembro de 2006)
(...)</t>
  </si>
  <si>
    <t>Art. 16. O valor do Imposto será calculado aplicando-se à base de cálculo a alíquota de:(Redação dada pela Lei nº 14.256, de 29 de dezembro de 2006)
I - 2,0% (dois por cento) para os serviços previstos:(Redação dada pela Lei nº 14.256, de 29 de dezembro de 2006)
(...)
o) nos subitens 10.05 e 17.11 da lista do caput do art. 1º, relacionados, respectivamente, a intermediação, via plataforma digital, de aluguéis, transporte de passageiros ou entregas, bem como de compra e venda de mercadorias e demais bens móveis tangíveis (marketplace), e administração de imóveis realizada via plataforma digital;(Incluído pela Lei nº 17.719/2021 - Vigência: a partir de 1º de janeiro de 2022)
(...)</t>
  </si>
  <si>
    <t>Art. 16. O valor do Imposto será calculado aplicando-se à base de cálculo a alíquota de:(Redação dada pela Lei nº 14.256, de 29 de dezembro de 2006)
I - 2,0% (dois por cento) para os serviços previstos:(Redação dada pela Lei nº 14.256, de 29 de dezembro de 2006)
(...)
d) no subitem 12.07 da lista do "caput" do art. 1º relacionados a balé, danças, óperas, concertos e recitais;(Redação dada pela Lei nº 14.256, de 29 de dezembro de 2006)
(...)</t>
  </si>
  <si>
    <t>Art. 16. O valor do Imposto será calculado aplicando-se à base de cálculo a alíquota de:(Redação dada pela Lei nº 14.256, de 29 de dezembro de 2006)
I - 2,0% (dois por cento) para os serviços previstos:(Redação dada pela Lei nº 14.256, de 29 de dezembro de 2006)
(...)
r) nos subitens 13.01, 13.02 e 13.03 (exceto quando prestados por notários, oficiais de registro ou seus prepostos) e 17.07 da lista do caput do art. 1º.(Incluído pela Lei nº 17.719/2021 - Vigência: a partir de 1º de janeiro de 2022)</t>
  </si>
  <si>
    <t>Art. 16. O valor do Imposto será calculado aplicando-se à base de cálculo a alíquota de:(Redação dada pela Lei nº 14.256, de 29 de dezembro de 2006)
I - 2,0% (dois por cento) para os serviços previstos:(Redação dada pela Lei nº 14.256, de 29 de dezembro de 2006)
(...)
i) no subitem 15.01 da lista do "caput" do art. 1º, relacionados à administração de fundos quaisquer, de cartão de crédito ou débito e congêneres e de carteira de clientes;(Incluído pela Lei nº 15.406, de 8 de julho de 2011)
(...)</t>
  </si>
  <si>
    <t>Art. 16. O valor do Imposto será calculado aplicando-se à base de cálculo a alíquota de:(Redação dada pela Lei nº 14.256, de 29 de dezembro de 2006)
I - 2,0% (dois por cento) para os serviços previstos:(Redação dada pela Lei nº 14.256, de 29 de dezembro de 2006)
(...)
m) no subitem 15.10 da lista do “caput” do art. 1º, relacionados a pagamentos, por meio eletrônico, realizados por facilitadores de pagamento;(Incluído pela Lei nº 16.280, de 21 de outubro de 2015)
(...)</t>
  </si>
  <si>
    <t>Art. 16. O valor do Imposto será calculado aplicando-se à base de cálculo a alíquota de:(Redação dada pela Lei nº 14.256, de 29 de dezembro de 2006)
I - 2,0% (dois por cento) para os serviços previstos:(Redação dada pela Lei nº 14.256, de 29 de dezembro de 2006)
(...)
j) nos subitens 15.12, 15.15 e 15.16 da lista do "caput" do art. 1º, relacionados às atividades desenvolvidas pela Bolsa de Valores, Mercadorias e Futuros - BM&amp;FBOVESPA S.A.;(Incluído pela Lei nº 15.406, de 8 de julho de 2011)
(...)</t>
  </si>
  <si>
    <t>Art. 16. O valor do Imposto será calculado aplicando-se à base de cálculo a alíquota de:(Redação dada pela Lei nº 14.256, de 29 de dezembro de 2006)
I - 2,0% (dois por cento) para os serviços previstos:(Redação dada pela Lei nº 14.256, de 29 de dezembro de 2006)
(...)
f) no subitem 16.02 da lista do “caput” do art. 1º relacionados ao transporte de escolares e transporte por táxi (inclusive frota);(Redação dada pela Lei nº 16.757, de 14 de novembro de 2017)
(...)</t>
  </si>
  <si>
    <t>Art. 16. O valor do Imposto será calculado aplicando-se à base de cálculo a alíquota de:(Redação dada pela Lei nº 14.256, de 29 de dezembro de 2006)
I - 2,0% (dois por cento) para os serviços previstos:(Redação dada pela Lei nº 14.256, de 29 de dezembro de 2006)
(...)
l) no subitem 17.11 da lista do “caput” do art. 1º, relacionados a fornecimento e administração de vales-refeição, vales-alimentação, vales-transporte e similares, via emissão impressa ou carregados em cartões eletrônicos ou magnéticos, ou outros oriundos de tecnologia adequada, bem como a administração de benefícios relativos a planos de assistência à saúde;(Redação dada pela Lei nº 16.757, de 14 de novembro de 2017)
(...)</t>
  </si>
  <si>
    <t>Art. 16. O valor do Imposto será calculado aplicando-se à base de cálculo a alíquota de:(Redação dada pela Lei nº 14.256, de 29 de dezembro de 2006)
I - 2,0% (dois por cento) para os serviços previstos:(Redação dada pela Lei nº 14.256, de 29 de dezembro de 2006)
(...)
o) nos subitens 10.05 e 17.11 da lista do caput do art. 1º, relacionados, respectivamente, a intermediação, via plataforma digital, de aluguéis, transporte de passageiros ou entregas, bem como de compra e venda de mercadorias e demais bens móveis tangíveis (marketplace), e administração de imóveis realizada via plataforma digital;(Incluído pela Lei nº 17.719/2021 - Vigência: a partir de 1º de janeiro de 2022)
(...)</t>
  </si>
  <si>
    <t>Art. 16. O valor do Imposto será calculado aplicando-se à base de cálculo a alíquota de:(Redação dada pela Lei nº 14.256, de 29 de dezembro de 2006)
I - 2,0% (dois por cento) para os serviços previstos:(Redação dada pela Lei nº 14.256, de 29 de dezembro de 2006)
(...)
k) no subitem 21.01 da lista do "caput" do art. 1º;(Incluído pela Lei nº 15.406, de 8 de julho de 2011)
(...)</t>
  </si>
  <si>
    <t>Art. 16. O valor do Imposto será calculado aplicando-se à base de cálculo a alíquota de:(Redação dada pela Lei nº 14.256, de 29 de dezembro de 2006)
I - 2,0% (dois por cento) para os serviços previstos:(Redação dada pela Lei nº 14.256, de 29 de dezembro de 2006)
(...)
q) no subitem 23.01 da lista do caput do art. 1º, relacionados a programação visual, comunicação visual e congêneres;(Incluído pela Lei nº 17.719/2021 - Vigência: a partir de 1º de janeiro de 2022)
(...)</t>
  </si>
  <si>
    <t>Art. 1º da Lei Nº 17.875, de 29 de dezembro de 2022</t>
  </si>
  <si>
    <t>Remissão HIS</t>
  </si>
  <si>
    <t>Art. 1º Vedada a restituição de importâncias recolhidas a este título, ficam remitidos os créditos tributários do Imposto Predial e Territorial Urbano – IPTU, constituídos ou a constituir, referentes a fatos geradores ocorridos até a entrada em vigor desta Lei, bem como anistiadas as infrações pela não atualização cadastral, relativamente aos imóveis edificados no âmbito de programas de Habitação de Interesse Social – HIS no Município de São Paulo, identificados pelos SQL elencados no Anexo Único desta Lei.</t>
  </si>
  <si>
    <t>ISS, ITBI, TFE e TFA</t>
  </si>
  <si>
    <t>Art. 2º da Lei Nº 17.875, de 29 de dezembro de 2022</t>
  </si>
  <si>
    <t>Remissão Entidades religiosas</t>
  </si>
  <si>
    <t>Art. 2º Vedada a qualquer título a restituição de importâncias já recolhidas, ficam remitidos os créditos constituídos ou a constituir em face de entidades religiosas sem fins lucrativos, relativos a fatos geradores ocorridos até a data de entrada em vigor desta Lei, quanto aos seguintes tributos:
I - Imposto Sobre Serviços – ISS, previsto na Lei nº 13.476, de 30 de dezembro de 2002, alterada pela Lei nº 13.701, de 24 de dezembro de 2003;
II - Imposto sobre Transmissão inter vivos, a qualquer título por ato oneroso, de bens imóveis, por natureza ou acessão física, e de direitos reais sobre imóveis, exceto os de garantia, bem como cessão de direitos à sua aquisição – ITBI, de que trata a Lei nº 11.154, de 30 de dezembro de 1991;
III - Taxa de Fiscalização de Estabelecimentos – TFE, de que trata a Lei nº 13.477, de 30 de dezembro de 2002;
IV - Taxa de Fiscalização de Anúncios – TFA, de que trata a Lei nº 13.474, de 30 de dezembro de 2002.</t>
  </si>
  <si>
    <t>Advocacia, Advocacia SUP, Advocacia autônomo</t>
  </si>
  <si>
    <t>Art. 3º da Lei Nº 17.875, de 29 de dezembro de 2022</t>
  </si>
  <si>
    <t>Anistia aos advogados ou sociedades de advogados</t>
  </si>
  <si>
    <t>Art. 3º Ficam anistiadas as infrações cometidas até a data de publicação desta Lei, referentes ao descumprimento da obrigação acessória de emitir, em cada operação, nota fiscal de prestador de serviços correspondente aos honorários advocatícios sucumbenciais.
Parágrafo único. A anistia não alcança infrações relacionadas a outras obrigações acessórias, ainda que semelhantes, análogas ou decorrentes, nem infrações por descumprimento de obrigação tributária principal.</t>
  </si>
  <si>
    <t>Levantamento feito nas bases replicadas dos bancos de dados da Nota Fiscal Eletrônica de Serviços – NFS-e, do Demonstrativo de Lançamentos e Pagamentos – DLP e de Autos de Infração e Intimação – AII, considerando os códigos de serviço de advocacia, para as infrações de descumprimento de obrigação acessória correlatas à não emissão de documento fiscal. Premissas do estudo: 50% do total de litígios ganhos, 50% do total de sucumbência sem emissão de NFS-e, aplicação da multa de 50% do total do ISS devido como expectativa de arrecadação.</t>
  </si>
  <si>
    <t>Serviços de distribuição e venda de bilhetes e demais produtos de loteria, bingos, cartões, pules ou cupons de apostas, sorteios, prêmios, inclusive os decorrentes de títulos de capitalização e congêneres.</t>
  </si>
  <si>
    <t>Arrematação em leilão ou hasta pública</t>
  </si>
  <si>
    <t>Art. 5º e 6º da Lei Nº 17.875, de 29 de dezembro de 2022</t>
  </si>
  <si>
    <t>Para o cálculo de ITBI, nos casos de arrematação em leilão ou hasta pública, o valor venal será aquele pelo qual o bem ou direito foi arrematado</t>
  </si>
  <si>
    <t xml:space="preserve">Art. 5º Fica acrescido o § 6º ao art. 7º da Lei nº 11.154, de 30 de dezembro de 1991, na seguinte conformidade:
“Art. 7º ...............................................................................................................................
§ 6º Nos casos de arrematação em leilão ou hasta pública, o valor venal será aquele pelo qual o bem ou direito foi arrematado, exceto quando for apurado outro valor mediante procedimento administrativo de arbitramento da base de cálculo, conforme descrito no art. 24 desta Lei.” (NR)
Art. 6º O disposto no § 6º do art. 7º da Lei nº 11.154, de 1991, aplica-se somente às alienações que se formalizarem mediante auto de arrematação lavrado ou decisão judicial proferida após o início da produção de efeitos desta Lei. </t>
  </si>
  <si>
    <t>TFA</t>
  </si>
  <si>
    <t>Art. 8º da Lei Nº 17.875, de 29 de dezembro de 2022</t>
  </si>
  <si>
    <t>Revogação da Lei nº 13.474 de 30 de dezembro de 2002, que instituiu da Taxa de Fiscalização de Anúncios – TFA no município de São Paulo</t>
  </si>
  <si>
    <t>Art. 8º A partir de 1º de janeiro de 2023, fica revogada a Lei nº 13.474, de 30 de dezembro de 2002, ficando extinta a Taxa de Fiscalização de Anúncios – TFA, vedada a restituição de importâncias recolhidas a este título até 31 de dezembro de 2022.</t>
  </si>
  <si>
    <t>Valor obtido em anos anteriores ou no estudo inicial, não é recalculado periodicamente</t>
  </si>
  <si>
    <t>Calculados os débitos não inscritos em dívida ativa dos imóveis listados, bem como os já inscritos desses imóveis e os de seus respectivos ascendentes. Matido os valores do estudo original de out/2022</t>
  </si>
  <si>
    <t>A identificação dos contribuintes foi realizada através de busca fonética no histórico cadastral dos contribuintes mobiliários e no cadastro de notificação do IPTU.  Matido os valores do estudo original de dez/2022.</t>
  </si>
  <si>
    <t>47 - 19.01</t>
  </si>
  <si>
    <t>Considerando como total uma alíquota de 5% (renúncia é a diferença entre 5% e a alíquota vigente). Calculado a partir da base de pagamentos. Aplicamos o IPCA e o PIB de serviços para os anos subsequentes. Mantido o valor do estudo original</t>
  </si>
  <si>
    <t>Valor estimado a partir do montante total (sem correção) de créditos  incluídos no Programa. Calculo realizado a partir dos valores renunciados em 2021.</t>
  </si>
  <si>
    <t>47 - 14.01</t>
  </si>
  <si>
    <t>Sapateiro remendão</t>
  </si>
  <si>
    <t>Art. 16. O valor do Imposto será calculado aplicando-se à base de cálculo a alíquota de:(Redação dada pela Lei nº 14.256, de 29 de dezembro de 2006)
I - 2,0% (dois por cento) para os serviços previstos:(Redação dada pela Lei nº 14.256, de 29 de dezembro de 2006)
g) no subitem 14.01 da lista do "caput" do art. 1º relacionados às atividades desenvolvidas por sapateiros remendões que trabalhem individualmente e por conta própria;
(...)</t>
  </si>
  <si>
    <t>47 - 37.01</t>
  </si>
  <si>
    <t>Artista circense e músico</t>
  </si>
  <si>
    <t>Art. 16. O valor do Imposto será calculado aplicando-se à base de cálculo a alíquota de:(Redação dada pela Lei nº 14.256, de 29 de dezembro de 2006)
I - 2,0% (dois por cento) para os serviços previstos:(Redação dada pela Lei nº 14.256, de 29 de dezembro de 2006)
(...)
h) nos subitens 7.10, 7.11, 11.02, 14.01, 14.09, 17.02 e 37.01 da lista do "caput" do art. 1º relacionados, respectivamente, às atividades desenvolvidas pelas seguintes pessoas físicas não estabelecidas: desentupidor de esgotos e fossas e faxineiro, jardineiro, guarda-noturno e vigilante, afiador de utensílios domésticos, afinador de instrumentos musicais e engraxate, alfaiate e costureiro, datilógrafo, músico e artista circense;
(...)</t>
  </si>
  <si>
    <t>47 - 17.02</t>
  </si>
  <si>
    <t>Datilografia</t>
  </si>
  <si>
    <t>47 - 7.11</t>
  </si>
  <si>
    <t>Jardinagem</t>
  </si>
  <si>
    <t>47 - 11.05</t>
  </si>
  <si>
    <t>Monitoramento e rastreamento a distância, em qualquer via ou local, de veículos, cargas, pessoas e semoventes em circulação ou movimento, realizados por meio de telefonia móvel, transmissão de satélites, rádio ou qualquer outro meio, inclusive pelas empresas de Tecnologia da Informação Veicular.</t>
  </si>
  <si>
    <t>Art. 16. O valor do Imposto será calculado aplicando-se à base de cálculo a alíquota de:(Redação dada pela Lei nº 14.256, de 29 de dezembro de 2006)
I - 2,0% (dois por cento) para os serviços previstos:(Redação dada pela Lei nº 14.256, de 29 de dezembro de 2006)
a) nos itens 4 e 5 e nos subitens 2.01, 6.04, 8.01, 11.02, 11.03, 11.05, 12.01, 12.03, 12.05, 13.04, 15.09, 15.14, 16.01 e 17.05 da lista do “caput” do art. 1º;(Redação dada pela Lei nº 16.757, de 14 de novembro de 2017)
(...)</t>
  </si>
  <si>
    <t>Grande Prêmio Brasil de Fórmula 1, competições esportivas ou de destreza física ou intelectual, com ou sem a participação do espectador</t>
  </si>
  <si>
    <t>Art. 16. O valor do Imposto será calculado aplicando-se à base de cálculo a alíquota de:(Redação dada pela Lei nº 14.256, de 29 de dezembro de 2006)
I - 2,0% (dois por cento) para os serviços previstos:(Redação dada pela Lei nº 14.256, de 29 de dezembro de 2006)
(...)
e) no subitem 12.11 da lista do "caput" do art. 1º 
(...)</t>
  </si>
  <si>
    <t>47 - 14.09</t>
  </si>
  <si>
    <t>Alfaiate e costureiro</t>
  </si>
  <si>
    <t>Art. 16. O valor do Imposto será calculado aplicando-se à base de cálculo a alíquota de:(Redação dada pela Lei nº 14.256, de 29 de dezembro de 2006)
I - 2,0% (dois por cento) para os serviços previstos:(Redação dada pela Lei nº 14.256, de 29 de dezembro de 2006)
h) nos subitens 7.10, 7.11, 11.02, 14.01, 14.09, 17.02 e 37.01 da lista do "caput" do art. 1º relacionados, respectivamente, às atividades desenvolvidas pelas seguintes pessoas físicas não estabelecidas: desentupidor de esgotos e fossas e faxineiro, jardineiro, guarda-noturno e vigilante, afiador de utensílios domésticos, afinador de instrumentos musicais e engraxate, alfaiate e costureiro, datilógrafo, músico e artista circense;
(...)</t>
  </si>
  <si>
    <t>Obtido a partir da subtração do valor total calculado após a aplicação do benefício de valor venal e do valor calculado pós aplicação de fator especial, para os sqls com cód. de imunidade e isenção "336"  e cobrança diferente de normal. Para o exercício atual e anterior utilizaram-se dados da emissão geral, para exercícios futuros os valores foram reajustados pelo IPCA.</t>
  </si>
  <si>
    <t xml:space="preserve">Obtido a partir da subtração do valor total calculado após a aplicação do benefício de valor venal e do valor calculado pós aplicação de fator especial, para os sqls com cód. de imunidade e isenção "400", uso não residencial e cobrança diferente de normal. Para o exercício atual e anterior utilizaram-se dados da emissão geral, para exercícios futuros os valores foram reajustados pelo IPCA.
</t>
  </si>
  <si>
    <t>Obtido a partir da subtração do valor total calculado após a aplicação do benefício de valor venal e do valor calculado pós aplicação de fator especial, para os sqls com cód. de imunidade e isenção "365" e cobrança diferente de normal. Para o exercício atual e anterior utilizaram-se dados da emissão geral, para exercícios futuros os valores foram reajustados pelo IPCA.</t>
  </si>
  <si>
    <t xml:space="preserve">Obtido a partir da subtração do valor total calculado após a aplicação do benefício de valor venal e do valor calculado pós aplicação de fator especial, para os sqls com cód. de imunidade e isenção "311" e cobrança diferente de normal. Descontados os efeitos da remissão total. Para o exercício atual e anterior utilizaram-se dados da emissão geral, para exercícios futuros os valores foram reajustados pelo IPCA.
</t>
  </si>
  <si>
    <t xml:space="preserve">Obtido a partir da subtração do valor total calculado após a aplicação do benefício de valor venal e do valor calculado pós aplicação de fator especial, para os sqls com cód. de imunidade e isenção "400", uso residencial e cobrança diferente de normal. Para o exercício atual e anterior utilizaram-se dados da emissão geral, para exercícios futuros os valores foram reajustados pelo IPCA.
</t>
  </si>
  <si>
    <t>Obtido a partir da subtração do valor total calculado após a aplicação do benefício de valor venal e do valor calculado pós aplicação de fator especial, para os sqls com cód. de imunidade e isenção "415" em qualquer notificação do cadastro ativo e cobrança diferente de normal. Hipótese: concessão de isenção fora da Emissão Geral.Para o exercício atual e anterior, utilizaram-se dados da emissão geral, para exercícios futuros os valores foram reajustados pelo IPCA.</t>
  </si>
  <si>
    <t xml:space="preserve">Obtido a partir da subtração do valor total calculado após a aplicação do benefício de valor venal e do valor calculado pós aplicação de fator especial, para os sqls com cód. de imunidade e isenção "350" e cobrança diferente de normal. Para o exercício atual e anterior utilizaram-se dados da emissão geral, para exercícios futuros os valores foram reajustados pelo IPCA.
</t>
  </si>
  <si>
    <t>Obtido a partir da subtração do valor total calculado após a aplicação do benefício de valor venal e do valor calculado pós aplicação de fator especial, para os sqls com cód. de imunidade e isenção "310" e cobrança diferente de normal. Para o exercício atual e anterior utilizaram-se dados da emissão geral, para exercícios futuros os valores foram reajustados pelo IPCA.</t>
  </si>
  <si>
    <t>Obtido a partir da subtração do valor total calculado após a aplicação do benefício de valor venal e do valor calculado pós aplicação de fator especial, para os sqls com cód. de imunidade e isenção "431" e cobrança diferente de normal, localizados dentro do perimêtro estabelecido para a isençao. Para o exercício atual e anterior, utilizaram-se dados da emissão geral, para exercícios futuros os valores foram reajustados pelo IPCA.</t>
  </si>
  <si>
    <t>Obtido a partir da subtração do valor total calculado após a aplicação do benefício de valor venal e do valor calculado pós aplicação de fator especial, para os sqls com cód. de imunidade e isenção "435" em qualquer notificação do cadastro ativo e cobrança diferente de normal. Para o exercício atual e anterior, utilizou-se dados da emissão geral, para exercícios futuros os valores foram reajustados pelo IPCA.</t>
  </si>
  <si>
    <t>Obtido a partir da subtração do valor total calculado sem nenhuma dedução e do valor devido após a aplicação do benefício de valor venal. Para o exercício atual e anterior utilizou-se dados da emissão geral. Para os exercícios futuros, os valores foram reajustados pelo IPCA.</t>
  </si>
  <si>
    <t>Obtido a partir da subtração do valor total calculado após a aplicação do benefício de valor venal e do valor calculado pós aplicação de fator especial, para os sqls com códs. de imunidade e isenção "315","316","516" e "517"  cobrança diferente de normal. Para o exercício atual e anterior utilizaram-se dados da emissão geral, para exercícios futuros os valores foram reajustados pelo IPCA.</t>
  </si>
  <si>
    <t>Obtido a partir da subtração do valor total calculado após a aplicação do benefício de valor venal e do valor calculado pós aplicação de fator especial, para os sqls com cód. de imunidade e isenção "335"  e cobrança diferente de normal. Para o exercício atual e anterior utilizaram-se dados da emissão geral, para exercícios futuros os valores foram reajustados pelo IPCA.</t>
  </si>
  <si>
    <r>
      <t xml:space="preserve">Obtido a partir da subtração do valor total calculado após a aplicação do benefício de valor venal e do valor calculado pós aplicação de fator especial, para os sqls com cód. de imunidade e isenção "115" e "615", dos imóveis cadastrados com os CNPJs dos beneficiários  e cobrança diferente de normal. Para o exercício atual e anterior utilizaram-se dados da emissão geral, para exercícios futuros os valores foram reajustados pelo IPCA. </t>
    </r>
    <r>
      <rPr>
        <b/>
        <sz val="10"/>
        <rFont val="Arial"/>
        <family val="2"/>
      </rPr>
      <t>Metodologia atualizada</t>
    </r>
    <r>
      <rPr>
        <sz val="10"/>
        <rFont val="Arial"/>
        <family val="2"/>
      </rPr>
      <t xml:space="preserve"> em 2023 e incluído o cii "615".</t>
    </r>
  </si>
  <si>
    <t>Obtido a partir da subtração do valor total calculado após a aplicação do benefício de valor venal e do valor calculado pós aplicação de fator especial, para os sqls com cód. de imunidade e isenção "103", "110", "111", "120", "123", "125", "130", "140", "145", "162", "165", "170", "180", "181", "190", "512","615", "623", "625", "630", "640", "645", "650", "662", "680", "681", "690" e cobrança diferente de normal.  Para o exercício atual e anterior, utilizaram-se dados da emissão geral, para exercícios futuros os valores foram reajustados pelo IPCA. A partir de 2023, incluídos os ciis "325", "160" e "511", referentes aos templos locados. Vide obs. do item 15)</t>
  </si>
  <si>
    <t xml:space="preserve">Para o cálculo do valor renunciado com a extinção da taxa foi utilizada a previsão de arrecadação total da TFA em 2022, incluindo multas e juros, reajustada pelo IPCA e PIB previstos para o ano de 2023. </t>
  </si>
  <si>
    <r>
      <t xml:space="preserve">2021                </t>
    </r>
    <r>
      <rPr>
        <sz val="10"/>
        <rFont val="Arial"/>
        <family val="2"/>
      </rPr>
      <t xml:space="preserve"> valores estimados</t>
    </r>
  </si>
  <si>
    <r>
      <t xml:space="preserve">2022                </t>
    </r>
    <r>
      <rPr>
        <sz val="10"/>
        <rFont val="Arial"/>
        <family val="2"/>
      </rPr>
      <t xml:space="preserve"> valores estimados</t>
    </r>
  </si>
  <si>
    <r>
      <t xml:space="preserve">2023                </t>
    </r>
    <r>
      <rPr>
        <sz val="10"/>
        <rFont val="Arial"/>
        <family val="2"/>
      </rPr>
      <t xml:space="preserve"> valores estimados</t>
    </r>
  </si>
  <si>
    <r>
      <t xml:space="preserve">2024                </t>
    </r>
    <r>
      <rPr>
        <sz val="10"/>
        <rFont val="Arial"/>
        <family val="2"/>
      </rPr>
      <t xml:space="preserve"> valores estimados</t>
    </r>
  </si>
  <si>
    <r>
      <t xml:space="preserve">2025                </t>
    </r>
    <r>
      <rPr>
        <sz val="10"/>
        <rFont val="Arial"/>
        <family val="2"/>
      </rPr>
      <t xml:space="preserve"> valores estimados</t>
    </r>
  </si>
  <si>
    <r>
      <t xml:space="preserve">2026                </t>
    </r>
    <r>
      <rPr>
        <sz val="10"/>
        <rFont val="Arial"/>
        <family val="2"/>
      </rPr>
      <t xml:space="preserve"> valores estimados</t>
    </r>
  </si>
  <si>
    <t xml:space="preserve"> </t>
  </si>
  <si>
    <t>Obtido a partir da subtração do valor total calculado após a aplicação de fator especial do valor calculado após a aplicação de benefício de área de manaciais, para SQLs na área delimitada e uso terreno. Para o exercício atual e anterior, utilizaram-se dados da emissão geral, para exercícios futuros os valores foram reajustados pelo IPCA. Hipótese: novas concessões de benefício podem acontecer após a emissão geral.</t>
  </si>
  <si>
    <t xml:space="preserve">Até o exercício atual aplica-se 50% ao valor lançado na emissão geral a para SQLs com cód. imune e Isento "380" e cód. de cobrança diferente de tributação normal (11, 51 e 62) em qualquer notificação de lançamento no cadastro ativo, já que não ocorre na emissão geral. Para exercícios futuros, foi aplicado IPCA. </t>
  </si>
  <si>
    <t>Sociedades Uniprofissionais - SUP</t>
  </si>
  <si>
    <t>Proprietários de imóveis comtenplados</t>
  </si>
  <si>
    <t>Art. 1º da Lei Nº 18.001, de 6 de outubro de 2023</t>
  </si>
  <si>
    <t>Isenção de IPTU imóveis afetados pela cracolândia</t>
  </si>
  <si>
    <t>Art. 1º Ficam isentos do Imposto Predial e Territorial Urbano – IPTU, na proporção de 100% (cem por cento), relativamente aos fatos geradores referentes aos exercícios de 2024 e 2025, os imóveis identificados pelos SQLs elencados no Anexo I desta Lei, bem como os deles decorrentes em razão de desdobro, englobamento ou remembramento, e observadas as demais hipóteses de imunidade, isenção ou desconto previstas na legislação, se mais benéficas.</t>
  </si>
  <si>
    <r>
      <t xml:space="preserve">2027                </t>
    </r>
    <r>
      <rPr>
        <sz val="10"/>
        <rFont val="Arial"/>
        <family val="2"/>
      </rPr>
      <t xml:space="preserve"> valores estimados</t>
    </r>
  </si>
  <si>
    <t>47 - 1.09</t>
  </si>
  <si>
    <t>Levantamento considerando o máximo de desoneração. A partir da arrecadação anual dos itens 1 da lista, calculamos o desconto máximo de 5% com cenário de adesão de 10% e aplicamos o IPCA e PIB de serviços para o exercício corrente e para os futuros.</t>
  </si>
  <si>
    <t>Levantamento considerando o máximo de desoneração. A partir da arrecadação anual dos itens mencionados, calculamos o desconto máximo de 1/6 e aplicamos o IPCA e PIB de serviços para para o exercício corrente e para os futuros.</t>
  </si>
  <si>
    <t>Valores declarados em NFSe com marcação de imunidade ou não isenção, ajustados pelo IPCA e PIB de serviços para o exercício corrente e o futuro</t>
  </si>
  <si>
    <t>Calculado a partir da soma dos valores constantes na declarações de imunidades, considerada alíquota de 3%. Para o exercício corrente e futuro foram utilizados os valores atualizados pelo IPCA.</t>
  </si>
  <si>
    <t>Premissa: Serviço declarado em NFSe por SUP (somente as cadastradas como SUP no HC), com ISS calculado a 5% sobre base de cálculo. A diferença em relação ao efetivamente recolhido é a Renúncia. Ajustados pelo IPCA e PIB de serviços para o exercício corrente e futuros.</t>
  </si>
  <si>
    <t>Valor estomado aplicando-se alíquota de 2% ao valor da Receita Tarifária Operacional do Metrô, obtida nos relatórios da companhia. Adotado IPCA + PIB para os anos seguintes.</t>
  </si>
  <si>
    <t xml:space="preserve">Para os exercícios anteriores, realizada busca pelas notas fiscais emitidas isentas a partir dos CCMs e Códigos de Atividade das declarações de isenção cadastradas no Sistema GBF para o tema de Cinemas. Para exercícios futuros e corrente aplicado o PIB Serviçcos e o IPCA.  </t>
  </si>
  <si>
    <t>Para os exercícios anteriores, realizada busca pelas notas fiscais emitidas isentas a partir dos CCMs e Códigos de Atividade das declarações de isenção cadastradas no Sistema GBF para o tema de isenção Habitação de interesse social. Para exercícios futuros e corrente aplicado o PIB Serviçcos e o IPCA.  Observação: podem ocorrer sobreposições com o tema Sociedade de Proposito Específico - Habitação de Interesse Social.</t>
  </si>
  <si>
    <t xml:space="preserve">Para os exercícios anteriores, realizada busca pelas notas fiscais emitidas isentas a partir dos CCMs e Códigos de Atividade das declarações de isenção cadastradas no Sistema GBF para o tema de Setor Artístico e Cultural (exceto cinemas e circos). Para exercícios futuros e corrente aplicado o PIB Serviçcos e o IPCA.  </t>
  </si>
  <si>
    <t xml:space="preserve">Para os exercícios anteriores, realizada busca pelas notas fiscais emitidas isentas a partir dos CCMs e Códigos de Atividade das declarações de isenção cadastradas no Sistema GBF para o tema de Cooperativas dedicadas ao setor cultural. Para exercícios futuros aplicado o PIB Serviçcos e o IPCA.  </t>
  </si>
  <si>
    <t xml:space="preserve">Para os exercícios anteriores, realizada busca pelas notas fiscais emitidas isentas a partir dos CCMs e Códigos de Atividade das declarações de isenção cadastradas no Sistema GBF para os temas de Sociedade de Proposito Específico. Para exercícios futuros e corrente aplicado o PIB Serviçcos e o IPCA.  </t>
  </si>
  <si>
    <t xml:space="preserve">Para os exercícios anteriores, realizada busca pelas notas fiscais emitidas isentas a partir dos CCMs e Códigos de Atividade das declarações de isenção cadastradas no Sistema GBF para o tema de Organizações sociais (contrato de gestão). Para exercícios futuros e corrente aplicado o PIB Serviçcos e o IPCA.  </t>
  </si>
  <si>
    <t xml:space="preserve">Para os exercícios anteriores, realizada busca pelas notas fiscais emitidas isentas a partir dos CCMs e Códigos de Atividade das declarações de isenção cadastradas no Sistema GBF para o tema de SPTRANS / CET / SP-Urbanismo / SP - Obras - ISS. Para exercícios futuros e corrente aplicado o PIB Serviçcos e o IPCA.  </t>
  </si>
  <si>
    <t>Valor do benefício calculado a partir de listagem de contribuintes beneficiados para os exercícios fechados, ajustados pelo IPCA e PIB para demais exercícios.</t>
  </si>
  <si>
    <r>
      <rPr>
        <b/>
        <sz val="10"/>
        <rFont val="Arial"/>
        <family val="2"/>
      </rPr>
      <t>Hipótese</t>
    </r>
    <r>
      <rPr>
        <sz val="10"/>
        <rFont val="Arial"/>
        <family val="2"/>
      </rPr>
      <t>, pois a remissão depende de pedido adm. Para o cálculo, foram considerados 100% dos sqls com utilização múltipla com CNPJ cadastrados de agremiações desportivas que possuiam a isenção em outro Imóvel. Consultado o valor dos débitos em dívida ativa,  em 21/07/2021 e foi considerado 100%  renúnciado em a partir de 2023, amortizado em 4 anos.  Os imóves abarcados pela isenção serão tratados com CII "330" nas próximas EG, portanto a partir de 2025 considerou-se um aumento de 5%, no valor previsto para a isenção tratada no Item 4-A.</t>
    </r>
  </si>
  <si>
    <r>
      <rPr>
        <b/>
        <sz val="10"/>
        <rFont val="Arial"/>
        <family val="2"/>
      </rPr>
      <t>Estimativa do potencial renunciado</t>
    </r>
    <r>
      <rPr>
        <sz val="10"/>
        <rFont val="Arial"/>
        <family val="2"/>
      </rPr>
      <t xml:space="preserve"> calculada considerando 100% do imposto predial, para contribuintes com cód. imune e Isento "330" e cobrança normal. Para o exercício atual e anterior, utilizou-se dados da emissão geral, para exercícios futuros os valores foram reajustados pelo IPCA. </t>
    </r>
    <r>
      <rPr>
        <b/>
        <sz val="10"/>
        <rFont val="Arial"/>
        <family val="2"/>
      </rPr>
      <t xml:space="preserve">Hipótese: </t>
    </r>
    <r>
      <rPr>
        <sz val="10"/>
        <rFont val="Arial"/>
        <family val="2"/>
      </rPr>
      <t xml:space="preserve">doação de 100% do valor devido. </t>
    </r>
  </si>
  <si>
    <t>Não há pedido de remissão de IPTU para os pedidos em análise</t>
  </si>
  <si>
    <t>Considera o valor do IPTU lançado para o único pedido deferido desta natureza. Considerou-se, certificado de conclusão emitido em 2024.</t>
  </si>
  <si>
    <t xml:space="preserve">Calculado com base no valor anual estimado pela diferença da alíquota de 5% para 2% dos serviços descritos no inciso considerando. Os valores foram estimados com base no ISS recolhido em 2023 dos empreedimentos com pedidos em análise ou analisados. Para os exercícios corrente e futuros os valores foram reajustados pelo IPCA. </t>
  </si>
  <si>
    <t xml:space="preserve">Valores cálculados a partir dos pedidos em análise ou concluídos. Para os exercícios futuros os valores foram reajustados pelo IPCA. </t>
  </si>
  <si>
    <t>Os últimos lançamentos cadastrados com código de imunidade e isenção "385" datam de 2016.</t>
  </si>
  <si>
    <t xml:space="preserve">Obtido a partir da subtração do valor total calculado após a aplicação do benefício de valor venal e do valor calculado pós aplicação de fator especial, para os sqls com cód. de imunidade e isenção "401", "402", "403" ,"404", "405", "451", "452", "453", "455", "471", "472", "473", "475",e "499" e cobrança diferente de normal. Para o exercício atual e anterior utilizaram-se dados da emissão geral e demais notificações, para exercícios futuros os valores foram reajustados pelo IPCA. </t>
  </si>
  <si>
    <t>Obtido a partir da subtração do valor total calculado após a aplicação do benefício de valor venal e do valor calculado pós aplicação de fator especial, para os sqls com cód. de imunidade e isenção "542" e "543" e cobrança diferente de normal. Para o exercício atual e anterior utilizaram-se dados da emissão geral, para exercícios futuros os valores foram reajustados pelo IPCA.</t>
  </si>
  <si>
    <t>Para os exercícios passados, foram identificados na base do cadastro imobiliário os imóveis que passaram à propriedade do CDHU e, em seguida, foi estimado o ITBI que teria sido devido nas transferências desses imóveis. Para exercícios futuros  foi aplicada a correção pelo IPCA, tomando por base o último exercício fechado.</t>
  </si>
  <si>
    <t>Até o exercício corrente, os valores foram obtidos a partir da subtração do valor total calculado sem a aplicação das travas e do valor devido lançado. Para os futuros aplicou-se IPCA e redutor médio de 7,5%, em razão do Inciso I do dispositivo.</t>
  </si>
  <si>
    <t>Levantamento do percentual de Declarações de Transações Imobiliárias – DTIs relativas às transações de arrematação em leilão ou hasta pública, que poderiam ter utilizado o VVR no pagamento do tributo. O valor do exercício corrente foi reajustado pela ínflação e multiplicado por 1,25, dado que a norma passou a vigorar em 30/03/2023. Para exercícios futuros os valores foram reajustados pelo IPCA.</t>
  </si>
  <si>
    <t>Não há código de imunidade ou isenção cadastrado para esta finalidade na base de dados do IPTU.</t>
  </si>
  <si>
    <r>
      <t xml:space="preserve">2020                </t>
    </r>
    <r>
      <rPr>
        <sz val="10"/>
        <rFont val="Arial"/>
        <family val="2"/>
      </rPr>
      <t xml:space="preserve"> valores estimados</t>
    </r>
  </si>
  <si>
    <t>Isenção obtida com base nas NFS-e emitidas pelas escolas de samba.</t>
  </si>
  <si>
    <r>
      <t xml:space="preserve">Aplicado fator especial de 100%, na emissão geral para os  SQLs com cód. de imunidade e isenção "396", "395" e "596" no cadastro de notificação ativo, para os contribuintes com cód. de imunidade ou isenção 000. </t>
    </r>
    <r>
      <rPr>
        <b/>
        <sz val="10"/>
        <rFont val="Arial"/>
        <family val="2"/>
      </rPr>
      <t xml:space="preserve"> Hipótese: </t>
    </r>
    <r>
      <rPr>
        <sz val="10"/>
        <rFont val="Arial"/>
        <family val="2"/>
      </rPr>
      <t>concessão de isenção fora da Emissão Geral. Para os contribuintes isentos na emissão geral obtido a partir da subtração do valor total calculado após a aplicação do benefício de valor venal e do valor calculado pós aplicação de fator especial. Para os exercícios futuros foi aplicado o IPCA.</t>
    </r>
  </si>
  <si>
    <t>Aplicado fator especial de 100%, na emissão geral para os  SQLs com cód. de imunidade e isenção "582" no cadastro de notificação ativo, para os contribuintes com cód. de imunidade ou isenção 000.  Hipótese: concessão de isenção fora da Emissão Geral. Para os contribuintes isentos na emissão geral obtido a partir da subtração do valor total calculado após a aplicação do benefício de valor venal e do valor calculado pós aplicação de fator especial. Para os exercícios futuros foi aplicado o IPCA.</t>
  </si>
  <si>
    <t>Item desativado, não utilizado ou que não produz mais efeitos</t>
  </si>
  <si>
    <t>COSIP Reajuste</t>
  </si>
  <si>
    <t>https://economia.uol.com.br/noticias/estadao-conteudo/2024/01/23/conta-de-luz-deve-subir-em-media-56-em-2024-projeta-aneel.htm#:~:text=A%20conta%20de%20luz%20deve,Focus%2C%20divulgado%20pelo%20Banco%20Central.</t>
  </si>
  <si>
    <t>Crescimento vegetativo</t>
  </si>
  <si>
    <t>Art. 16 da Lei Nº 18.019, de 19 de março de 2024</t>
  </si>
  <si>
    <t>PPI 2024</t>
  </si>
  <si>
    <t>Art. 20. Sobre os débitos consolidados na forma do art. 19 serão concedidos descontos diferenciados, na seguinte conformidade:
I - relativamente ao débito tributário:
a) redução de 95% (noventa e cinco por cento) do valor dos juros de mora e de 95% (noventa e cinco por cento) da multa, na hipótese de pagamento em parcela única;
b) redução de 65% (sessenta e cinco por cento) do valor dos juros de mora e de 55% (cinquenta e cinco por cento) da multa, na hipótese de pagamento em até 60 (sessenta) parcelas;
c) redução de 45% (quarenta e cinco por cento) do valor dos juros de mora e de 35% (trinta e cinco por cento) da multa, na hipótese de pagamento em 61 (sessenta e uma) a 120 (cento e vinte) parcelas;</t>
  </si>
  <si>
    <t xml:space="preserve">Valores calculados a partir da aplicação de descontos médios, para eventual abertura de parcelamento em 2024. </t>
  </si>
  <si>
    <t>Obtido a partir da subtração do valor total calculado após a aplicação do benefício de valor venal e do valor calculado pós aplicação de fator especial, para os sqls com códs. de imunidade e isenção "320", "665" e "165"  e cobrança diferente de normal. Para o exercício atual e anterior utilizaram-se dados da emissão geral, para exercícios futuros os valores foram reajustados pelo IPCA.</t>
  </si>
  <si>
    <t>Obtido a partir da subtração do valor total calculado após a aplicação de fator especial do valor calculado após a aplicação de benefício de área de manaciais, para SQLs na área delimitada e imóveis construídos com excesso de área, considerados no cálculo os imóveis marcados na base com o benefício e aqueles com códgo e imunidade ou isenção "420" em qualquer notificação de lançamento no cadastro ativo. Hipótese: concessão de isenção fora da Emissão Geral. Para o exercício atual e anterior, utilizaram-se dados da emissão geral, para exercícios futuros os valores foram reajustados pelo IPCA.</t>
  </si>
  <si>
    <t xml:space="preserve">Valor do Benefício empenhado para os exercícios passados,  previsto para o corrente e atualizado pelo IPCA para os exercícios posterioes. Fonte SOF em 12/07/2024
</t>
  </si>
  <si>
    <t xml:space="preserve">Valor do Benefício empenhado para os exercícios passados,  1/3 do previsto para Implantação de Polos de desenvolvimento para o corrente e atualizado pelo IPCA para os exercícios posterioes. Fonte SOF em 12/07/2024.
</t>
  </si>
  <si>
    <t>91 - A</t>
  </si>
  <si>
    <t xml:space="preserve">91 - B </t>
  </si>
  <si>
    <t xml:space="preserve">Art. 5º Os incentivos referidos no art. 4º desta Lei serão os seguintes:
I - isenção do Imposto Predial e Territorial Urbano - IPTU referente ao imóvel, pelo prazo de 5 (cinco) anos, contados da entrada em vigor desta Lei;
</t>
  </si>
  <si>
    <t>Art. 5º Os incentivos referidos no art. 4º desta Lei serão os seguintes:
...
II - redução para 2% (dois por cento) na alíquota do Imposto sobre Serviços de Qualquer Natureza - ISS relativos aos serviços tomados integrantes do item 7 ao art. 1º da Lei nº 13.701, de 24 de setembro de 2003 - "Serviços relativos à engenharia, arquitetura, geologia, urbanismo, construção civil, manutenção, limpeza, meio ambiente, saneamento e congêneres", pelo prazo de 5 (cinco) anos, contados da entrada em vigor desta Lei, para o contribuinte que se instalar ou já estiver instalado no perímetro delimitado pelo art. 1º desta Lei, nos primeiros 3 (três) anos após a regulamentação desta Lei, observado o limite previsto no art. 2º da Lei Complementar nº 157, de 29 de dezembro de 2016;
....
Parágrafo único. O incentivo fiscal de que trata o inciso II do caput deste artigo não poderá resultar, direta ou indiretamente, na redução, em cada período de competência do ISS, da alíquota efetiva mínima de 2% (dois por cento).</t>
  </si>
  <si>
    <t xml:space="preserve">Art. 5º Os incentivos referidos no art. 4º desta Lei serão os seguintes:
...
III - isenção de taxas municipais para instalação e funcionamento, pelo prazo de 5 (cinco) anos, contados da entrada em vigor desta Lei;
</t>
  </si>
  <si>
    <t>Calculado a partir da diferença entre os valores lançados na Emissão Geral de 2024 e nas Notificações de Lançamento 02, que deram origem ao benefício. Considerados os sqls com Cii: 544.</t>
  </si>
  <si>
    <t>Exercícios de 2024 e 2025</t>
  </si>
  <si>
    <t>Valor cálculado a partir da diferença entre os valor da Emissão Geral estimado para 2024 e o lançado para os contribuintes beneficiados, informados por DIMIS em 17/07/2024. Rejajustados pelo IPCA projetado para 2025.</t>
  </si>
  <si>
    <t>Ainda não há contribuintes cadastrados com código TFE 39997, correspondente ao benefício.</t>
  </si>
  <si>
    <t>Para os exercícios anteriores, considerado o valor empenhado,  subtraída da arrecadação da TRSS e TRSD (incluindo Dívida Ativa, Multas e Juros e Multas e Juros da Dïvida Ativa). Para o exercício corrente considerou-se, o valor do Orçamento atualizado para a Concessão dos Serviços Divisíveis de Limpeza Urbana em Regime Público, subtraída da previsão aproximada da arrecadação da TRSS e TRSD. Para exercícios futuros utilizado o IPCA.</t>
  </si>
  <si>
    <t>Mediana em 09/08/2024</t>
  </si>
  <si>
    <t>52-A</t>
  </si>
  <si>
    <t>52-B</t>
  </si>
  <si>
    <t>79-A</t>
  </si>
  <si>
    <t>79-B</t>
  </si>
  <si>
    <t>Renissão Agremiações Desportivas, imóveis cedidos a terceiros</t>
  </si>
  <si>
    <t>Obtido a partir da subtração do valor total calculado após a aplicação do benefício de valor venal e do valor calculado pós aplicação de fator especial, para os sqls com cód. de imunidade e isenção "330" e cobrança diferente de normal. Para o exercício atual e anterior utilizaram-se dados da emissão geral, para exercícios futuros os valores foram reajustados pelo IPCA. Para os exercícios corrente e futuros considerado uma aumento expenencial de 5%, em razão da alteração da Art. 39 e 40 da lei Nº 17.557, de 26/05/2021.</t>
  </si>
  <si>
    <t>Até 2022, obtido a partir da subtração do valor total calculado após a aplicação do benefício de valor venal e do valor calculado pós aplicação de fator especial, para os sqls com cód. de imunidade e isenção "325" ,"163" e "511" e cobrança diferente de normal. A partir de  2023, os templos locados também foram tratados como imunidades no Item 73, pois a a Emenda Constitucional nº 116/22 que estendeu o benefício da imunidade aos templos de qualquer culto que se utilizem de imóvel alugado.</t>
  </si>
  <si>
    <t>A partir de busca fonética no Histórico Cadastral, obtivemos um ROL de escolas de samba. Com base no rol obtido levantamos as NFSe emitidas nos códigos de diversões, lazer e entretenimento que se relacionem a desfiles de escolas de samba, blocos carnavalescos ou folclóricos a fim de levantar o potencial estimado máximo de isenção. Com alteração dada pela Lei nº 17.757/21, que conferiu maior alcance à isenção de ISS do que a Lei nº 14.910/09. O valor da isenção de ISS das agremiações de Samba passou ao item 81.</t>
  </si>
  <si>
    <t>Os valores referentes a esta renúncia foram calculados em conjunto com o item 78.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</si>
</sst>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6">
    <numFmt numFmtId="41" formatCode="_-* #,##0_-;\-* #,##0_-;_-* &quot;-&quot;_-;_-@_-"/>
    <numFmt numFmtId="44" formatCode="_-&quot;R$&quot;\ * #,##0.00_-;\-&quot;R$&quot;\ * #,##0.00_-;_-&quot;R$&quot;\ * &quot;-&quot;??_-;_-@_-"/>
    <numFmt numFmtId="43" formatCode="_-* #,##0.00_-;\-* #,##0.00_-;_-* &quot;-&quot;??_-;_-@_-"/>
    <numFmt numFmtId="164" formatCode="&quot;R$ &quot;#,##0.00_);[Red]\(&quot;R$ &quot;#,##0.00\)"/>
    <numFmt numFmtId="165" formatCode="_(* #,##0.00_);_(* \(#,##0.00\);_(* &quot;-&quot;??_);_(@_)"/>
    <numFmt numFmtId="166" formatCode="_([$€-2]* #,##0.00_);_([$€-2]* \(#,##0.00\);_([$€-2]* &quot;-&quot;??_)"/>
    <numFmt numFmtId="167" formatCode="_(&quot;R$ &quot;* #,##0.00_);_(&quot;R$ &quot;* \(#,##0.00\);_(&quot;R$ &quot;* &quot;-&quot;??_);_(@_)"/>
    <numFmt numFmtId="168" formatCode="_(&quot;R$&quot;* #,##0.00_);_(&quot;R$&quot;* \(#,##0.00\);_(&quot;R$&quot;* &quot;-&quot;??_);_(@_)"/>
    <numFmt numFmtId="169" formatCode="_-* #,##0_-;\-* #,##0_-;_-* &quot;-&quot;??_-;_-@_-"/>
    <numFmt numFmtId="170" formatCode="_-* #,##0.00_-;\-* #,##0.00_-;_-* &quot;-&quot;_-;_-@_-"/>
    <numFmt numFmtId="171" formatCode="0.000"/>
    <numFmt numFmtId="172" formatCode="0.0"/>
    <numFmt numFmtId="173" formatCode="#,##0.00_ ;\-#,##0.00\ "/>
    <numFmt numFmtId="174" formatCode="#\ ###\ ###\ ##0\ "/>
    <numFmt numFmtId="175" formatCode="General_)"/>
    <numFmt numFmtId="176" formatCode="&quot; &quot;#,##0.00&quot; &quot;;&quot; (&quot;#,##0.00&quot;)&quot;;&quot; -&quot;#&quot; &quot;;&quot; &quot;@&quot; &quot;"/>
  </numFmts>
  <fonts count="8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2"/>
      <name val="Times New Roman"/>
      <family val="1"/>
    </font>
    <font>
      <b/>
      <sz val="12"/>
      <name val="Times New Roman"/>
      <family val="1"/>
    </font>
    <font>
      <sz val="12"/>
      <name val="Arial"/>
      <family val="2"/>
    </font>
    <font>
      <sz val="11"/>
      <color indexed="8"/>
      <name val="Calibri"/>
      <family val="2"/>
    </font>
    <font>
      <sz val="11"/>
      <color indexed="9"/>
      <name val="Calibri"/>
      <family val="2"/>
    </font>
    <font>
      <sz val="11"/>
      <color indexed="20"/>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1"/>
      <color indexed="62"/>
      <name val="Calibri"/>
      <family val="2"/>
    </font>
    <font>
      <sz val="10"/>
      <name val="Arial"/>
      <family val="2"/>
    </font>
    <font>
      <sz val="10"/>
      <name val="MS Sans Serif"/>
      <family val="2"/>
    </font>
    <font>
      <i/>
      <sz val="11"/>
      <color indexed="23"/>
      <name val="Calibri"/>
      <family val="2"/>
    </font>
    <font>
      <b/>
      <sz val="15"/>
      <color indexed="56"/>
      <name val="Calibri"/>
      <family val="2"/>
    </font>
    <font>
      <b/>
      <sz val="13"/>
      <color indexed="56"/>
      <name val="Calibri"/>
      <family val="2"/>
    </font>
    <font>
      <b/>
      <sz val="11"/>
      <color indexed="56"/>
      <name val="Calibri"/>
      <family val="2"/>
    </font>
    <font>
      <sz val="10"/>
      <name val="Calibri"/>
      <family val="2"/>
    </font>
    <font>
      <sz val="12"/>
      <color rgb="FF9C6500"/>
      <name val="Calibri"/>
      <family val="2"/>
      <scheme val="minor"/>
    </font>
    <font>
      <sz val="11"/>
      <color indexed="60"/>
      <name val="Calibri"/>
      <family val="2"/>
    </font>
    <font>
      <sz val="11"/>
      <color indexed="8"/>
      <name val="Calibri"/>
      <family val="2"/>
      <scheme val="minor"/>
    </font>
    <font>
      <sz val="11"/>
      <color theme="1"/>
      <name val="Arial"/>
      <family val="2"/>
    </font>
    <font>
      <b/>
      <sz val="11"/>
      <color indexed="63"/>
      <name val="Calibri"/>
      <family val="2"/>
    </font>
    <font>
      <sz val="11"/>
      <color indexed="10"/>
      <name val="Calibri"/>
      <family val="2"/>
    </font>
    <font>
      <b/>
      <sz val="18"/>
      <color indexed="56"/>
      <name val="Cambria"/>
      <family val="2"/>
    </font>
    <font>
      <b/>
      <sz val="11"/>
      <color indexed="8"/>
      <name val="Calibri"/>
      <family val="2"/>
    </font>
    <font>
      <sz val="12"/>
      <color theme="1"/>
      <name val="Times New Roman"/>
      <family val="1"/>
    </font>
    <font>
      <b/>
      <sz val="12"/>
      <name val="Arial"/>
      <family val="2"/>
    </font>
    <font>
      <b/>
      <sz val="10"/>
      <name val="Arial"/>
      <family val="2"/>
    </font>
    <font>
      <sz val="10"/>
      <color rgb="FFFF0000"/>
      <name val="Arial"/>
      <family val="2"/>
    </font>
    <font>
      <sz val="10"/>
      <name val="Arial"/>
      <family val="2"/>
    </font>
    <font>
      <sz val="10"/>
      <color theme="6" tint="-0.249977111117893"/>
      <name val="Arial"/>
      <family val="2"/>
    </font>
    <font>
      <b/>
      <sz val="10"/>
      <color rgb="FFFF0000"/>
      <name val="Arial"/>
      <family val="2"/>
    </font>
    <font>
      <sz val="11"/>
      <name val="Calibri"/>
      <family val="2"/>
      <scheme val="minor"/>
    </font>
    <font>
      <sz val="10"/>
      <name val="Arial"/>
      <family val="2"/>
    </font>
    <font>
      <b/>
      <sz val="10"/>
      <color rgb="FF00B050"/>
      <name val="Arial"/>
      <family val="2"/>
    </font>
    <font>
      <b/>
      <sz val="10"/>
      <color theme="6" tint="-0.249977111117893"/>
      <name val="Arial"/>
      <family val="2"/>
    </font>
    <font>
      <sz val="12"/>
      <color rgb="FFFF0000"/>
      <name val="Arial"/>
      <family val="2"/>
    </font>
    <font>
      <b/>
      <sz val="10"/>
      <color theme="6" tint="-0.499984740745262"/>
      <name val="Arial"/>
      <family val="2"/>
    </font>
    <font>
      <sz val="11"/>
      <color rgb="FFFF0000"/>
      <name val="Calibri"/>
      <family val="2"/>
      <scheme val="minor"/>
    </font>
    <font>
      <b/>
      <sz val="11"/>
      <color theme="1"/>
      <name val="Calibri"/>
      <family val="2"/>
      <scheme val="minor"/>
    </font>
    <font>
      <b/>
      <sz val="12"/>
      <color theme="1"/>
      <name val="Calibri"/>
      <family val="2"/>
      <scheme val="minor"/>
    </font>
    <font>
      <b/>
      <sz val="11"/>
      <color theme="1"/>
      <name val="Calibri"/>
      <family val="2"/>
    </font>
    <font>
      <b/>
      <u val="singleAccounting"/>
      <sz val="11"/>
      <color theme="1"/>
      <name val="Calibri"/>
      <family val="2"/>
    </font>
    <font>
      <b/>
      <u val="singleAccounting"/>
      <sz val="11"/>
      <color theme="1"/>
      <name val="Calibri"/>
      <family val="2"/>
      <scheme val="minor"/>
    </font>
    <font>
      <b/>
      <sz val="20"/>
      <color rgb="FFFF0000"/>
      <name val="Times New Roman"/>
      <family val="1"/>
    </font>
    <font>
      <sz val="10"/>
      <color theme="1"/>
      <name val="Arial"/>
      <family val="2"/>
    </font>
    <font>
      <b/>
      <sz val="10"/>
      <color theme="1"/>
      <name val="Arial"/>
      <family val="2"/>
    </font>
    <font>
      <sz val="10"/>
      <color indexed="8"/>
      <name val="Arial"/>
      <family val="2"/>
    </font>
    <font>
      <b/>
      <sz val="10"/>
      <color indexed="8"/>
      <name val="Arial"/>
      <family val="2"/>
    </font>
    <font>
      <u/>
      <sz val="11"/>
      <color theme="10"/>
      <name val="Calibri"/>
      <family val="2"/>
      <scheme val="minor"/>
    </font>
    <font>
      <u/>
      <sz val="10"/>
      <color theme="10"/>
      <name val="Arial"/>
      <family val="2"/>
    </font>
    <font>
      <sz val="12"/>
      <color theme="1"/>
      <name val="Calibri"/>
      <family val="2"/>
      <scheme val="minor"/>
    </font>
    <font>
      <u/>
      <sz val="10"/>
      <color theme="10"/>
      <name val="Arial"/>
      <family val="2"/>
    </font>
    <font>
      <sz val="7"/>
      <name val="SwitzerlandLight"/>
    </font>
    <font>
      <sz val="7"/>
      <name val="Times New Roman"/>
      <family val="1"/>
    </font>
    <font>
      <b/>
      <sz val="14"/>
      <name val="Times New Roman"/>
      <family val="1"/>
    </font>
    <font>
      <u/>
      <sz val="10"/>
      <color indexed="12"/>
      <name val="Arial"/>
      <family val="2"/>
    </font>
    <font>
      <sz val="11"/>
      <color theme="1"/>
      <name val="Arial1"/>
    </font>
    <font>
      <sz val="10"/>
      <color indexed="0"/>
      <name val="Arial"/>
      <family val="2"/>
    </font>
    <font>
      <sz val="12"/>
      <name val="Courier"/>
    </font>
    <font>
      <sz val="5"/>
      <name val="Arial"/>
      <family val="2"/>
    </font>
    <font>
      <sz val="8"/>
      <name val="Arial"/>
      <family val="2"/>
    </font>
  </fonts>
  <fills count="35">
    <fill>
      <patternFill patternType="none"/>
    </fill>
    <fill>
      <patternFill patternType="gray125"/>
    </fill>
    <fill>
      <patternFill patternType="solid">
        <fgColor theme="0" tint="-0.14999847407452621"/>
        <bgColor indexed="64"/>
      </patternFill>
    </fill>
    <fill>
      <patternFill patternType="solid">
        <fgColor rgb="FFFFEB9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tint="0.79998168889431442"/>
        <bgColor indexed="64"/>
      </patternFill>
    </fill>
    <fill>
      <patternFill patternType="solid">
        <fgColor theme="0"/>
        <bgColor indexed="64"/>
      </patternFill>
    </fill>
    <fill>
      <patternFill patternType="solid">
        <fgColor theme="0" tint="-0.249977111117893"/>
        <bgColor indexed="64"/>
      </patternFill>
    </fill>
    <fill>
      <patternFill patternType="solid">
        <fgColor theme="6" tint="0.39997558519241921"/>
        <bgColor indexed="64"/>
      </patternFill>
    </fill>
    <fill>
      <patternFill patternType="solid">
        <fgColor theme="6"/>
        <bgColor indexed="64"/>
      </patternFill>
    </fill>
    <fill>
      <patternFill patternType="solid">
        <fgColor rgb="FFFFC000"/>
        <bgColor indexed="64"/>
      </patternFill>
    </fill>
    <fill>
      <patternFill patternType="solid">
        <fgColor theme="6" tint="-0.249977111117893"/>
        <bgColor indexed="64"/>
      </patternFill>
    </fill>
    <fill>
      <patternFill patternType="solid">
        <fgColor rgb="FFFF0000"/>
        <bgColor indexed="64"/>
      </patternFill>
    </fill>
    <fill>
      <patternFill patternType="solid">
        <fgColor rgb="FFFFFF00"/>
        <bgColor indexed="64"/>
      </patternFill>
    </fill>
  </fills>
  <borders count="68">
    <border>
      <left/>
      <right/>
      <top/>
      <bottom/>
      <diagonal/>
    </border>
    <border>
      <left/>
      <right/>
      <top style="thin">
        <color indexed="64"/>
      </top>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9"/>
      </left>
      <right/>
      <top style="thin">
        <color indexed="9"/>
      </top>
      <bottom style="thin">
        <color indexed="9"/>
      </bottom>
      <diagonal/>
    </border>
    <border>
      <left/>
      <right/>
      <top style="thin">
        <color indexed="9"/>
      </top>
      <bottom style="thin">
        <color indexed="9"/>
      </bottom>
      <diagonal/>
    </border>
    <border>
      <left/>
      <right style="thin">
        <color indexed="9"/>
      </right>
      <top style="thin">
        <color indexed="9"/>
      </top>
      <bottom style="thin">
        <color indexed="9"/>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top style="thin">
        <color indexed="9"/>
      </top>
      <bottom style="thin">
        <color indexed="64"/>
      </bottom>
      <diagonal/>
    </border>
    <border>
      <left/>
      <right style="thin">
        <color indexed="9"/>
      </right>
      <top style="thin">
        <color indexed="9"/>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9"/>
      </left>
      <right/>
      <top style="thin">
        <color indexed="9"/>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style="thin">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right/>
      <top/>
      <bottom style="thin">
        <color indexed="9"/>
      </bottom>
      <diagonal/>
    </border>
    <border>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dotted">
        <color indexed="64"/>
      </left>
      <right style="thin">
        <color indexed="64"/>
      </right>
      <top/>
      <bottom style="dotted">
        <color indexed="64"/>
      </bottom>
      <diagonal/>
    </border>
    <border>
      <left style="thin">
        <color indexed="64"/>
      </left>
      <right style="thin">
        <color indexed="64"/>
      </right>
      <top/>
      <bottom style="dotted">
        <color indexed="64"/>
      </bottom>
      <diagonal/>
    </border>
    <border>
      <left style="hair">
        <color indexed="64"/>
      </left>
      <right style="thin">
        <color indexed="64"/>
      </right>
      <top/>
      <bottom/>
      <diagonal/>
    </border>
    <border>
      <left style="thin">
        <color indexed="64"/>
      </left>
      <right style="thin">
        <color indexed="64"/>
      </right>
      <top/>
      <bottom style="hair">
        <color indexed="64"/>
      </bottom>
      <diagonal/>
    </border>
    <border>
      <left style="hair">
        <color indexed="64"/>
      </left>
      <right style="hair">
        <color indexed="64"/>
      </right>
      <top/>
      <bottom style="hair">
        <color indexed="64"/>
      </bottom>
      <diagonal/>
    </border>
    <border>
      <left/>
      <right/>
      <top/>
      <bottom style="hair">
        <color indexed="64"/>
      </bottom>
      <diagonal/>
    </border>
    <border>
      <left/>
      <right/>
      <top style="medium">
        <color indexed="64"/>
      </top>
      <bottom/>
      <diagonal/>
    </border>
    <border>
      <left style="thin">
        <color indexed="64"/>
      </left>
      <right style="medium">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bottom/>
      <diagonal/>
    </border>
    <border>
      <left/>
      <right style="hair">
        <color indexed="64"/>
      </right>
      <top/>
      <bottom/>
      <diagonal/>
    </border>
  </borders>
  <cellStyleXfs count="43661">
    <xf numFmtId="0" fontId="0" fillId="0" borderId="0"/>
    <xf numFmtId="0" fontId="18" fillId="0" borderId="0"/>
    <xf numFmtId="43" fontId="18" fillId="0" borderId="0" applyFont="0" applyFill="0" applyBorder="0" applyAlignment="0" applyProtection="0"/>
    <xf numFmtId="9" fontId="18" fillId="0" borderId="0" applyFont="0" applyFill="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11" borderId="0" applyNumberFormat="0" applyBorder="0" applyAlignment="0" applyProtection="0"/>
    <xf numFmtId="0" fontId="23" fillId="12" borderId="0" applyNumberFormat="0" applyBorder="0" applyAlignment="0" applyProtection="0"/>
    <xf numFmtId="0" fontId="23" fillId="7" borderId="0" applyNumberFormat="0" applyBorder="0" applyAlignment="0" applyProtection="0"/>
    <xf numFmtId="0" fontId="23" fillId="10" borderId="0" applyNumberFormat="0" applyBorder="0" applyAlignment="0" applyProtection="0"/>
    <xf numFmtId="0" fontId="23" fillId="13"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4" fillId="14" borderId="0" applyNumberFormat="0" applyBorder="0" applyAlignment="0" applyProtection="0"/>
    <xf numFmtId="0" fontId="24" fillId="11" borderId="0" applyNumberFormat="0" applyBorder="0" applyAlignment="0" applyProtection="0"/>
    <xf numFmtId="0" fontId="24" fillId="12" borderId="0" applyNumberFormat="0" applyBorder="0" applyAlignment="0" applyProtection="0"/>
    <xf numFmtId="0" fontId="24" fillId="15"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4"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2" borderId="0" applyNumberFormat="0" applyBorder="0" applyAlignment="0" applyProtection="0"/>
    <xf numFmtId="0" fontId="24" fillId="12" borderId="0" applyNumberFormat="0" applyBorder="0" applyAlignment="0" applyProtection="0"/>
    <xf numFmtId="0" fontId="24" fillId="12"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6" borderId="0" applyNumberFormat="0" applyBorder="0" applyAlignment="0" applyProtection="0"/>
    <xf numFmtId="0" fontId="24" fillId="16"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7" borderId="0" applyNumberFormat="0" applyBorder="0" applyAlignment="0" applyProtection="0"/>
    <xf numFmtId="0" fontId="24" fillId="18" borderId="0" applyNumberFormat="0" applyBorder="0" applyAlignment="0" applyProtection="0"/>
    <xf numFmtId="0" fontId="24" fillId="19" borderId="0" applyNumberFormat="0" applyBorder="0" applyAlignment="0" applyProtection="0"/>
    <xf numFmtId="0" fontId="24" fillId="20" borderId="0" applyNumberFormat="0" applyBorder="0" applyAlignment="0" applyProtection="0"/>
    <xf numFmtId="0" fontId="24" fillId="15" borderId="0" applyNumberFormat="0" applyBorder="0" applyAlignment="0" applyProtection="0"/>
    <xf numFmtId="0" fontId="24" fillId="16" borderId="0" applyNumberFormat="0" applyBorder="0" applyAlignment="0" applyProtection="0"/>
    <xf numFmtId="0" fontId="24" fillId="21" borderId="0" applyNumberFormat="0" applyBorder="0" applyAlignment="0" applyProtection="0"/>
    <xf numFmtId="0" fontId="25" fillId="5"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7" fillId="22" borderId="21" applyNumberFormat="0" applyAlignment="0" applyProtection="0"/>
    <xf numFmtId="0" fontId="27" fillId="22" borderId="21" applyNumberFormat="0" applyAlignment="0" applyProtection="0"/>
    <xf numFmtId="0" fontId="27" fillId="22" borderId="21" applyNumberFormat="0" applyAlignment="0" applyProtection="0"/>
    <xf numFmtId="0" fontId="27" fillId="22" borderId="21" applyNumberFormat="0" applyAlignment="0" applyProtection="0"/>
    <xf numFmtId="0" fontId="27" fillId="22" borderId="21" applyNumberFormat="0" applyAlignment="0" applyProtection="0"/>
    <xf numFmtId="0" fontId="27" fillId="22" borderId="21" applyNumberFormat="0" applyAlignment="0" applyProtection="0"/>
    <xf numFmtId="0" fontId="27" fillId="22" borderId="21" applyNumberFormat="0" applyAlignment="0" applyProtection="0"/>
    <xf numFmtId="0" fontId="27" fillId="22" borderId="21" applyNumberFormat="0" applyAlignment="0" applyProtection="0"/>
    <xf numFmtId="0" fontId="27" fillId="22" borderId="21" applyNumberFormat="0" applyAlignment="0" applyProtection="0"/>
    <xf numFmtId="0" fontId="27" fillId="22" borderId="21" applyNumberFormat="0" applyAlignment="0" applyProtection="0"/>
    <xf numFmtId="0" fontId="28" fillId="23" borderId="22" applyNumberFormat="0" applyAlignment="0" applyProtection="0"/>
    <xf numFmtId="0" fontId="28" fillId="23" borderId="22" applyNumberFormat="0" applyAlignment="0" applyProtection="0"/>
    <xf numFmtId="0" fontId="28" fillId="23" borderId="22" applyNumberFormat="0" applyAlignment="0" applyProtection="0"/>
    <xf numFmtId="0" fontId="29" fillId="0" borderId="23" applyNumberFormat="0" applyFill="0" applyAlignment="0" applyProtection="0"/>
    <xf numFmtId="0" fontId="29" fillId="0" borderId="23" applyNumberFormat="0" applyFill="0" applyAlignment="0" applyProtection="0"/>
    <xf numFmtId="0" fontId="29" fillId="0" borderId="23" applyNumberFormat="0" applyFill="0" applyAlignment="0" applyProtection="0"/>
    <xf numFmtId="0" fontId="28" fillId="23" borderId="22" applyNumberFormat="0" applyAlignment="0" applyProtection="0"/>
    <xf numFmtId="0" fontId="24" fillId="18" borderId="0" applyNumberFormat="0" applyBorder="0" applyAlignment="0" applyProtection="0"/>
    <xf numFmtId="0" fontId="24" fillId="18" borderId="0" applyNumberFormat="0" applyBorder="0" applyAlignment="0" applyProtection="0"/>
    <xf numFmtId="0" fontId="24" fillId="18"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19" borderId="0" applyNumberFormat="0" applyBorder="0" applyAlignment="0" applyProtection="0"/>
    <xf numFmtId="0" fontId="24" fillId="20" borderId="0" applyNumberFormat="0" applyBorder="0" applyAlignment="0" applyProtection="0"/>
    <xf numFmtId="0" fontId="24" fillId="20" borderId="0" applyNumberFormat="0" applyBorder="0" applyAlignment="0" applyProtection="0"/>
    <xf numFmtId="0" fontId="24" fillId="20"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5" borderId="0" applyNumberFormat="0" applyBorder="0" applyAlignment="0" applyProtection="0"/>
    <xf numFmtId="0" fontId="24" fillId="16" borderId="0" applyNumberFormat="0" applyBorder="0" applyAlignment="0" applyProtection="0"/>
    <xf numFmtId="0" fontId="24" fillId="16" borderId="0" applyNumberFormat="0" applyBorder="0" applyAlignment="0" applyProtection="0"/>
    <xf numFmtId="0" fontId="24" fillId="16"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24" fillId="21" borderId="0" applyNumberFormat="0" applyBorder="0" applyAlignment="0" applyProtection="0"/>
    <xf numFmtId="0" fontId="30" fillId="9" borderId="21" applyNumberFormat="0" applyAlignment="0" applyProtection="0"/>
    <xf numFmtId="0" fontId="30" fillId="9" borderId="21" applyNumberFormat="0" applyAlignment="0" applyProtection="0"/>
    <xf numFmtId="0" fontId="30" fillId="9" borderId="21" applyNumberFormat="0" applyAlignment="0" applyProtection="0"/>
    <xf numFmtId="0" fontId="30" fillId="9" borderId="21" applyNumberFormat="0" applyAlignment="0" applyProtection="0"/>
    <xf numFmtId="0" fontId="30" fillId="9" borderId="21" applyNumberFormat="0" applyAlignment="0" applyProtection="0"/>
    <xf numFmtId="0" fontId="30" fillId="9" borderId="21" applyNumberFormat="0" applyAlignment="0" applyProtection="0"/>
    <xf numFmtId="166" fontId="31"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0" fontId="33" fillId="0" borderId="0" applyNumberFormat="0" applyFill="0" applyBorder="0" applyAlignment="0" applyProtection="0"/>
    <xf numFmtId="0" fontId="26" fillId="6" borderId="0" applyNumberFormat="0" applyBorder="0" applyAlignment="0" applyProtection="0"/>
    <xf numFmtId="0" fontId="34" fillId="0" borderId="24" applyNumberFormat="0" applyFill="0" applyAlignment="0" applyProtection="0"/>
    <xf numFmtId="0" fontId="35" fillId="0" borderId="25" applyNumberFormat="0" applyFill="0" applyAlignment="0" applyProtection="0"/>
    <xf numFmtId="0" fontId="36" fillId="0" borderId="26" applyNumberFormat="0" applyFill="0" applyAlignment="0" applyProtection="0"/>
    <xf numFmtId="0" fontId="36" fillId="0" borderId="26" applyNumberFormat="0" applyFill="0" applyAlignment="0" applyProtection="0"/>
    <xf numFmtId="0" fontId="36" fillId="0" borderId="0" applyNumberFormat="0" applyFill="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30" fillId="9" borderId="21" applyNumberFormat="0" applyAlignment="0" applyProtection="0"/>
    <xf numFmtId="0" fontId="30" fillId="9" borderId="21" applyNumberFormat="0" applyAlignment="0" applyProtection="0"/>
    <xf numFmtId="0" fontId="30" fillId="9" borderId="21" applyNumberFormat="0" applyAlignment="0" applyProtection="0"/>
    <xf numFmtId="0" fontId="30" fillId="9" borderId="21" applyNumberFormat="0" applyAlignment="0" applyProtection="0"/>
    <xf numFmtId="0" fontId="29" fillId="0" borderId="23" applyNumberFormat="0" applyFill="0" applyAlignment="0" applyProtection="0"/>
    <xf numFmtId="44"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7" fontId="23" fillId="0" borderId="0" applyFont="0" applyFill="0" applyBorder="0" applyAlignment="0" applyProtection="0"/>
    <xf numFmtId="44" fontId="31" fillId="0" borderId="0" applyFont="0" applyFill="0" applyBorder="0" applyAlignment="0" applyProtection="0"/>
    <xf numFmtId="167" fontId="31" fillId="0" borderId="0" applyFont="0" applyFill="0" applyBorder="0" applyAlignment="0" applyProtection="0"/>
    <xf numFmtId="168" fontId="31" fillId="0" borderId="0" applyFont="0" applyFill="0" applyBorder="0" applyAlignment="0" applyProtection="0"/>
    <xf numFmtId="167" fontId="31" fillId="0" borderId="0" applyFont="0" applyFill="0" applyBorder="0" applyAlignment="0" applyProtection="0"/>
    <xf numFmtId="167" fontId="31" fillId="0" borderId="0" applyFont="0" applyFill="0" applyBorder="0" applyAlignment="0" applyProtection="0"/>
    <xf numFmtId="168" fontId="31" fillId="0" borderId="0" applyFont="0" applyFill="0" applyBorder="0" applyAlignment="0" applyProtection="0"/>
    <xf numFmtId="168" fontId="31" fillId="0" borderId="0" applyFont="0" applyFill="0" applyBorder="0" applyAlignment="0" applyProtection="0"/>
    <xf numFmtId="167" fontId="31" fillId="0" borderId="0" applyFont="0" applyFill="0" applyBorder="0" applyAlignment="0" applyProtection="0"/>
    <xf numFmtId="44" fontId="31" fillId="0" borderId="0" applyFont="0" applyFill="0" applyBorder="0" applyAlignment="0" applyProtection="0"/>
    <xf numFmtId="167" fontId="31" fillId="0" borderId="0" applyFont="0" applyFill="0" applyBorder="0" applyAlignment="0" applyProtection="0"/>
    <xf numFmtId="44" fontId="31" fillId="0" borderId="0" applyFont="0" applyFill="0" applyBorder="0" applyAlignment="0" applyProtection="0"/>
    <xf numFmtId="167" fontId="37" fillId="0" borderId="0" applyFont="0" applyFill="0" applyBorder="0" applyAlignment="0" applyProtection="0"/>
    <xf numFmtId="0" fontId="38" fillId="3" borderId="0" applyNumberFormat="0" applyBorder="0" applyAlignment="0" applyProtection="0"/>
    <xf numFmtId="0" fontId="38" fillId="3"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39" fillId="24" borderId="0" applyNumberFormat="0" applyBorder="0" applyAlignment="0" applyProtection="0"/>
    <xf numFmtId="0" fontId="18" fillId="0" borderId="0"/>
    <xf numFmtId="0" fontId="3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7" fillId="0" borderId="0"/>
    <xf numFmtId="0" fontId="18" fillId="0" borderId="0"/>
    <xf numFmtId="0" fontId="31" fillId="0" borderId="0"/>
    <xf numFmtId="0" fontId="18" fillId="0" borderId="0"/>
    <xf numFmtId="0" fontId="3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1" fillId="0" borderId="0"/>
    <xf numFmtId="0" fontId="31" fillId="0" borderId="0"/>
    <xf numFmtId="0" fontId="18" fillId="0" borderId="0"/>
    <xf numFmtId="0" fontId="31" fillId="0" borderId="0"/>
    <xf numFmtId="0" fontId="31" fillId="0" borderId="0"/>
    <xf numFmtId="0" fontId="31" fillId="0" borderId="0"/>
    <xf numFmtId="0" fontId="18" fillId="0" borderId="0"/>
    <xf numFmtId="0" fontId="18" fillId="0" borderId="0"/>
    <xf numFmtId="0" fontId="31" fillId="0" borderId="0"/>
    <xf numFmtId="0" fontId="40" fillId="0" borderId="0"/>
    <xf numFmtId="0" fontId="23" fillId="0" borderId="0"/>
    <xf numFmtId="0" fontId="18" fillId="0" borderId="0"/>
    <xf numFmtId="0" fontId="31" fillId="0" borderId="0"/>
    <xf numFmtId="0" fontId="31" fillId="0" borderId="0"/>
    <xf numFmtId="0" fontId="18" fillId="0" borderId="0"/>
    <xf numFmtId="0" fontId="31" fillId="0" borderId="0"/>
    <xf numFmtId="0" fontId="31" fillId="0" borderId="0"/>
    <xf numFmtId="0" fontId="37" fillId="0" borderId="0"/>
    <xf numFmtId="0" fontId="18" fillId="0" borderId="0"/>
    <xf numFmtId="0" fontId="32" fillId="0" borderId="0"/>
    <xf numFmtId="0" fontId="23" fillId="0" borderId="0"/>
    <xf numFmtId="0" fontId="18" fillId="0" borderId="0"/>
    <xf numFmtId="0" fontId="18" fillId="0" borderId="0"/>
    <xf numFmtId="0" fontId="31" fillId="0" borderId="0"/>
    <xf numFmtId="0" fontId="31" fillId="0" borderId="0"/>
    <xf numFmtId="0" fontId="18" fillId="0" borderId="0"/>
    <xf numFmtId="0" fontId="41" fillId="0" borderId="0"/>
    <xf numFmtId="0" fontId="31" fillId="0" borderId="0"/>
    <xf numFmtId="0" fontId="31" fillId="0" borderId="0"/>
    <xf numFmtId="0" fontId="18" fillId="0" borderId="0"/>
    <xf numFmtId="0" fontId="18" fillId="0" borderId="0"/>
    <xf numFmtId="0" fontId="23" fillId="25" borderId="27" applyNumberFormat="0" applyFont="0" applyAlignment="0" applyProtection="0"/>
    <xf numFmtId="0" fontId="23" fillId="25" borderId="27" applyNumberFormat="0" applyFont="0" applyAlignment="0" applyProtection="0"/>
    <xf numFmtId="0" fontId="23" fillId="25" borderId="27" applyNumberFormat="0" applyFont="0" applyAlignment="0" applyProtection="0"/>
    <xf numFmtId="0" fontId="31" fillId="25" borderId="27" applyNumberFormat="0" applyFont="0" applyAlignment="0" applyProtection="0"/>
    <xf numFmtId="0" fontId="31" fillId="25" borderId="27" applyNumberFormat="0" applyFont="0" applyAlignment="0" applyProtection="0"/>
    <xf numFmtId="0" fontId="31" fillId="25" borderId="27" applyNumberFormat="0" applyFont="0" applyAlignment="0" applyProtection="0"/>
    <xf numFmtId="0" fontId="31" fillId="25" borderId="27" applyNumberFormat="0" applyFont="0" applyAlignment="0" applyProtection="0"/>
    <xf numFmtId="0" fontId="31" fillId="25" borderId="27" applyNumberFormat="0" applyFont="0" applyAlignment="0" applyProtection="0"/>
    <xf numFmtId="0" fontId="31" fillId="25" borderId="27" applyNumberFormat="0" applyFont="0" applyAlignment="0" applyProtection="0"/>
    <xf numFmtId="0" fontId="31" fillId="25" borderId="27" applyNumberFormat="0" applyFont="0" applyAlignment="0" applyProtection="0"/>
    <xf numFmtId="0" fontId="23" fillId="25" borderId="27" applyNumberFormat="0" applyFont="0" applyAlignment="0" applyProtection="0"/>
    <xf numFmtId="0" fontId="31" fillId="25" borderId="27" applyNumberFormat="0" applyFont="0" applyAlignment="0" applyProtection="0"/>
    <xf numFmtId="0" fontId="31" fillId="25" borderId="27" applyNumberFormat="0" applyFont="0" applyAlignment="0" applyProtection="0"/>
    <xf numFmtId="0" fontId="23" fillId="25" borderId="27" applyNumberFormat="0" applyFont="0" applyAlignment="0" applyProtection="0"/>
    <xf numFmtId="0" fontId="42" fillId="22" borderId="28" applyNumberFormat="0" applyAlignment="0" applyProtection="0"/>
    <xf numFmtId="0" fontId="42" fillId="22" borderId="28" applyNumberFormat="0" applyAlignment="0" applyProtection="0"/>
    <xf numFmtId="0" fontId="42" fillId="22" borderId="28" applyNumberFormat="0" applyAlignment="0" applyProtection="0"/>
    <xf numFmtId="0" fontId="42" fillId="22" borderId="28" applyNumberFormat="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1" fillId="0" borderId="0" applyFont="0" applyFill="0" applyBorder="0" applyAlignment="0" applyProtection="0"/>
    <xf numFmtId="0" fontId="42" fillId="22" borderId="28" applyNumberFormat="0" applyAlignment="0" applyProtection="0"/>
    <xf numFmtId="0" fontId="42" fillId="22" borderId="28" applyNumberFormat="0" applyAlignment="0" applyProtection="0"/>
    <xf numFmtId="0" fontId="42" fillId="22" borderId="28" applyNumberFormat="0" applyAlignment="0" applyProtection="0"/>
    <xf numFmtId="0" fontId="42" fillId="22" borderId="28" applyNumberFormat="0" applyAlignment="0" applyProtection="0"/>
    <xf numFmtId="0" fontId="42" fillId="22" borderId="28" applyNumberFormat="0" applyAlignment="0" applyProtection="0"/>
    <xf numFmtId="0" fontId="42" fillId="22" borderId="28" applyNumberFormat="0" applyAlignment="0" applyProtection="0"/>
    <xf numFmtId="41" fontId="18" fillId="0" borderId="0" applyFont="0" applyFill="0" applyBorder="0" applyAlignment="0" applyProtection="0"/>
    <xf numFmtId="41" fontId="23"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43" fontId="18" fillId="0" borderId="0" applyFont="0" applyFill="0" applyBorder="0" applyAlignment="0" applyProtection="0"/>
    <xf numFmtId="43" fontId="23" fillId="0" borderId="0" applyFont="0" applyFill="0" applyBorder="0" applyAlignment="0" applyProtection="0"/>
    <xf numFmtId="165" fontId="37" fillId="0" borderId="0" applyFont="0" applyFill="0" applyBorder="0" applyAlignment="0" applyProtection="0"/>
    <xf numFmtId="43" fontId="31" fillId="0" borderId="0" applyFon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44" fillId="0" borderId="0" applyNumberFormat="0" applyFill="0" applyBorder="0" applyAlignment="0" applyProtection="0"/>
    <xf numFmtId="0" fontId="34" fillId="0" borderId="24" applyNumberFormat="0" applyFill="0" applyAlignment="0" applyProtection="0"/>
    <xf numFmtId="0" fontId="34" fillId="0" borderId="24" applyNumberFormat="0" applyFill="0" applyAlignment="0" applyProtection="0"/>
    <xf numFmtId="0" fontId="34" fillId="0" borderId="24" applyNumberFormat="0" applyFill="0" applyAlignment="0" applyProtection="0"/>
    <xf numFmtId="0" fontId="35" fillId="0" borderId="25" applyNumberFormat="0" applyFill="0" applyAlignment="0" applyProtection="0"/>
    <xf numFmtId="0" fontId="35" fillId="0" borderId="25" applyNumberFormat="0" applyFill="0" applyAlignment="0" applyProtection="0"/>
    <xf numFmtId="0" fontId="35" fillId="0" borderId="25" applyNumberFormat="0" applyFill="0" applyAlignment="0" applyProtection="0"/>
    <xf numFmtId="0" fontId="36" fillId="0" borderId="26" applyNumberFormat="0" applyFill="0" applyAlignment="0" applyProtection="0"/>
    <xf numFmtId="0" fontId="36" fillId="0" borderId="26" applyNumberFormat="0" applyFill="0" applyAlignment="0" applyProtection="0"/>
    <xf numFmtId="0" fontId="36" fillId="0" borderId="26" applyNumberFormat="0" applyFill="0" applyAlignment="0" applyProtection="0"/>
    <xf numFmtId="0" fontId="36" fillId="0" borderId="26" applyNumberFormat="0" applyFill="0" applyAlignment="0" applyProtection="0"/>
    <xf numFmtId="0" fontId="36" fillId="0" borderId="26" applyNumberFormat="0" applyFill="0" applyAlignment="0" applyProtection="0"/>
    <xf numFmtId="0" fontId="36" fillId="0" borderId="26" applyNumberFormat="0" applyFill="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5" fillId="0" borderId="29" applyNumberFormat="0" applyFill="0" applyAlignment="0" applyProtection="0"/>
    <xf numFmtId="0" fontId="45" fillId="0" borderId="29" applyNumberFormat="0" applyFill="0" applyAlignment="0" applyProtection="0"/>
    <xf numFmtId="0" fontId="45" fillId="0" borderId="29" applyNumberFormat="0" applyFill="0" applyAlignment="0" applyProtection="0"/>
    <xf numFmtId="0" fontId="45" fillId="0" borderId="29" applyNumberFormat="0" applyFill="0" applyAlignment="0" applyProtection="0"/>
    <xf numFmtId="0" fontId="45" fillId="0" borderId="29" applyNumberFormat="0" applyFill="0" applyAlignment="0" applyProtection="0"/>
    <xf numFmtId="0" fontId="45" fillId="0" borderId="29" applyNumberFormat="0" applyFill="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32" fillId="0" borderId="0" applyFont="0" applyFill="0" applyBorder="0" applyAlignment="0" applyProtection="0"/>
    <xf numFmtId="165" fontId="18"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23" fillId="0" borderId="0" applyFont="0" applyFill="0" applyBorder="0" applyAlignment="0" applyProtection="0"/>
    <xf numFmtId="165" fontId="23" fillId="0" borderId="0" applyFont="0" applyFill="0" applyBorder="0" applyAlignment="0" applyProtection="0"/>
    <xf numFmtId="165" fontId="31" fillId="0" borderId="0" applyFont="0" applyFill="0" applyBorder="0" applyAlignment="0" applyProtection="0"/>
    <xf numFmtId="43" fontId="31" fillId="0" borderId="0" applyFont="0" applyFill="0" applyBorder="0" applyAlignment="0" applyProtection="0"/>
    <xf numFmtId="165" fontId="31" fillId="0" borderId="0" applyFont="0" applyFill="0" applyBorder="0" applyAlignment="0" applyProtection="0"/>
    <xf numFmtId="165" fontId="18"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43" fontId="31" fillId="0" borderId="0" applyFont="0" applyFill="0" applyBorder="0" applyAlignment="0" applyProtection="0"/>
    <xf numFmtId="165" fontId="18" fillId="0" borderId="0" applyFont="0" applyFill="0" applyBorder="0" applyAlignment="0" applyProtection="0"/>
    <xf numFmtId="165" fontId="37"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43" fillId="0" borderId="0" applyNumberFormat="0" applyFill="0" applyBorder="0" applyAlignment="0" applyProtection="0"/>
    <xf numFmtId="0" fontId="17" fillId="0" borderId="0"/>
    <xf numFmtId="43" fontId="17" fillId="0" borderId="0" applyFont="0" applyFill="0" applyBorder="0" applyAlignment="0" applyProtection="0"/>
    <xf numFmtId="43" fontId="50" fillId="0" borderId="0" applyFont="0" applyFill="0" applyBorder="0" applyAlignment="0" applyProtection="0"/>
    <xf numFmtId="0" fontId="16" fillId="0" borderId="0"/>
    <xf numFmtId="43" fontId="16" fillId="0" borderId="0" applyFont="0" applyFill="0" applyBorder="0" applyAlignment="0" applyProtection="0"/>
    <xf numFmtId="43" fontId="54" fillId="0" borderId="0" applyFont="0" applyFill="0" applyBorder="0" applyAlignment="0" applyProtection="0"/>
    <xf numFmtId="0" fontId="15" fillId="0" borderId="0"/>
    <xf numFmtId="43" fontId="15" fillId="0" borderId="0" applyFont="0" applyFill="0" applyBorder="0" applyAlignment="0" applyProtection="0"/>
    <xf numFmtId="9" fontId="15" fillId="0" borderId="0" applyFont="0" applyFill="0" applyBorder="0" applyAlignment="0" applyProtection="0"/>
    <xf numFmtId="0" fontId="14" fillId="0" borderId="0"/>
    <xf numFmtId="43" fontId="14" fillId="0" borderId="0" applyFont="0" applyFill="0" applyBorder="0" applyAlignment="0" applyProtection="0"/>
    <xf numFmtId="9" fontId="14"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1" fontId="14" fillId="0" borderId="0" applyFont="0" applyFill="0" applyBorder="0" applyAlignment="0" applyProtection="0"/>
    <xf numFmtId="41" fontId="2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4" fillId="0" borderId="0" applyFont="0" applyFill="0" applyBorder="0" applyAlignment="0" applyProtection="0"/>
    <xf numFmtId="43" fontId="23" fillId="0" borderId="0" applyFont="0" applyFill="0" applyBorder="0" applyAlignment="0" applyProtection="0"/>
    <xf numFmtId="43" fontId="37" fillId="0" borderId="0" applyFont="0" applyFill="0" applyBorder="0" applyAlignment="0" applyProtection="0"/>
    <xf numFmtId="43" fontId="3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4"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14"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4"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4" fillId="0" borderId="0" applyFont="0" applyFill="0" applyBorder="0" applyAlignment="0" applyProtection="0"/>
    <xf numFmtId="43" fontId="37"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43" fontId="14" fillId="0" borderId="0" applyFont="0" applyFill="0" applyBorder="0" applyAlignment="0" applyProtection="0"/>
    <xf numFmtId="43" fontId="31" fillId="0" borderId="0" applyFont="0" applyFill="0" applyBorder="0" applyAlignment="0" applyProtection="0"/>
    <xf numFmtId="0" fontId="14" fillId="0" borderId="0"/>
    <xf numFmtId="43" fontId="14" fillId="0" borderId="0" applyFont="0" applyFill="0" applyBorder="0" applyAlignment="0" applyProtection="0"/>
    <xf numFmtId="43" fontId="54" fillId="0" borderId="0" applyFont="0" applyFill="0" applyBorder="0" applyAlignment="0" applyProtection="0"/>
    <xf numFmtId="0" fontId="14" fillId="0" borderId="0"/>
    <xf numFmtId="43" fontId="14" fillId="0" borderId="0" applyFont="0" applyFill="0" applyBorder="0" applyAlignment="0" applyProtection="0"/>
    <xf numFmtId="9" fontId="14" fillId="0" borderId="0" applyFont="0" applyFill="0" applyBorder="0" applyAlignment="0" applyProtection="0"/>
    <xf numFmtId="0" fontId="14" fillId="0" borderId="0"/>
    <xf numFmtId="0" fontId="13" fillId="0" borderId="0"/>
    <xf numFmtId="43" fontId="13" fillId="0" borderId="0" applyFont="0" applyFill="0" applyBorder="0" applyAlignment="0" applyProtection="0"/>
    <xf numFmtId="9" fontId="13"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41" fontId="13" fillId="0" borderId="0" applyFont="0" applyFill="0" applyBorder="0" applyAlignment="0" applyProtection="0"/>
    <xf numFmtId="41" fontId="23" fillId="0" borderId="0" applyFont="0" applyFill="0" applyBorder="0" applyAlignment="0" applyProtection="0"/>
    <xf numFmtId="43" fontId="13" fillId="0" borderId="0" applyFont="0" applyFill="0" applyBorder="0" applyAlignment="0" applyProtection="0"/>
    <xf numFmtId="43" fontId="23" fillId="0" borderId="0" applyFont="0" applyFill="0" applyBorder="0" applyAlignment="0" applyProtection="0"/>
    <xf numFmtId="43" fontId="31"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1"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1" fillId="0" borderId="0" applyFont="0" applyFill="0" applyBorder="0" applyAlignment="0" applyProtection="0"/>
    <xf numFmtId="43" fontId="13" fillId="0" borderId="0" applyFont="0" applyFill="0" applyBorder="0" applyAlignment="0" applyProtection="0"/>
    <xf numFmtId="43" fontId="31"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0" fontId="13" fillId="0" borderId="0"/>
    <xf numFmtId="43" fontId="13" fillId="0" borderId="0" applyFont="0" applyFill="0" applyBorder="0" applyAlignment="0" applyProtection="0"/>
    <xf numFmtId="43" fontId="31" fillId="0" borderId="0" applyFont="0" applyFill="0" applyBorder="0" applyAlignment="0" applyProtection="0"/>
    <xf numFmtId="0" fontId="13" fillId="0" borderId="0"/>
    <xf numFmtId="43" fontId="13" fillId="0" borderId="0" applyFont="0" applyFill="0" applyBorder="0" applyAlignment="0" applyProtection="0"/>
    <xf numFmtId="43" fontId="31"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41" fontId="13" fillId="0" borderId="0" applyFont="0" applyFill="0" applyBorder="0" applyAlignment="0" applyProtection="0"/>
    <xf numFmtId="41" fontId="2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3" fillId="0" borderId="0" applyFont="0" applyFill="0" applyBorder="0" applyAlignment="0" applyProtection="0"/>
    <xf numFmtId="43" fontId="23" fillId="0" borderId="0" applyFont="0" applyFill="0" applyBorder="0" applyAlignment="0" applyProtection="0"/>
    <xf numFmtId="43" fontId="37" fillId="0" borderId="0" applyFont="0" applyFill="0" applyBorder="0" applyAlignment="0" applyProtection="0"/>
    <xf numFmtId="43" fontId="31"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1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3" fillId="0" borderId="0" applyFont="0" applyFill="0" applyBorder="0" applyAlignment="0" applyProtection="0"/>
    <xf numFmtId="43" fontId="37"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0" fontId="13" fillId="0" borderId="0"/>
    <xf numFmtId="43" fontId="13" fillId="0" borderId="0" applyFont="0" applyFill="0" applyBorder="0" applyAlignment="0" applyProtection="0"/>
    <xf numFmtId="43" fontId="31" fillId="0" borderId="0" applyFont="0" applyFill="0" applyBorder="0" applyAlignment="0" applyProtection="0"/>
    <xf numFmtId="0" fontId="13" fillId="0" borderId="0"/>
    <xf numFmtId="43" fontId="13" fillId="0" borderId="0" applyFont="0" applyFill="0" applyBorder="0" applyAlignment="0" applyProtection="0"/>
    <xf numFmtId="43" fontId="31" fillId="0" borderId="0" applyFont="0" applyFill="0" applyBorder="0" applyAlignment="0" applyProtection="0"/>
    <xf numFmtId="0" fontId="13" fillId="0" borderId="0"/>
    <xf numFmtId="43" fontId="13" fillId="0" borderId="0" applyFont="0" applyFill="0" applyBorder="0" applyAlignment="0" applyProtection="0"/>
    <xf numFmtId="9" fontId="13" fillId="0" borderId="0" applyFont="0" applyFill="0" applyBorder="0" applyAlignment="0" applyProtection="0"/>
    <xf numFmtId="0" fontId="13" fillId="0" borderId="0"/>
    <xf numFmtId="0" fontId="12" fillId="0" borderId="0"/>
    <xf numFmtId="44" fontId="12" fillId="0" borderId="0" applyFont="0" applyFill="0" applyBorder="0" applyAlignment="0" applyProtection="0"/>
    <xf numFmtId="43" fontId="12" fillId="0" borderId="0" applyFont="0" applyFill="0" applyBorder="0" applyAlignment="0" applyProtection="0"/>
    <xf numFmtId="0" fontId="11" fillId="0" borderId="0"/>
    <xf numFmtId="43" fontId="11" fillId="0" borderId="0" applyFont="0" applyFill="0" applyBorder="0" applyAlignment="0" applyProtection="0"/>
    <xf numFmtId="9" fontId="1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1" fontId="11" fillId="0" borderId="0" applyFont="0" applyFill="0" applyBorder="0" applyAlignment="0" applyProtection="0"/>
    <xf numFmtId="41" fontId="23" fillId="0" borderId="0" applyFont="0" applyFill="0" applyBorder="0" applyAlignment="0" applyProtection="0"/>
    <xf numFmtId="43" fontId="11" fillId="0" borderId="0" applyFont="0" applyFill="0" applyBorder="0" applyAlignment="0" applyProtection="0"/>
    <xf numFmtId="43" fontId="23" fillId="0" borderId="0" applyFont="0" applyFill="0" applyBorder="0" applyAlignment="0" applyProtection="0"/>
    <xf numFmtId="43" fontId="3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1" fillId="0" borderId="0" applyFont="0" applyFill="0" applyBorder="0" applyAlignment="0" applyProtection="0"/>
    <xf numFmtId="43" fontId="11" fillId="0" borderId="0" applyFont="0" applyFill="0" applyBorder="0" applyAlignment="0" applyProtection="0"/>
    <xf numFmtId="43" fontId="3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1" fillId="0" borderId="0"/>
    <xf numFmtId="43" fontId="11" fillId="0" borderId="0" applyFont="0" applyFill="0" applyBorder="0" applyAlignment="0" applyProtection="0"/>
    <xf numFmtId="43" fontId="31" fillId="0" borderId="0" applyFont="0" applyFill="0" applyBorder="0" applyAlignment="0" applyProtection="0"/>
    <xf numFmtId="0" fontId="11" fillId="0" borderId="0"/>
    <xf numFmtId="43" fontId="11" fillId="0" borderId="0" applyFont="0" applyFill="0" applyBorder="0" applyAlignment="0" applyProtection="0"/>
    <xf numFmtId="43" fontId="31" fillId="0" borderId="0" applyFont="0" applyFill="0" applyBorder="0" applyAlignment="0" applyProtection="0"/>
    <xf numFmtId="0" fontId="11" fillId="0" borderId="0"/>
    <xf numFmtId="43" fontId="11" fillId="0" borderId="0" applyFont="0" applyFill="0" applyBorder="0" applyAlignment="0" applyProtection="0"/>
    <xf numFmtId="9" fontId="11" fillId="0" borderId="0" applyFont="0" applyFill="0" applyBorder="0" applyAlignment="0" applyProtection="0"/>
    <xf numFmtId="0" fontId="11" fillId="0" borderId="0"/>
    <xf numFmtId="43" fontId="11" fillId="0" borderId="0" applyFont="0" applyFill="0" applyBorder="0" applyAlignment="0" applyProtection="0"/>
    <xf numFmtId="9" fontId="1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1" fontId="11" fillId="0" borderId="0" applyFont="0" applyFill="0" applyBorder="0" applyAlignment="0" applyProtection="0"/>
    <xf numFmtId="41" fontId="2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1" fillId="0" borderId="0" applyFont="0" applyFill="0" applyBorder="0" applyAlignment="0" applyProtection="0"/>
    <xf numFmtId="43" fontId="23" fillId="0" borderId="0" applyFont="0" applyFill="0" applyBorder="0" applyAlignment="0" applyProtection="0"/>
    <xf numFmtId="43" fontId="37" fillId="0" borderId="0" applyFont="0" applyFill="0" applyBorder="0" applyAlignment="0" applyProtection="0"/>
    <xf numFmtId="43" fontId="3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1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1" fillId="0" borderId="0"/>
    <xf numFmtId="43" fontId="11" fillId="0" borderId="0" applyFont="0" applyFill="0" applyBorder="0" applyAlignment="0" applyProtection="0"/>
    <xf numFmtId="43" fontId="31" fillId="0" borderId="0" applyFont="0" applyFill="0" applyBorder="0" applyAlignment="0" applyProtection="0"/>
    <xf numFmtId="0" fontId="11" fillId="0" borderId="0"/>
    <xf numFmtId="43" fontId="11" fillId="0" borderId="0" applyFont="0" applyFill="0" applyBorder="0" applyAlignment="0" applyProtection="0"/>
    <xf numFmtId="43" fontId="31" fillId="0" borderId="0" applyFont="0" applyFill="0" applyBorder="0" applyAlignment="0" applyProtection="0"/>
    <xf numFmtId="0" fontId="11" fillId="0" borderId="0"/>
    <xf numFmtId="43"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43" fontId="11" fillId="0" borderId="0" applyFont="0" applyFill="0" applyBorder="0" applyAlignment="0" applyProtection="0"/>
    <xf numFmtId="9" fontId="1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1" fontId="11" fillId="0" borderId="0" applyFont="0" applyFill="0" applyBorder="0" applyAlignment="0" applyProtection="0"/>
    <xf numFmtId="41" fontId="23" fillId="0" borderId="0" applyFont="0" applyFill="0" applyBorder="0" applyAlignment="0" applyProtection="0"/>
    <xf numFmtId="43" fontId="11" fillId="0" borderId="0" applyFont="0" applyFill="0" applyBorder="0" applyAlignment="0" applyProtection="0"/>
    <xf numFmtId="43" fontId="23" fillId="0" borderId="0" applyFont="0" applyFill="0" applyBorder="0" applyAlignment="0" applyProtection="0"/>
    <xf numFmtId="43" fontId="3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1" fillId="0" borderId="0" applyFont="0" applyFill="0" applyBorder="0" applyAlignment="0" applyProtection="0"/>
    <xf numFmtId="43" fontId="11" fillId="0" borderId="0" applyFont="0" applyFill="0" applyBorder="0" applyAlignment="0" applyProtection="0"/>
    <xf numFmtId="43" fontId="3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1" fillId="0" borderId="0"/>
    <xf numFmtId="43" fontId="11" fillId="0" borderId="0" applyFont="0" applyFill="0" applyBorder="0" applyAlignment="0" applyProtection="0"/>
    <xf numFmtId="43" fontId="31" fillId="0" borderId="0" applyFont="0" applyFill="0" applyBorder="0" applyAlignment="0" applyProtection="0"/>
    <xf numFmtId="0" fontId="11" fillId="0" borderId="0"/>
    <xf numFmtId="43" fontId="11" fillId="0" borderId="0" applyFont="0" applyFill="0" applyBorder="0" applyAlignment="0" applyProtection="0"/>
    <xf numFmtId="43" fontId="31" fillId="0" borderId="0" applyFont="0" applyFill="0" applyBorder="0" applyAlignment="0" applyProtection="0"/>
    <xf numFmtId="0" fontId="11" fillId="0" borderId="0"/>
    <xf numFmtId="43" fontId="11" fillId="0" borderId="0" applyFont="0" applyFill="0" applyBorder="0" applyAlignment="0" applyProtection="0"/>
    <xf numFmtId="9" fontId="11" fillId="0" borderId="0" applyFont="0" applyFill="0" applyBorder="0" applyAlignment="0" applyProtection="0"/>
    <xf numFmtId="0" fontId="11" fillId="0" borderId="0"/>
    <xf numFmtId="43" fontId="11" fillId="0" borderId="0" applyFont="0" applyFill="0" applyBorder="0" applyAlignment="0" applyProtection="0"/>
    <xf numFmtId="9" fontId="1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1" fontId="11" fillId="0" borderId="0" applyFont="0" applyFill="0" applyBorder="0" applyAlignment="0" applyProtection="0"/>
    <xf numFmtId="41" fontId="2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1" fillId="0" borderId="0" applyFont="0" applyFill="0" applyBorder="0" applyAlignment="0" applyProtection="0"/>
    <xf numFmtId="43" fontId="23" fillId="0" borderId="0" applyFont="0" applyFill="0" applyBorder="0" applyAlignment="0" applyProtection="0"/>
    <xf numFmtId="43" fontId="37" fillId="0" borderId="0" applyFont="0" applyFill="0" applyBorder="0" applyAlignment="0" applyProtection="0"/>
    <xf numFmtId="43" fontId="3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1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1" fillId="0" borderId="0"/>
    <xf numFmtId="43" fontId="11" fillId="0" borderId="0" applyFont="0" applyFill="0" applyBorder="0" applyAlignment="0" applyProtection="0"/>
    <xf numFmtId="43" fontId="31" fillId="0" borderId="0" applyFont="0" applyFill="0" applyBorder="0" applyAlignment="0" applyProtection="0"/>
    <xf numFmtId="0" fontId="11" fillId="0" borderId="0"/>
    <xf numFmtId="43" fontId="11" fillId="0" borderId="0" applyFont="0" applyFill="0" applyBorder="0" applyAlignment="0" applyProtection="0"/>
    <xf numFmtId="43" fontId="31" fillId="0" borderId="0" applyFont="0" applyFill="0" applyBorder="0" applyAlignment="0" applyProtection="0"/>
    <xf numFmtId="0" fontId="11" fillId="0" borderId="0"/>
    <xf numFmtId="43"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44" fontId="11" fillId="0" borderId="0" applyFont="0" applyFill="0" applyBorder="0" applyAlignment="0" applyProtection="0"/>
    <xf numFmtId="43" fontId="11" fillId="0" borderId="0" applyFont="0" applyFill="0" applyBorder="0" applyAlignment="0" applyProtection="0"/>
    <xf numFmtId="0" fontId="10" fillId="0" borderId="0"/>
    <xf numFmtId="9" fontId="10" fillId="0" borderId="0" applyFont="0" applyFill="0" applyBorder="0" applyAlignment="0" applyProtection="0"/>
    <xf numFmtId="0" fontId="9" fillId="0" borderId="0"/>
    <xf numFmtId="0" fontId="8" fillId="0" borderId="0"/>
    <xf numFmtId="43" fontId="8" fillId="0" borderId="0" applyFont="0" applyFill="0" applyBorder="0" applyAlignment="0" applyProtection="0"/>
    <xf numFmtId="9" fontId="8"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1" fontId="8" fillId="0" borderId="0" applyFont="0" applyFill="0" applyBorder="0" applyAlignment="0" applyProtection="0"/>
    <xf numFmtId="41" fontId="23"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43" fontId="31" fillId="0" borderId="0" applyFont="0" applyFill="0" applyBorder="0" applyAlignment="0" applyProtection="0"/>
    <xf numFmtId="0" fontId="8" fillId="0" borderId="0"/>
    <xf numFmtId="43" fontId="8" fillId="0" borderId="0" applyFont="0" applyFill="0" applyBorder="0" applyAlignment="0" applyProtection="0"/>
    <xf numFmtId="43" fontId="31"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1" fontId="8" fillId="0" borderId="0" applyFont="0" applyFill="0" applyBorder="0" applyAlignment="0" applyProtection="0"/>
    <xf numFmtId="41" fontId="2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37"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3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43" fontId="31" fillId="0" borderId="0" applyFont="0" applyFill="0" applyBorder="0" applyAlignment="0" applyProtection="0"/>
    <xf numFmtId="0" fontId="8" fillId="0" borderId="0"/>
    <xf numFmtId="43" fontId="8" fillId="0" borderId="0" applyFont="0" applyFill="0" applyBorder="0" applyAlignment="0" applyProtection="0"/>
    <xf numFmtId="43" fontId="31"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9" fontId="8"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1" fontId="8" fillId="0" borderId="0" applyFont="0" applyFill="0" applyBorder="0" applyAlignment="0" applyProtection="0"/>
    <xf numFmtId="41" fontId="23"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43" fontId="31" fillId="0" borderId="0" applyFont="0" applyFill="0" applyBorder="0" applyAlignment="0" applyProtection="0"/>
    <xf numFmtId="0" fontId="8" fillId="0" borderId="0"/>
    <xf numFmtId="43" fontId="8" fillId="0" borderId="0" applyFont="0" applyFill="0" applyBorder="0" applyAlignment="0" applyProtection="0"/>
    <xf numFmtId="43" fontId="31"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1" fontId="8" fillId="0" borderId="0" applyFont="0" applyFill="0" applyBorder="0" applyAlignment="0" applyProtection="0"/>
    <xf numFmtId="41" fontId="2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37"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3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43" fontId="31" fillId="0" borderId="0" applyFont="0" applyFill="0" applyBorder="0" applyAlignment="0" applyProtection="0"/>
    <xf numFmtId="0" fontId="8" fillId="0" borderId="0"/>
    <xf numFmtId="43" fontId="8" fillId="0" borderId="0" applyFont="0" applyFill="0" applyBorder="0" applyAlignment="0" applyProtection="0"/>
    <xf numFmtId="43" fontId="31"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44"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1" fontId="8" fillId="0" borderId="0" applyFont="0" applyFill="0" applyBorder="0" applyAlignment="0" applyProtection="0"/>
    <xf numFmtId="41" fontId="23"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43" fontId="31" fillId="0" borderId="0" applyFont="0" applyFill="0" applyBorder="0" applyAlignment="0" applyProtection="0"/>
    <xf numFmtId="0" fontId="8" fillId="0" borderId="0"/>
    <xf numFmtId="43" fontId="8" fillId="0" borderId="0" applyFont="0" applyFill="0" applyBorder="0" applyAlignment="0" applyProtection="0"/>
    <xf numFmtId="43" fontId="31"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1" fontId="8" fillId="0" borderId="0" applyFont="0" applyFill="0" applyBorder="0" applyAlignment="0" applyProtection="0"/>
    <xf numFmtId="41" fontId="2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37"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3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43" fontId="31" fillId="0" borderId="0" applyFont="0" applyFill="0" applyBorder="0" applyAlignment="0" applyProtection="0"/>
    <xf numFmtId="0" fontId="8" fillId="0" borderId="0"/>
    <xf numFmtId="43" fontId="8" fillId="0" borderId="0" applyFont="0" applyFill="0" applyBorder="0" applyAlignment="0" applyProtection="0"/>
    <xf numFmtId="43" fontId="31"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9" fontId="8"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1" fontId="8" fillId="0" borderId="0" applyFont="0" applyFill="0" applyBorder="0" applyAlignment="0" applyProtection="0"/>
    <xf numFmtId="41" fontId="23"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43" fontId="31" fillId="0" borderId="0" applyFont="0" applyFill="0" applyBorder="0" applyAlignment="0" applyProtection="0"/>
    <xf numFmtId="0" fontId="8" fillId="0" borderId="0"/>
    <xf numFmtId="43" fontId="8" fillId="0" borderId="0" applyFont="0" applyFill="0" applyBorder="0" applyAlignment="0" applyProtection="0"/>
    <xf numFmtId="43" fontId="31"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1" fontId="8" fillId="0" borderId="0" applyFont="0" applyFill="0" applyBorder="0" applyAlignment="0" applyProtection="0"/>
    <xf numFmtId="41" fontId="2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37"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8" fillId="0" borderId="0" applyFont="0" applyFill="0" applyBorder="0" applyAlignment="0" applyProtection="0"/>
    <xf numFmtId="43" fontId="3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43" fontId="8" fillId="0" borderId="0" applyFont="0" applyFill="0" applyBorder="0" applyAlignment="0" applyProtection="0"/>
    <xf numFmtId="43" fontId="31" fillId="0" borderId="0" applyFont="0" applyFill="0" applyBorder="0" applyAlignment="0" applyProtection="0"/>
    <xf numFmtId="0" fontId="8" fillId="0" borderId="0"/>
    <xf numFmtId="43" fontId="8" fillId="0" borderId="0" applyFont="0" applyFill="0" applyBorder="0" applyAlignment="0" applyProtection="0"/>
    <xf numFmtId="43" fontId="31" fillId="0" borderId="0" applyFon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44" fontId="8" fillId="0" borderId="0" applyFont="0" applyFill="0" applyBorder="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68" fillId="0" borderId="0" applyFill="0" applyProtection="0"/>
    <xf numFmtId="0" fontId="70" fillId="0" borderId="0" applyNumberFormat="0" applyFill="0" applyBorder="0" applyAlignment="0" applyProtection="0"/>
    <xf numFmtId="0" fontId="7"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1" fontId="6" fillId="0" borderId="0" applyFont="0" applyFill="0" applyBorder="0" applyAlignment="0" applyProtection="0"/>
    <xf numFmtId="41" fontId="23" fillId="0" borderId="0" applyFont="0" applyFill="0" applyBorder="0" applyAlignment="0" applyProtection="0"/>
    <xf numFmtId="43" fontId="6" fillId="0" borderId="0" applyFont="0" applyFill="0" applyBorder="0" applyAlignment="0" applyProtection="0"/>
    <xf numFmtId="43" fontId="23"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43" fontId="31" fillId="0" borderId="0" applyFont="0" applyFill="0" applyBorder="0" applyAlignment="0" applyProtection="0"/>
    <xf numFmtId="0" fontId="6" fillId="0" borderId="0"/>
    <xf numFmtId="43" fontId="6" fillId="0" borderId="0" applyFont="0" applyFill="0" applyBorder="0" applyAlignment="0" applyProtection="0"/>
    <xf numFmtId="43" fontId="31"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1" fontId="6" fillId="0" borderId="0" applyFont="0" applyFill="0" applyBorder="0" applyAlignment="0" applyProtection="0"/>
    <xf numFmtId="41" fontId="2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23" fillId="0" borderId="0" applyFont="0" applyFill="0" applyBorder="0" applyAlignment="0" applyProtection="0"/>
    <xf numFmtId="43" fontId="37"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3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43" fontId="31" fillId="0" borderId="0" applyFont="0" applyFill="0" applyBorder="0" applyAlignment="0" applyProtection="0"/>
    <xf numFmtId="0" fontId="6" fillId="0" borderId="0"/>
    <xf numFmtId="43" fontId="6" fillId="0" borderId="0" applyFont="0" applyFill="0" applyBorder="0" applyAlignment="0" applyProtection="0"/>
    <xf numFmtId="43" fontId="31"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1" fontId="6" fillId="0" borderId="0" applyFont="0" applyFill="0" applyBorder="0" applyAlignment="0" applyProtection="0"/>
    <xf numFmtId="41" fontId="23" fillId="0" borderId="0" applyFont="0" applyFill="0" applyBorder="0" applyAlignment="0" applyProtection="0"/>
    <xf numFmtId="43" fontId="6" fillId="0" borderId="0" applyFont="0" applyFill="0" applyBorder="0" applyAlignment="0" applyProtection="0"/>
    <xf numFmtId="43" fontId="23"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43" fontId="31" fillId="0" borderId="0" applyFont="0" applyFill="0" applyBorder="0" applyAlignment="0" applyProtection="0"/>
    <xf numFmtId="0" fontId="6" fillId="0" borderId="0"/>
    <xf numFmtId="43" fontId="6" fillId="0" borderId="0" applyFont="0" applyFill="0" applyBorder="0" applyAlignment="0" applyProtection="0"/>
    <xf numFmtId="43" fontId="31"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1" fontId="6" fillId="0" borderId="0" applyFont="0" applyFill="0" applyBorder="0" applyAlignment="0" applyProtection="0"/>
    <xf numFmtId="41" fontId="2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23" fillId="0" borderId="0" applyFont="0" applyFill="0" applyBorder="0" applyAlignment="0" applyProtection="0"/>
    <xf numFmtId="43" fontId="37"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3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43" fontId="31" fillId="0" borderId="0" applyFont="0" applyFill="0" applyBorder="0" applyAlignment="0" applyProtection="0"/>
    <xf numFmtId="0" fontId="6" fillId="0" borderId="0"/>
    <xf numFmtId="43" fontId="6" fillId="0" borderId="0" applyFont="0" applyFill="0" applyBorder="0" applyAlignment="0" applyProtection="0"/>
    <xf numFmtId="43" fontId="31"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44"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1" fontId="6" fillId="0" borderId="0" applyFont="0" applyFill="0" applyBorder="0" applyAlignment="0" applyProtection="0"/>
    <xf numFmtId="41" fontId="23" fillId="0" borderId="0" applyFont="0" applyFill="0" applyBorder="0" applyAlignment="0" applyProtection="0"/>
    <xf numFmtId="43" fontId="6" fillId="0" borderId="0" applyFont="0" applyFill="0" applyBorder="0" applyAlignment="0" applyProtection="0"/>
    <xf numFmtId="43" fontId="23"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43" fontId="31" fillId="0" borderId="0" applyFont="0" applyFill="0" applyBorder="0" applyAlignment="0" applyProtection="0"/>
    <xf numFmtId="0" fontId="6" fillId="0" borderId="0"/>
    <xf numFmtId="43" fontId="6" fillId="0" borderId="0" applyFont="0" applyFill="0" applyBorder="0" applyAlignment="0" applyProtection="0"/>
    <xf numFmtId="43" fontId="31"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1" fontId="6" fillId="0" borderId="0" applyFont="0" applyFill="0" applyBorder="0" applyAlignment="0" applyProtection="0"/>
    <xf numFmtId="41" fontId="2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23" fillId="0" borderId="0" applyFont="0" applyFill="0" applyBorder="0" applyAlignment="0" applyProtection="0"/>
    <xf numFmtId="43" fontId="37"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3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43" fontId="31" fillId="0" borderId="0" applyFont="0" applyFill="0" applyBorder="0" applyAlignment="0" applyProtection="0"/>
    <xf numFmtId="0" fontId="6" fillId="0" borderId="0"/>
    <xf numFmtId="43" fontId="6" fillId="0" borderId="0" applyFont="0" applyFill="0" applyBorder="0" applyAlignment="0" applyProtection="0"/>
    <xf numFmtId="43" fontId="31"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1" fontId="6" fillId="0" borderId="0" applyFont="0" applyFill="0" applyBorder="0" applyAlignment="0" applyProtection="0"/>
    <xf numFmtId="41" fontId="23" fillId="0" borderId="0" applyFont="0" applyFill="0" applyBorder="0" applyAlignment="0" applyProtection="0"/>
    <xf numFmtId="43" fontId="6" fillId="0" borderId="0" applyFont="0" applyFill="0" applyBorder="0" applyAlignment="0" applyProtection="0"/>
    <xf numFmtId="43" fontId="23"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43" fontId="31" fillId="0" borderId="0" applyFont="0" applyFill="0" applyBorder="0" applyAlignment="0" applyProtection="0"/>
    <xf numFmtId="0" fontId="6" fillId="0" borderId="0"/>
    <xf numFmtId="43" fontId="6" fillId="0" borderId="0" applyFont="0" applyFill="0" applyBorder="0" applyAlignment="0" applyProtection="0"/>
    <xf numFmtId="43" fontId="31"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1" fontId="6" fillId="0" borderId="0" applyFont="0" applyFill="0" applyBorder="0" applyAlignment="0" applyProtection="0"/>
    <xf numFmtId="41" fontId="2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23" fillId="0" borderId="0" applyFont="0" applyFill="0" applyBorder="0" applyAlignment="0" applyProtection="0"/>
    <xf numFmtId="43" fontId="37"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3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43" fontId="31" fillId="0" borderId="0" applyFont="0" applyFill="0" applyBorder="0" applyAlignment="0" applyProtection="0"/>
    <xf numFmtId="0" fontId="6" fillId="0" borderId="0"/>
    <xf numFmtId="43" fontId="6" fillId="0" borderId="0" applyFont="0" applyFill="0" applyBorder="0" applyAlignment="0" applyProtection="0"/>
    <xf numFmtId="43" fontId="31"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44" fontId="6" fillId="0" borderId="0" applyFont="0" applyFill="0" applyBorder="0" applyAlignment="0" applyProtection="0"/>
    <xf numFmtId="43"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44" fontId="31"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1" fontId="6" fillId="0" borderId="0" applyFont="0" applyFill="0" applyBorder="0" applyAlignment="0" applyProtection="0"/>
    <xf numFmtId="41" fontId="23" fillId="0" borderId="0" applyFont="0" applyFill="0" applyBorder="0" applyAlignment="0" applyProtection="0"/>
    <xf numFmtId="43" fontId="6" fillId="0" borderId="0" applyFont="0" applyFill="0" applyBorder="0" applyAlignment="0" applyProtection="0"/>
    <xf numFmtId="43" fontId="23"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43" fontId="31" fillId="0" borderId="0" applyFont="0" applyFill="0" applyBorder="0" applyAlignment="0" applyProtection="0"/>
    <xf numFmtId="0" fontId="6" fillId="0" borderId="0"/>
    <xf numFmtId="43" fontId="6" fillId="0" borderId="0" applyFont="0" applyFill="0" applyBorder="0" applyAlignment="0" applyProtection="0"/>
    <xf numFmtId="43" fontId="31"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1" fontId="6" fillId="0" borderId="0" applyFont="0" applyFill="0" applyBorder="0" applyAlignment="0" applyProtection="0"/>
    <xf numFmtId="41" fontId="2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23" fillId="0" borderId="0" applyFont="0" applyFill="0" applyBorder="0" applyAlignment="0" applyProtection="0"/>
    <xf numFmtId="43" fontId="37"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3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43" fontId="31" fillId="0" borderId="0" applyFont="0" applyFill="0" applyBorder="0" applyAlignment="0" applyProtection="0"/>
    <xf numFmtId="0" fontId="6" fillId="0" borderId="0"/>
    <xf numFmtId="43" fontId="6" fillId="0" borderId="0" applyFont="0" applyFill="0" applyBorder="0" applyAlignment="0" applyProtection="0"/>
    <xf numFmtId="43" fontId="31"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1" fontId="6" fillId="0" borderId="0" applyFont="0" applyFill="0" applyBorder="0" applyAlignment="0" applyProtection="0"/>
    <xf numFmtId="41" fontId="23" fillId="0" borderId="0" applyFont="0" applyFill="0" applyBorder="0" applyAlignment="0" applyProtection="0"/>
    <xf numFmtId="43" fontId="6" fillId="0" borderId="0" applyFont="0" applyFill="0" applyBorder="0" applyAlignment="0" applyProtection="0"/>
    <xf numFmtId="43" fontId="23"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43" fontId="31" fillId="0" borderId="0" applyFont="0" applyFill="0" applyBorder="0" applyAlignment="0" applyProtection="0"/>
    <xf numFmtId="0" fontId="6" fillId="0" borderId="0"/>
    <xf numFmtId="43" fontId="6" fillId="0" borderId="0" applyFont="0" applyFill="0" applyBorder="0" applyAlignment="0" applyProtection="0"/>
    <xf numFmtId="43" fontId="31"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1" fontId="6" fillId="0" borderId="0" applyFont="0" applyFill="0" applyBorder="0" applyAlignment="0" applyProtection="0"/>
    <xf numFmtId="41" fontId="2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23" fillId="0" borderId="0" applyFont="0" applyFill="0" applyBorder="0" applyAlignment="0" applyProtection="0"/>
    <xf numFmtId="43" fontId="37"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3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43" fontId="31" fillId="0" borderId="0" applyFont="0" applyFill="0" applyBorder="0" applyAlignment="0" applyProtection="0"/>
    <xf numFmtId="0" fontId="6" fillId="0" borderId="0"/>
    <xf numFmtId="43" fontId="6" fillId="0" borderId="0" applyFont="0" applyFill="0" applyBorder="0" applyAlignment="0" applyProtection="0"/>
    <xf numFmtId="43" fontId="31"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44"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1" fontId="6" fillId="0" borderId="0" applyFont="0" applyFill="0" applyBorder="0" applyAlignment="0" applyProtection="0"/>
    <xf numFmtId="41" fontId="23" fillId="0" borderId="0" applyFont="0" applyFill="0" applyBorder="0" applyAlignment="0" applyProtection="0"/>
    <xf numFmtId="43" fontId="6" fillId="0" borderId="0" applyFont="0" applyFill="0" applyBorder="0" applyAlignment="0" applyProtection="0"/>
    <xf numFmtId="43" fontId="23"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43" fontId="31" fillId="0" borderId="0" applyFont="0" applyFill="0" applyBorder="0" applyAlignment="0" applyProtection="0"/>
    <xf numFmtId="0" fontId="6" fillId="0" borderId="0"/>
    <xf numFmtId="43" fontId="6" fillId="0" borderId="0" applyFont="0" applyFill="0" applyBorder="0" applyAlignment="0" applyProtection="0"/>
    <xf numFmtId="43" fontId="31"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1" fontId="6" fillId="0" borderId="0" applyFont="0" applyFill="0" applyBorder="0" applyAlignment="0" applyProtection="0"/>
    <xf numFmtId="41" fontId="2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23" fillId="0" borderId="0" applyFont="0" applyFill="0" applyBorder="0" applyAlignment="0" applyProtection="0"/>
    <xf numFmtId="43" fontId="37"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3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43" fontId="31" fillId="0" borderId="0" applyFont="0" applyFill="0" applyBorder="0" applyAlignment="0" applyProtection="0"/>
    <xf numFmtId="0" fontId="6" fillId="0" borderId="0"/>
    <xf numFmtId="43" fontId="6" fillId="0" borderId="0" applyFont="0" applyFill="0" applyBorder="0" applyAlignment="0" applyProtection="0"/>
    <xf numFmtId="43" fontId="31"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1" fontId="6" fillId="0" borderId="0" applyFont="0" applyFill="0" applyBorder="0" applyAlignment="0" applyProtection="0"/>
    <xf numFmtId="41" fontId="23" fillId="0" borderId="0" applyFont="0" applyFill="0" applyBorder="0" applyAlignment="0" applyProtection="0"/>
    <xf numFmtId="43" fontId="6" fillId="0" borderId="0" applyFont="0" applyFill="0" applyBorder="0" applyAlignment="0" applyProtection="0"/>
    <xf numFmtId="43" fontId="23"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43" fontId="31" fillId="0" borderId="0" applyFont="0" applyFill="0" applyBorder="0" applyAlignment="0" applyProtection="0"/>
    <xf numFmtId="0" fontId="6" fillId="0" borderId="0"/>
    <xf numFmtId="43" fontId="6" fillId="0" borderId="0" applyFont="0" applyFill="0" applyBorder="0" applyAlignment="0" applyProtection="0"/>
    <xf numFmtId="43" fontId="31"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1" fontId="6" fillId="0" borderId="0" applyFont="0" applyFill="0" applyBorder="0" applyAlignment="0" applyProtection="0"/>
    <xf numFmtId="41" fontId="2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23" fillId="0" borderId="0" applyFont="0" applyFill="0" applyBorder="0" applyAlignment="0" applyProtection="0"/>
    <xf numFmtId="43" fontId="37"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6" fillId="0" borderId="0" applyFont="0" applyFill="0" applyBorder="0" applyAlignment="0" applyProtection="0"/>
    <xf numFmtId="43" fontId="3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43" fontId="31" fillId="0" borderId="0" applyFont="0" applyFill="0" applyBorder="0" applyAlignment="0" applyProtection="0"/>
    <xf numFmtId="0" fontId="6" fillId="0" borderId="0"/>
    <xf numFmtId="43" fontId="6" fillId="0" borderId="0" applyFont="0" applyFill="0" applyBorder="0" applyAlignment="0" applyProtection="0"/>
    <xf numFmtId="43" fontId="31"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44" fontId="6" fillId="0" borderId="0" applyFont="0" applyFill="0" applyBorder="0" applyAlignment="0" applyProtection="0"/>
    <xf numFmtId="43"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1" fontId="5" fillId="0" borderId="0" applyFont="0" applyFill="0" applyBorder="0" applyAlignment="0" applyProtection="0"/>
    <xf numFmtId="41" fontId="23" fillId="0" borderId="0" applyFont="0" applyFill="0" applyBorder="0" applyAlignment="0" applyProtection="0"/>
    <xf numFmtId="43" fontId="5" fillId="0" borderId="0" applyFont="0" applyFill="0" applyBorder="0" applyAlignment="0" applyProtection="0"/>
    <xf numFmtId="43" fontId="23" fillId="0" borderId="0" applyFont="0" applyFill="0" applyBorder="0" applyAlignment="0" applyProtection="0"/>
    <xf numFmtId="43" fontId="3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1" fillId="0" borderId="0" applyFont="0" applyFill="0" applyBorder="0" applyAlignment="0" applyProtection="0"/>
    <xf numFmtId="43" fontId="5" fillId="0" borderId="0" applyFont="0" applyFill="0" applyBorder="0" applyAlignment="0" applyProtection="0"/>
    <xf numFmtId="43" fontId="3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43" fontId="31" fillId="0" borderId="0" applyFont="0" applyFill="0" applyBorder="0" applyAlignment="0" applyProtection="0"/>
    <xf numFmtId="0" fontId="5" fillId="0" borderId="0"/>
    <xf numFmtId="43" fontId="5" fillId="0" borderId="0" applyFont="0" applyFill="0" applyBorder="0" applyAlignment="0" applyProtection="0"/>
    <xf numFmtId="43" fontId="31"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1" fontId="5" fillId="0" borderId="0" applyFont="0" applyFill="0" applyBorder="0" applyAlignment="0" applyProtection="0"/>
    <xf numFmtId="41" fontId="2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 fillId="0" borderId="0" applyFont="0" applyFill="0" applyBorder="0" applyAlignment="0" applyProtection="0"/>
    <xf numFmtId="43" fontId="23" fillId="0" borderId="0" applyFont="0" applyFill="0" applyBorder="0" applyAlignment="0" applyProtection="0"/>
    <xf numFmtId="43" fontId="37" fillId="0" borderId="0" applyFont="0" applyFill="0" applyBorder="0" applyAlignment="0" applyProtection="0"/>
    <xf numFmtId="43" fontId="3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5"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 fillId="0" borderId="0" applyFont="0" applyFill="0" applyBorder="0" applyAlignment="0" applyProtection="0"/>
    <xf numFmtId="43" fontId="3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43" fontId="31" fillId="0" borderId="0" applyFont="0" applyFill="0" applyBorder="0" applyAlignment="0" applyProtection="0"/>
    <xf numFmtId="0" fontId="5" fillId="0" borderId="0"/>
    <xf numFmtId="43" fontId="5" fillId="0" borderId="0" applyFont="0" applyFill="0" applyBorder="0" applyAlignment="0" applyProtection="0"/>
    <xf numFmtId="43" fontId="31"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1" fontId="5" fillId="0" borderId="0" applyFont="0" applyFill="0" applyBorder="0" applyAlignment="0" applyProtection="0"/>
    <xf numFmtId="41" fontId="23" fillId="0" borderId="0" applyFont="0" applyFill="0" applyBorder="0" applyAlignment="0" applyProtection="0"/>
    <xf numFmtId="43" fontId="5" fillId="0" borderId="0" applyFont="0" applyFill="0" applyBorder="0" applyAlignment="0" applyProtection="0"/>
    <xf numFmtId="43" fontId="23" fillId="0" borderId="0" applyFont="0" applyFill="0" applyBorder="0" applyAlignment="0" applyProtection="0"/>
    <xf numFmtId="43" fontId="3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1" fillId="0" borderId="0" applyFont="0" applyFill="0" applyBorder="0" applyAlignment="0" applyProtection="0"/>
    <xf numFmtId="43" fontId="5" fillId="0" borderId="0" applyFont="0" applyFill="0" applyBorder="0" applyAlignment="0" applyProtection="0"/>
    <xf numFmtId="43" fontId="3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43" fontId="31" fillId="0" borderId="0" applyFont="0" applyFill="0" applyBorder="0" applyAlignment="0" applyProtection="0"/>
    <xf numFmtId="0" fontId="5" fillId="0" borderId="0"/>
    <xf numFmtId="43" fontId="5" fillId="0" borderId="0" applyFont="0" applyFill="0" applyBorder="0" applyAlignment="0" applyProtection="0"/>
    <xf numFmtId="43" fontId="31"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1" fontId="5" fillId="0" borderId="0" applyFont="0" applyFill="0" applyBorder="0" applyAlignment="0" applyProtection="0"/>
    <xf numFmtId="41" fontId="2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 fillId="0" borderId="0" applyFont="0" applyFill="0" applyBorder="0" applyAlignment="0" applyProtection="0"/>
    <xf numFmtId="43" fontId="23" fillId="0" borderId="0" applyFont="0" applyFill="0" applyBorder="0" applyAlignment="0" applyProtection="0"/>
    <xf numFmtId="43" fontId="37" fillId="0" borderId="0" applyFont="0" applyFill="0" applyBorder="0" applyAlignment="0" applyProtection="0"/>
    <xf numFmtId="43" fontId="3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5"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 fillId="0" borderId="0" applyFont="0" applyFill="0" applyBorder="0" applyAlignment="0" applyProtection="0"/>
    <xf numFmtId="43" fontId="3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43" fontId="31" fillId="0" borderId="0" applyFont="0" applyFill="0" applyBorder="0" applyAlignment="0" applyProtection="0"/>
    <xf numFmtId="0" fontId="5" fillId="0" borderId="0"/>
    <xf numFmtId="43" fontId="5" fillId="0" borderId="0" applyFont="0" applyFill="0" applyBorder="0" applyAlignment="0" applyProtection="0"/>
    <xf numFmtId="43" fontId="31"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4"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1" fontId="5" fillId="0" borderId="0" applyFont="0" applyFill="0" applyBorder="0" applyAlignment="0" applyProtection="0"/>
    <xf numFmtId="41" fontId="23" fillId="0" borderId="0" applyFont="0" applyFill="0" applyBorder="0" applyAlignment="0" applyProtection="0"/>
    <xf numFmtId="43" fontId="5" fillId="0" borderId="0" applyFont="0" applyFill="0" applyBorder="0" applyAlignment="0" applyProtection="0"/>
    <xf numFmtId="43" fontId="23" fillId="0" borderId="0" applyFont="0" applyFill="0" applyBorder="0" applyAlignment="0" applyProtection="0"/>
    <xf numFmtId="43" fontId="3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1" fillId="0" borderId="0" applyFont="0" applyFill="0" applyBorder="0" applyAlignment="0" applyProtection="0"/>
    <xf numFmtId="43" fontId="5" fillId="0" borderId="0" applyFont="0" applyFill="0" applyBorder="0" applyAlignment="0" applyProtection="0"/>
    <xf numFmtId="43" fontId="3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43" fontId="31" fillId="0" borderId="0" applyFont="0" applyFill="0" applyBorder="0" applyAlignment="0" applyProtection="0"/>
    <xf numFmtId="0" fontId="5" fillId="0" borderId="0"/>
    <xf numFmtId="43" fontId="5" fillId="0" borderId="0" applyFont="0" applyFill="0" applyBorder="0" applyAlignment="0" applyProtection="0"/>
    <xf numFmtId="43" fontId="31"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1" fontId="5" fillId="0" borderId="0" applyFont="0" applyFill="0" applyBorder="0" applyAlignment="0" applyProtection="0"/>
    <xf numFmtId="41" fontId="2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 fillId="0" borderId="0" applyFont="0" applyFill="0" applyBorder="0" applyAlignment="0" applyProtection="0"/>
    <xf numFmtId="43" fontId="23" fillId="0" borderId="0" applyFont="0" applyFill="0" applyBorder="0" applyAlignment="0" applyProtection="0"/>
    <xf numFmtId="43" fontId="37" fillId="0" borderId="0" applyFont="0" applyFill="0" applyBorder="0" applyAlignment="0" applyProtection="0"/>
    <xf numFmtId="43" fontId="3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5"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 fillId="0" borderId="0" applyFont="0" applyFill="0" applyBorder="0" applyAlignment="0" applyProtection="0"/>
    <xf numFmtId="43" fontId="3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43" fontId="31" fillId="0" borderId="0" applyFont="0" applyFill="0" applyBorder="0" applyAlignment="0" applyProtection="0"/>
    <xf numFmtId="0" fontId="5" fillId="0" borderId="0"/>
    <xf numFmtId="43" fontId="5" fillId="0" borderId="0" applyFont="0" applyFill="0" applyBorder="0" applyAlignment="0" applyProtection="0"/>
    <xf numFmtId="43" fontId="31"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1" fontId="5" fillId="0" borderId="0" applyFont="0" applyFill="0" applyBorder="0" applyAlignment="0" applyProtection="0"/>
    <xf numFmtId="41" fontId="23" fillId="0" borderId="0" applyFont="0" applyFill="0" applyBorder="0" applyAlignment="0" applyProtection="0"/>
    <xf numFmtId="43" fontId="5" fillId="0" borderId="0" applyFont="0" applyFill="0" applyBorder="0" applyAlignment="0" applyProtection="0"/>
    <xf numFmtId="43" fontId="23" fillId="0" borderId="0" applyFont="0" applyFill="0" applyBorder="0" applyAlignment="0" applyProtection="0"/>
    <xf numFmtId="43" fontId="3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1" fillId="0" borderId="0" applyFont="0" applyFill="0" applyBorder="0" applyAlignment="0" applyProtection="0"/>
    <xf numFmtId="43" fontId="5" fillId="0" borderId="0" applyFont="0" applyFill="0" applyBorder="0" applyAlignment="0" applyProtection="0"/>
    <xf numFmtId="43" fontId="3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43" fontId="31" fillId="0" borderId="0" applyFont="0" applyFill="0" applyBorder="0" applyAlignment="0" applyProtection="0"/>
    <xf numFmtId="0" fontId="5" fillId="0" borderId="0"/>
    <xf numFmtId="43" fontId="5" fillId="0" borderId="0" applyFont="0" applyFill="0" applyBorder="0" applyAlignment="0" applyProtection="0"/>
    <xf numFmtId="43" fontId="31"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1" fontId="5" fillId="0" borderId="0" applyFont="0" applyFill="0" applyBorder="0" applyAlignment="0" applyProtection="0"/>
    <xf numFmtId="41" fontId="2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 fillId="0" borderId="0" applyFont="0" applyFill="0" applyBorder="0" applyAlignment="0" applyProtection="0"/>
    <xf numFmtId="43" fontId="23" fillId="0" borderId="0" applyFont="0" applyFill="0" applyBorder="0" applyAlignment="0" applyProtection="0"/>
    <xf numFmtId="43" fontId="37" fillId="0" borderId="0" applyFont="0" applyFill="0" applyBorder="0" applyAlignment="0" applyProtection="0"/>
    <xf numFmtId="43" fontId="3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5"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5" fillId="0" borderId="0" applyFont="0" applyFill="0" applyBorder="0" applyAlignment="0" applyProtection="0"/>
    <xf numFmtId="43" fontId="3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43" fontId="31" fillId="0" borderId="0" applyFont="0" applyFill="0" applyBorder="0" applyAlignment="0" applyProtection="0"/>
    <xf numFmtId="0" fontId="5" fillId="0" borderId="0"/>
    <xf numFmtId="43" fontId="5" fillId="0" borderId="0" applyFont="0" applyFill="0" applyBorder="0" applyAlignment="0" applyProtection="0"/>
    <xf numFmtId="43" fontId="31"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4" fontId="5" fillId="0" borderId="0" applyFont="0" applyFill="0" applyBorder="0" applyAlignment="0" applyProtection="0"/>
    <xf numFmtId="43"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4" fillId="0" borderId="0"/>
    <xf numFmtId="43" fontId="4" fillId="0" borderId="0" applyFont="0" applyFill="0" applyBorder="0" applyAlignment="0" applyProtection="0"/>
    <xf numFmtId="0" fontId="71" fillId="0" borderId="0" applyNumberFormat="0" applyFill="0" applyBorder="0" applyAlignment="0" applyProtection="0"/>
    <xf numFmtId="0" fontId="3" fillId="0" borderId="0"/>
    <xf numFmtId="0" fontId="73" fillId="0" borderId="0" applyNumberFormat="0" applyFill="0" applyBorder="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174" fontId="74" fillId="0" borderId="67"/>
    <xf numFmtId="175" fontId="75" fillId="0" borderId="0" applyAlignment="0">
      <alignment horizontal="left"/>
    </xf>
    <xf numFmtId="175" fontId="76" fillId="0" borderId="15"/>
    <xf numFmtId="43" fontId="31" fillId="0" borderId="0" applyFont="0" applyFill="0" applyBorder="0" applyAlignment="0" applyProtection="0"/>
    <xf numFmtId="0" fontId="31" fillId="0" borderId="0"/>
    <xf numFmtId="0" fontId="31" fillId="0" borderId="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1" fillId="0" borderId="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1" fillId="0" borderId="0"/>
    <xf numFmtId="0" fontId="31" fillId="0" borderId="0"/>
    <xf numFmtId="0" fontId="3" fillId="0" borderId="0"/>
    <xf numFmtId="9" fontId="31"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77" fillId="0" borderId="0" applyNumberFormat="0" applyFill="0" applyBorder="0" applyAlignment="0" applyProtection="0">
      <alignment vertical="top"/>
      <protection locked="0"/>
    </xf>
    <xf numFmtId="176" fontId="78"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68" fillId="0" borderId="0">
      <alignment vertical="top"/>
    </xf>
    <xf numFmtId="0" fontId="3" fillId="0" borderId="0"/>
    <xf numFmtId="0" fontId="31"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79" fillId="0" borderId="0" applyNumberForma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1"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1"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9" fontId="31"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43" fontId="31" fillId="0" borderId="0" applyFont="0" applyFill="0" applyBorder="0" applyAlignment="0" applyProtection="0"/>
    <xf numFmtId="0" fontId="3" fillId="0" borderId="0"/>
    <xf numFmtId="0" fontId="3" fillId="0" borderId="0"/>
    <xf numFmtId="0" fontId="3" fillId="0" borderId="0"/>
    <xf numFmtId="0" fontId="80"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0" fontId="3" fillId="0" borderId="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1" fillId="0" borderId="0" applyFont="0" applyFill="0" applyBorder="0" applyAlignment="0" applyProtection="0"/>
    <xf numFmtId="0" fontId="7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0" fontId="1" fillId="0" borderId="0"/>
    <xf numFmtId="43" fontId="1" fillId="0" borderId="0" applyFont="0" applyFill="0" applyBorder="0" applyAlignment="0" applyProtection="0"/>
  </cellStyleXfs>
  <cellXfs count="522">
    <xf numFmtId="0" fontId="0" fillId="0" borderId="0" xfId="0"/>
    <xf numFmtId="0" fontId="22" fillId="0" borderId="0" xfId="0" applyFont="1"/>
    <xf numFmtId="0" fontId="20" fillId="0" borderId="1" xfId="0" applyFont="1" applyBorder="1"/>
    <xf numFmtId="0" fontId="22" fillId="0" borderId="0" xfId="0" applyFont="1" applyAlignment="1">
      <alignment horizontal="center" vertical="center"/>
    </xf>
    <xf numFmtId="0" fontId="20" fillId="0" borderId="13" xfId="0" applyFont="1" applyBorder="1" applyAlignment="1">
      <alignment horizontal="left" wrapText="1"/>
    </xf>
    <xf numFmtId="0" fontId="20" fillId="0" borderId="14" xfId="0" applyFont="1" applyBorder="1" applyAlignment="1">
      <alignment horizontal="left" wrapText="1"/>
    </xf>
    <xf numFmtId="0" fontId="20" fillId="2" borderId="18" xfId="0" applyFont="1" applyFill="1" applyBorder="1" applyAlignment="1">
      <alignment horizontal="center" vertical="top" wrapText="1"/>
    </xf>
    <xf numFmtId="0" fontId="22" fillId="0" borderId="0" xfId="341" applyFont="1"/>
    <xf numFmtId="0" fontId="20" fillId="0" borderId="0" xfId="341" applyFont="1" applyAlignment="1">
      <alignment vertical="top" wrapText="1"/>
    </xf>
    <xf numFmtId="0" fontId="20" fillId="0" borderId="1" xfId="341" applyFont="1" applyBorder="1"/>
    <xf numFmtId="0" fontId="21" fillId="2" borderId="2" xfId="341" applyFont="1" applyFill="1" applyBorder="1" applyAlignment="1">
      <alignment wrapText="1"/>
    </xf>
    <xf numFmtId="43" fontId="21" fillId="2" borderId="4" xfId="342" applyFont="1" applyFill="1" applyBorder="1" applyAlignment="1">
      <alignment wrapText="1"/>
    </xf>
    <xf numFmtId="0" fontId="21" fillId="0" borderId="30" xfId="341" applyFont="1" applyBorder="1" applyAlignment="1">
      <alignment wrapText="1"/>
    </xf>
    <xf numFmtId="43" fontId="21" fillId="0" borderId="11" xfId="342" applyFont="1" applyFill="1" applyBorder="1" applyAlignment="1">
      <alignment wrapText="1"/>
    </xf>
    <xf numFmtId="0" fontId="46" fillId="0" borderId="31" xfId="341" applyFont="1" applyBorder="1" applyAlignment="1">
      <alignment vertical="center" wrapText="1"/>
    </xf>
    <xf numFmtId="43" fontId="46" fillId="0" borderId="32" xfId="342" applyFont="1" applyBorder="1" applyAlignment="1">
      <alignment horizontal="center" vertical="center" wrapText="1"/>
    </xf>
    <xf numFmtId="0" fontId="46" fillId="0" borderId="32" xfId="341" applyFont="1" applyBorder="1" applyAlignment="1">
      <alignment vertical="center" wrapText="1"/>
    </xf>
    <xf numFmtId="0" fontId="46" fillId="0" borderId="33" xfId="341" applyFont="1" applyBorder="1" applyAlignment="1">
      <alignment horizontal="center" vertical="center" wrapText="1"/>
    </xf>
    <xf numFmtId="0" fontId="46" fillId="0" borderId="35" xfId="341" applyFont="1" applyBorder="1" applyAlignment="1">
      <alignment horizontal="center" vertical="center" wrapText="1"/>
    </xf>
    <xf numFmtId="43" fontId="46" fillId="0" borderId="32" xfId="342" applyFont="1" applyFill="1" applyBorder="1" applyAlignment="1">
      <alignment horizontal="center" vertical="center" wrapText="1"/>
    </xf>
    <xf numFmtId="0" fontId="46" fillId="0" borderId="32" xfId="341" applyFont="1" applyBorder="1" applyAlignment="1">
      <alignment horizontal="center" vertical="center" wrapText="1"/>
    </xf>
    <xf numFmtId="0" fontId="46" fillId="0" borderId="37" xfId="341" applyFont="1" applyBorder="1" applyAlignment="1">
      <alignment vertical="center" wrapText="1"/>
    </xf>
    <xf numFmtId="43" fontId="46" fillId="0" borderId="38" xfId="342" applyFont="1" applyBorder="1" applyAlignment="1">
      <alignment horizontal="center" vertical="center" wrapText="1"/>
    </xf>
    <xf numFmtId="0" fontId="46" fillId="0" borderId="38" xfId="341" applyFont="1" applyBorder="1" applyAlignment="1">
      <alignment vertical="center" wrapText="1"/>
    </xf>
    <xf numFmtId="0" fontId="46" fillId="0" borderId="38" xfId="341" applyFont="1" applyBorder="1" applyAlignment="1">
      <alignment horizontal="center" vertical="center" wrapText="1"/>
    </xf>
    <xf numFmtId="0" fontId="46" fillId="0" borderId="39" xfId="341" applyFont="1" applyBorder="1" applyAlignment="1">
      <alignment horizontal="center" vertical="center" wrapText="1"/>
    </xf>
    <xf numFmtId="0" fontId="46" fillId="0" borderId="34" xfId="341" applyFont="1" applyBorder="1" applyAlignment="1">
      <alignment vertical="center" wrapText="1"/>
    </xf>
    <xf numFmtId="0" fontId="46" fillId="0" borderId="35" xfId="341" applyFont="1" applyBorder="1" applyAlignment="1">
      <alignment vertical="center" wrapText="1"/>
    </xf>
    <xf numFmtId="0" fontId="46" fillId="0" borderId="36" xfId="341" applyFont="1" applyBorder="1" applyAlignment="1">
      <alignment horizontal="center" vertical="center" wrapText="1"/>
    </xf>
    <xf numFmtId="0" fontId="21" fillId="2" borderId="18" xfId="341" applyFont="1" applyFill="1" applyBorder="1" applyAlignment="1">
      <alignment horizontal="center" vertical="top" wrapText="1"/>
    </xf>
    <xf numFmtId="0" fontId="22" fillId="0" borderId="0" xfId="341" applyFont="1" applyAlignment="1">
      <alignment horizontal="center" vertical="center"/>
    </xf>
    <xf numFmtId="164" fontId="20" fillId="0" borderId="0" xfId="341" applyNumberFormat="1" applyFont="1" applyAlignment="1">
      <alignment horizontal="right"/>
    </xf>
    <xf numFmtId="0" fontId="20" fillId="0" borderId="14" xfId="341" applyFont="1" applyBorder="1" applyAlignment="1">
      <alignment horizontal="left" wrapText="1"/>
    </xf>
    <xf numFmtId="0" fontId="20" fillId="0" borderId="13" xfId="341" applyFont="1" applyBorder="1" applyAlignment="1">
      <alignment horizontal="left" wrapText="1"/>
    </xf>
    <xf numFmtId="0" fontId="46" fillId="0" borderId="11" xfId="341" applyFont="1" applyBorder="1" applyAlignment="1">
      <alignment horizontal="center" vertical="center" wrapText="1"/>
    </xf>
    <xf numFmtId="0" fontId="46" fillId="0" borderId="11" xfId="341" applyFont="1" applyBorder="1" applyAlignment="1">
      <alignment vertical="center" wrapText="1"/>
    </xf>
    <xf numFmtId="0" fontId="20" fillId="0" borderId="11" xfId="0" applyFont="1" applyBorder="1" applyAlignment="1">
      <alignment horizontal="center" vertical="center" wrapText="1"/>
    </xf>
    <xf numFmtId="0" fontId="31" fillId="0" borderId="0" xfId="0" applyFont="1"/>
    <xf numFmtId="0" fontId="31" fillId="0" borderId="11" xfId="0" applyFont="1" applyBorder="1" applyAlignment="1">
      <alignment wrapText="1"/>
    </xf>
    <xf numFmtId="0" fontId="31" fillId="0" borderId="0" xfId="0" applyFont="1" applyAlignment="1">
      <alignment wrapText="1"/>
    </xf>
    <xf numFmtId="0" fontId="31" fillId="0" borderId="11" xfId="0" applyFont="1" applyBorder="1"/>
    <xf numFmtId="0" fontId="31" fillId="2" borderId="11" xfId="0" applyFont="1" applyFill="1" applyBorder="1" applyAlignment="1">
      <alignment wrapText="1"/>
    </xf>
    <xf numFmtId="0" fontId="31" fillId="0" borderId="11" xfId="0" applyFont="1" applyBorder="1" applyAlignment="1">
      <alignment horizontal="center" vertical="center" wrapText="1"/>
    </xf>
    <xf numFmtId="0" fontId="31" fillId="2" borderId="11" xfId="0" applyFont="1" applyFill="1" applyBorder="1" applyAlignment="1">
      <alignment vertical="center" wrapText="1"/>
    </xf>
    <xf numFmtId="0" fontId="22" fillId="0" borderId="0" xfId="0" applyFont="1" applyAlignment="1">
      <alignment horizontal="center" vertical="center" wrapText="1"/>
    </xf>
    <xf numFmtId="0" fontId="51" fillId="0" borderId="0" xfId="0" applyFont="1"/>
    <xf numFmtId="0" fontId="51" fillId="0" borderId="11" xfId="0" applyFont="1" applyBorder="1"/>
    <xf numFmtId="0" fontId="51" fillId="0" borderId="0" xfId="0" applyFont="1" applyAlignment="1">
      <alignment wrapText="1"/>
    </xf>
    <xf numFmtId="0" fontId="52" fillId="0" borderId="0" xfId="0" applyFont="1"/>
    <xf numFmtId="0" fontId="53" fillId="0" borderId="0" xfId="0" applyFont="1"/>
    <xf numFmtId="0" fontId="22" fillId="0" borderId="11" xfId="341" applyFont="1" applyBorder="1"/>
    <xf numFmtId="0" fontId="22" fillId="0" borderId="11" xfId="341" applyFont="1" applyBorder="1" applyAlignment="1">
      <alignment wrapText="1"/>
    </xf>
    <xf numFmtId="43" fontId="20" fillId="0" borderId="35" xfId="342" applyFont="1" applyBorder="1" applyAlignment="1">
      <alignment horizontal="center" vertical="center" wrapText="1"/>
    </xf>
    <xf numFmtId="0" fontId="47" fillId="26" borderId="11" xfId="341" applyFont="1" applyFill="1" applyBorder="1" applyAlignment="1">
      <alignment horizontal="center"/>
    </xf>
    <xf numFmtId="0" fontId="22" fillId="0" borderId="11" xfId="341" applyFont="1" applyBorder="1" applyAlignment="1">
      <alignment horizontal="center" wrapText="1"/>
    </xf>
    <xf numFmtId="0" fontId="48" fillId="0" borderId="0" xfId="180" applyFont="1"/>
    <xf numFmtId="0" fontId="31" fillId="0" borderId="0" xfId="180"/>
    <xf numFmtId="0" fontId="49" fillId="0" borderId="0" xfId="180" applyFont="1"/>
    <xf numFmtId="0" fontId="46" fillId="2" borderId="35" xfId="341" applyFont="1" applyFill="1" applyBorder="1" applyAlignment="1">
      <alignment vertical="center" wrapText="1"/>
    </xf>
    <xf numFmtId="0" fontId="46" fillId="2" borderId="35" xfId="341" applyFont="1" applyFill="1" applyBorder="1" applyAlignment="1">
      <alignment horizontal="center" vertical="center" wrapText="1"/>
    </xf>
    <xf numFmtId="0" fontId="46" fillId="2" borderId="11" xfId="341" applyFont="1" applyFill="1" applyBorder="1" applyAlignment="1">
      <alignment horizontal="center" vertical="center" wrapText="1"/>
    </xf>
    <xf numFmtId="0" fontId="46" fillId="2" borderId="11" xfId="341" applyFont="1" applyFill="1" applyBorder="1" applyAlignment="1">
      <alignment vertical="center" wrapText="1"/>
    </xf>
    <xf numFmtId="0" fontId="20" fillId="2" borderId="11" xfId="0" applyFont="1" applyFill="1" applyBorder="1" applyAlignment="1">
      <alignment horizontal="center" vertical="center" wrapText="1"/>
    </xf>
    <xf numFmtId="0" fontId="55" fillId="0" borderId="11" xfId="180" applyFont="1" applyBorder="1"/>
    <xf numFmtId="0" fontId="56" fillId="0" borderId="0" xfId="180" applyFont="1"/>
    <xf numFmtId="0" fontId="46" fillId="2" borderId="39" xfId="341" applyFont="1" applyFill="1" applyBorder="1" applyAlignment="1">
      <alignment horizontal="center" vertical="center" wrapText="1"/>
    </xf>
    <xf numFmtId="0" fontId="46" fillId="2" borderId="38" xfId="341" applyFont="1" applyFill="1" applyBorder="1" applyAlignment="1">
      <alignment horizontal="center" vertical="center" wrapText="1"/>
    </xf>
    <xf numFmtId="0" fontId="46" fillId="2" borderId="38" xfId="341" applyFont="1" applyFill="1" applyBorder="1" applyAlignment="1">
      <alignment vertical="center" wrapText="1"/>
    </xf>
    <xf numFmtId="43" fontId="20" fillId="2" borderId="38" xfId="342" applyFont="1" applyFill="1" applyBorder="1" applyAlignment="1">
      <alignment horizontal="center" vertical="center" wrapText="1"/>
    </xf>
    <xf numFmtId="0" fontId="46" fillId="2" borderId="37" xfId="341" applyFont="1" applyFill="1" applyBorder="1" applyAlignment="1">
      <alignment vertical="center" wrapText="1"/>
    </xf>
    <xf numFmtId="0" fontId="22" fillId="2" borderId="11" xfId="341" applyFont="1" applyFill="1" applyBorder="1" applyAlignment="1">
      <alignment horizontal="center" vertical="center" wrapText="1"/>
    </xf>
    <xf numFmtId="0" fontId="22" fillId="2" borderId="11" xfId="341" applyFont="1" applyFill="1" applyBorder="1" applyAlignment="1">
      <alignment vertical="center" wrapText="1"/>
    </xf>
    <xf numFmtId="43" fontId="46" fillId="2" borderId="38" xfId="342" applyFont="1" applyFill="1" applyBorder="1" applyAlignment="1">
      <alignment horizontal="center" vertical="center" wrapText="1"/>
    </xf>
    <xf numFmtId="0" fontId="46" fillId="2" borderId="36" xfId="341" applyFont="1" applyFill="1" applyBorder="1" applyAlignment="1">
      <alignment horizontal="center" vertical="center" wrapText="1"/>
    </xf>
    <xf numFmtId="43" fontId="46" fillId="2" borderId="35" xfId="342" applyFont="1" applyFill="1" applyBorder="1" applyAlignment="1">
      <alignment horizontal="center" vertical="center" wrapText="1"/>
    </xf>
    <xf numFmtId="0" fontId="46" fillId="2" borderId="34" xfId="341" applyFont="1" applyFill="1" applyBorder="1" applyAlignment="1">
      <alignment vertical="center" wrapText="1"/>
    </xf>
    <xf numFmtId="0" fontId="46" fillId="2" borderId="33" xfId="341" applyFont="1" applyFill="1" applyBorder="1" applyAlignment="1">
      <alignment horizontal="center" vertical="center" wrapText="1"/>
    </xf>
    <xf numFmtId="0" fontId="46" fillId="2" borderId="32" xfId="341" applyFont="1" applyFill="1" applyBorder="1" applyAlignment="1">
      <alignment horizontal="center" vertical="center" wrapText="1"/>
    </xf>
    <xf numFmtId="0" fontId="46" fillId="2" borderId="32" xfId="341" applyFont="1" applyFill="1" applyBorder="1" applyAlignment="1">
      <alignment vertical="center" wrapText="1"/>
    </xf>
    <xf numFmtId="43" fontId="46" fillId="2" borderId="32" xfId="342" applyFont="1" applyFill="1" applyBorder="1" applyAlignment="1">
      <alignment horizontal="center" vertical="center" wrapText="1"/>
    </xf>
    <xf numFmtId="0" fontId="46" fillId="2" borderId="31" xfId="341" applyFont="1" applyFill="1" applyBorder="1" applyAlignment="1">
      <alignment vertical="center" wrapText="1"/>
    </xf>
    <xf numFmtId="0" fontId="46" fillId="27" borderId="11" xfId="341" applyFont="1" applyFill="1" applyBorder="1" applyAlignment="1">
      <alignment horizontal="center" vertical="center" wrapText="1"/>
    </xf>
    <xf numFmtId="0" fontId="46" fillId="27" borderId="11" xfId="341" applyFont="1" applyFill="1" applyBorder="1" applyAlignment="1">
      <alignment vertical="center" wrapText="1"/>
    </xf>
    <xf numFmtId="0" fontId="31" fillId="27" borderId="11" xfId="0" applyFont="1" applyFill="1" applyBorder="1" applyAlignment="1">
      <alignment wrapText="1"/>
    </xf>
    <xf numFmtId="0" fontId="22" fillId="27" borderId="0" xfId="341" applyFont="1" applyFill="1"/>
    <xf numFmtId="169" fontId="22" fillId="0" borderId="0" xfId="343" applyNumberFormat="1" applyFont="1" applyFill="1" applyBorder="1"/>
    <xf numFmtId="0" fontId="47" fillId="0" borderId="0" xfId="341" applyFont="1" applyAlignment="1">
      <alignment horizontal="center"/>
    </xf>
    <xf numFmtId="43" fontId="20" fillId="0" borderId="11" xfId="0" applyNumberFormat="1" applyFont="1" applyBorder="1" applyAlignment="1">
      <alignment horizontal="center" vertical="center" wrapText="1"/>
    </xf>
    <xf numFmtId="43" fontId="22" fillId="0" borderId="0" xfId="0" applyNumberFormat="1" applyFont="1" applyAlignment="1">
      <alignment horizontal="left" vertical="center" wrapText="1"/>
    </xf>
    <xf numFmtId="43" fontId="20" fillId="27" borderId="11" xfId="343" applyFont="1" applyFill="1" applyBorder="1" applyAlignment="1">
      <alignment horizontal="center" vertical="center" wrapText="1"/>
    </xf>
    <xf numFmtId="43" fontId="20" fillId="0" borderId="11" xfId="343" applyFont="1" applyFill="1" applyBorder="1" applyAlignment="1">
      <alignment horizontal="center" vertical="center" wrapText="1"/>
    </xf>
    <xf numFmtId="43" fontId="22" fillId="0" borderId="11" xfId="343" applyFont="1" applyFill="1" applyBorder="1" applyAlignment="1">
      <alignment horizontal="center" vertical="center"/>
    </xf>
    <xf numFmtId="43" fontId="57" fillId="0" borderId="0" xfId="0" applyNumberFormat="1" applyFont="1" applyAlignment="1">
      <alignment horizontal="left" vertical="center" wrapText="1"/>
    </xf>
    <xf numFmtId="0" fontId="22" fillId="2" borderId="11" xfId="341" applyFont="1" applyFill="1" applyBorder="1"/>
    <xf numFmtId="170" fontId="22" fillId="0" borderId="11" xfId="341" applyNumberFormat="1" applyFont="1" applyBorder="1" applyAlignment="1">
      <alignment vertical="center"/>
    </xf>
    <xf numFmtId="170" fontId="22" fillId="0" borderId="11" xfId="343" applyNumberFormat="1" applyFont="1" applyFill="1" applyBorder="1" applyAlignment="1">
      <alignment horizontal="center" vertical="center"/>
    </xf>
    <xf numFmtId="2" fontId="22" fillId="0" borderId="11" xfId="341" applyNumberFormat="1" applyFont="1" applyBorder="1" applyAlignment="1">
      <alignment horizontal="center" vertical="center"/>
    </xf>
    <xf numFmtId="0" fontId="46" fillId="0" borderId="42" xfId="341" applyFont="1" applyBorder="1" applyAlignment="1">
      <alignment vertical="center" wrapText="1"/>
    </xf>
    <xf numFmtId="0" fontId="22" fillId="0" borderId="7" xfId="341" applyFont="1" applyBorder="1" applyAlignment="1">
      <alignment vertical="center" wrapText="1"/>
    </xf>
    <xf numFmtId="170" fontId="22" fillId="0" borderId="11" xfId="341" applyNumberFormat="1" applyFont="1" applyBorder="1" applyAlignment="1">
      <alignment horizontal="center" vertical="center"/>
    </xf>
    <xf numFmtId="2" fontId="22" fillId="0" borderId="11" xfId="341" applyNumberFormat="1" applyFont="1" applyBorder="1" applyAlignment="1">
      <alignment vertical="center"/>
    </xf>
    <xf numFmtId="0" fontId="46" fillId="0" borderId="41" xfId="341" applyFont="1" applyBorder="1" applyAlignment="1">
      <alignment vertical="center" wrapText="1"/>
    </xf>
    <xf numFmtId="171" fontId="22" fillId="0" borderId="11" xfId="341" applyNumberFormat="1" applyFont="1" applyBorder="1" applyAlignment="1">
      <alignment vertical="center" wrapText="1"/>
    </xf>
    <xf numFmtId="2" fontId="22" fillId="0" borderId="11" xfId="341" applyNumberFormat="1" applyFont="1" applyBorder="1" applyAlignment="1">
      <alignment vertical="center" wrapText="1"/>
    </xf>
    <xf numFmtId="0" fontId="22" fillId="0" borderId="11" xfId="341" applyFont="1" applyBorder="1" applyAlignment="1">
      <alignment horizontal="left" vertical="center" wrapText="1"/>
    </xf>
    <xf numFmtId="0" fontId="22" fillId="0" borderId="11" xfId="0" applyFont="1" applyBorder="1" applyAlignment="1">
      <alignment horizontal="center" vertical="center" wrapText="1"/>
    </xf>
    <xf numFmtId="0" fontId="51" fillId="0" borderId="0" xfId="180" applyFont="1"/>
    <xf numFmtId="49" fontId="31" fillId="0" borderId="0" xfId="180" applyNumberFormat="1"/>
    <xf numFmtId="43" fontId="22" fillId="27" borderId="0" xfId="0" applyNumberFormat="1" applyFont="1" applyFill="1" applyAlignment="1">
      <alignment horizontal="left" vertical="center" wrapText="1"/>
    </xf>
    <xf numFmtId="0" fontId="22" fillId="0" borderId="11" xfId="341" applyFont="1" applyBorder="1" applyAlignment="1">
      <alignment vertical="center" wrapText="1"/>
    </xf>
    <xf numFmtId="0" fontId="20" fillId="28" borderId="11" xfId="0" applyFont="1" applyFill="1" applyBorder="1" applyAlignment="1">
      <alignment horizontal="center" vertical="center" wrapText="1"/>
    </xf>
    <xf numFmtId="0" fontId="20" fillId="28" borderId="11" xfId="0" applyFont="1" applyFill="1" applyBorder="1" applyAlignment="1">
      <alignment wrapText="1"/>
    </xf>
    <xf numFmtId="0" fontId="31" fillId="28" borderId="11" xfId="0" applyFont="1" applyFill="1" applyBorder="1" applyAlignment="1">
      <alignment horizontal="center" vertical="center" wrapText="1"/>
    </xf>
    <xf numFmtId="0" fontId="46" fillId="28" borderId="35" xfId="341" applyFont="1" applyFill="1" applyBorder="1" applyAlignment="1">
      <alignment horizontal="center" vertical="center" wrapText="1"/>
    </xf>
    <xf numFmtId="0" fontId="31" fillId="28" borderId="11" xfId="0" applyFont="1" applyFill="1" applyBorder="1" applyAlignment="1">
      <alignment vertical="center" wrapText="1"/>
    </xf>
    <xf numFmtId="0" fontId="31" fillId="28" borderId="11" xfId="0" applyFont="1" applyFill="1" applyBorder="1" applyAlignment="1">
      <alignment horizontal="left" wrapText="1"/>
    </xf>
    <xf numFmtId="0" fontId="20" fillId="28" borderId="4" xfId="0" applyFont="1" applyFill="1" applyBorder="1" applyAlignment="1">
      <alignment wrapText="1"/>
    </xf>
    <xf numFmtId="0" fontId="20" fillId="28" borderId="4" xfId="0" applyFont="1" applyFill="1" applyBorder="1" applyAlignment="1">
      <alignment vertical="center" wrapText="1"/>
    </xf>
    <xf numFmtId="43" fontId="20" fillId="0" borderId="11" xfId="0" applyNumberFormat="1" applyFont="1" applyBorder="1" applyAlignment="1">
      <alignment wrapText="1"/>
    </xf>
    <xf numFmtId="43" fontId="21" fillId="0" borderId="11" xfId="0" applyNumberFormat="1" applyFont="1" applyBorder="1" applyAlignment="1">
      <alignment wrapText="1"/>
    </xf>
    <xf numFmtId="0" fontId="58" fillId="0" borderId="0" xfId="180" applyFont="1"/>
    <xf numFmtId="0" fontId="46" fillId="27" borderId="3" xfId="341" applyFont="1" applyFill="1" applyBorder="1" applyAlignment="1">
      <alignment horizontal="center" vertical="center" wrapText="1"/>
    </xf>
    <xf numFmtId="0" fontId="46" fillId="27" borderId="6" xfId="341" applyFont="1" applyFill="1" applyBorder="1" applyAlignment="1">
      <alignment horizontal="center" vertical="center" wrapText="1"/>
    </xf>
    <xf numFmtId="0" fontId="46" fillId="27" borderId="6" xfId="341" applyFont="1" applyFill="1" applyBorder="1" applyAlignment="1">
      <alignment vertical="center" wrapText="1"/>
    </xf>
    <xf numFmtId="43" fontId="46" fillId="27" borderId="6" xfId="342" applyFont="1" applyFill="1" applyBorder="1" applyAlignment="1">
      <alignment horizontal="center" vertical="center" wrapText="1"/>
    </xf>
    <xf numFmtId="0" fontId="46" fillId="27" borderId="16" xfId="341" applyFont="1" applyFill="1" applyBorder="1" applyAlignment="1">
      <alignment vertical="center" wrapText="1"/>
    </xf>
    <xf numFmtId="172" fontId="22" fillId="27" borderId="11" xfId="341" applyNumberFormat="1" applyFont="1" applyFill="1" applyBorder="1" applyAlignment="1">
      <alignment horizontal="left" vertical="center"/>
    </xf>
    <xf numFmtId="0" fontId="22" fillId="27" borderId="11" xfId="341" applyFont="1" applyFill="1" applyBorder="1"/>
    <xf numFmtId="0" fontId="22" fillId="27" borderId="11" xfId="341" applyFont="1" applyFill="1" applyBorder="1" applyAlignment="1">
      <alignment horizontal="center" vertical="center" wrapText="1"/>
    </xf>
    <xf numFmtId="0" fontId="20" fillId="0" borderId="11" xfId="0" applyFont="1" applyBorder="1" applyAlignment="1">
      <alignment wrapText="1"/>
    </xf>
    <xf numFmtId="0" fontId="20" fillId="0" borderId="8" xfId="341" applyFont="1" applyBorder="1" applyAlignment="1">
      <alignment horizontal="center"/>
    </xf>
    <xf numFmtId="0" fontId="20" fillId="0" borderId="9" xfId="341" applyFont="1" applyBorder="1" applyAlignment="1">
      <alignment horizontal="center"/>
    </xf>
    <xf numFmtId="0" fontId="20" fillId="0" borderId="10" xfId="341" applyFont="1" applyBorder="1" applyAlignment="1">
      <alignment horizontal="center"/>
    </xf>
    <xf numFmtId="0" fontId="31" fillId="0" borderId="11" xfId="0" applyFont="1" applyBorder="1" applyAlignment="1">
      <alignment vertical="top" wrapText="1"/>
    </xf>
    <xf numFmtId="169" fontId="20" fillId="27" borderId="11" xfId="343" applyNumberFormat="1" applyFont="1" applyFill="1" applyBorder="1" applyAlignment="1">
      <alignment horizontal="center" vertical="center" wrapText="1"/>
    </xf>
    <xf numFmtId="2" fontId="22" fillId="0" borderId="7" xfId="341" applyNumberFormat="1" applyFont="1" applyBorder="1" applyAlignment="1">
      <alignment horizontal="center" vertical="center"/>
    </xf>
    <xf numFmtId="2" fontId="22" fillId="0" borderId="11" xfId="341" applyNumberFormat="1" applyFont="1" applyBorder="1" applyAlignment="1">
      <alignment horizontal="center" vertical="center" wrapText="1"/>
    </xf>
    <xf numFmtId="0" fontId="22" fillId="2" borderId="11" xfId="341" applyFont="1" applyFill="1" applyBorder="1" applyAlignment="1">
      <alignment horizontal="center" vertical="center"/>
    </xf>
    <xf numFmtId="0" fontId="22" fillId="0" borderId="11" xfId="341" applyFont="1" applyBorder="1" applyAlignment="1">
      <alignment horizontal="center" vertical="center"/>
    </xf>
    <xf numFmtId="0" fontId="22" fillId="27" borderId="11" xfId="341" applyFont="1" applyFill="1" applyBorder="1" applyAlignment="1">
      <alignment horizontal="center" vertical="center"/>
    </xf>
    <xf numFmtId="0" fontId="12" fillId="0" borderId="0" xfId="610"/>
    <xf numFmtId="0" fontId="12" fillId="0" borderId="0" xfId="610" applyAlignment="1">
      <alignment vertical="center"/>
    </xf>
    <xf numFmtId="0" fontId="53" fillId="0" borderId="11" xfId="610" applyFont="1" applyBorder="1" applyAlignment="1">
      <alignment vertical="top" wrapText="1"/>
    </xf>
    <xf numFmtId="0" fontId="12" fillId="0" borderId="11" xfId="610" applyBorder="1" applyAlignment="1">
      <alignment horizontal="center" vertical="center" wrapText="1"/>
    </xf>
    <xf numFmtId="0" fontId="12" fillId="0" borderId="11" xfId="610" applyBorder="1" applyAlignment="1">
      <alignment vertical="top" wrapText="1"/>
    </xf>
    <xf numFmtId="0" fontId="12" fillId="0" borderId="11" xfId="610" applyBorder="1" applyAlignment="1">
      <alignment horizontal="left" vertical="center" wrapText="1"/>
    </xf>
    <xf numFmtId="0" fontId="12" fillId="0" borderId="0" xfId="610" applyAlignment="1">
      <alignment horizontal="center" vertical="center"/>
    </xf>
    <xf numFmtId="0" fontId="12" fillId="0" borderId="0" xfId="610" applyAlignment="1">
      <alignment vertical="top"/>
    </xf>
    <xf numFmtId="0" fontId="61" fillId="0" borderId="11" xfId="610" applyFont="1" applyBorder="1" applyAlignment="1">
      <alignment horizontal="center" vertical="center"/>
    </xf>
    <xf numFmtId="0" fontId="12" fillId="0" borderId="11" xfId="610" applyBorder="1" applyAlignment="1">
      <alignment horizontal="center" vertical="center"/>
    </xf>
    <xf numFmtId="43" fontId="12" fillId="0" borderId="11" xfId="610" applyNumberFormat="1" applyBorder="1" applyAlignment="1">
      <alignment horizontal="center" vertical="center"/>
    </xf>
    <xf numFmtId="43" fontId="0" fillId="0" borderId="11" xfId="612" applyFont="1" applyBorder="1" applyAlignment="1">
      <alignment horizontal="center" vertical="center"/>
    </xf>
    <xf numFmtId="0" fontId="12" fillId="28" borderId="11" xfId="610" applyFill="1" applyBorder="1" applyAlignment="1">
      <alignment horizontal="center" vertical="center"/>
    </xf>
    <xf numFmtId="0" fontId="12" fillId="28" borderId="11" xfId="610" applyFill="1" applyBorder="1" applyAlignment="1">
      <alignment horizontal="center" vertical="center" wrapText="1"/>
    </xf>
    <xf numFmtId="0" fontId="12" fillId="28" borderId="11" xfId="610" applyFill="1" applyBorder="1" applyAlignment="1">
      <alignment vertical="top" wrapText="1"/>
    </xf>
    <xf numFmtId="0" fontId="12" fillId="28" borderId="11" xfId="610" applyFill="1" applyBorder="1" applyAlignment="1">
      <alignment horizontal="center"/>
    </xf>
    <xf numFmtId="43" fontId="12" fillId="0" borderId="48" xfId="610" applyNumberFormat="1" applyBorder="1" applyAlignment="1">
      <alignment horizontal="center" vertical="center"/>
    </xf>
    <xf numFmtId="43" fontId="12" fillId="0" borderId="49" xfId="610" applyNumberFormat="1" applyBorder="1" applyAlignment="1">
      <alignment horizontal="center" vertical="center"/>
    </xf>
    <xf numFmtId="0" fontId="12" fillId="0" borderId="49" xfId="610" applyBorder="1" applyAlignment="1">
      <alignment horizontal="center" vertical="center" wrapText="1"/>
    </xf>
    <xf numFmtId="43" fontId="12" fillId="0" borderId="7" xfId="610" applyNumberFormat="1" applyBorder="1" applyAlignment="1">
      <alignment horizontal="center" vertical="center"/>
    </xf>
    <xf numFmtId="4" fontId="12" fillId="0" borderId="11" xfId="610" applyNumberFormat="1" applyBorder="1" applyAlignment="1">
      <alignment horizontal="center" vertical="center"/>
    </xf>
    <xf numFmtId="0" fontId="12" fillId="0" borderId="50" xfId="610" applyBorder="1" applyAlignment="1">
      <alignment vertical="top" wrapText="1"/>
    </xf>
    <xf numFmtId="43" fontId="12" fillId="0" borderId="51" xfId="610" applyNumberFormat="1" applyBorder="1" applyAlignment="1">
      <alignment horizontal="center" vertical="center"/>
    </xf>
    <xf numFmtId="0" fontId="12" fillId="0" borderId="0" xfId="610" applyAlignment="1">
      <alignment horizontal="center"/>
    </xf>
    <xf numFmtId="0" fontId="12" fillId="0" borderId="0" xfId="610" applyAlignment="1">
      <alignment horizontal="center" vertical="center" wrapText="1"/>
    </xf>
    <xf numFmtId="0" fontId="21" fillId="0" borderId="40" xfId="341" applyFont="1" applyBorder="1"/>
    <xf numFmtId="0" fontId="20" fillId="0" borderId="8" xfId="341" applyFont="1" applyBorder="1"/>
    <xf numFmtId="0" fontId="20" fillId="0" borderId="9" xfId="341" applyFont="1" applyBorder="1"/>
    <xf numFmtId="0" fontId="20" fillId="0" borderId="10" xfId="341" applyFont="1" applyBorder="1"/>
    <xf numFmtId="0" fontId="21" fillId="0" borderId="8" xfId="341" applyFont="1" applyBorder="1"/>
    <xf numFmtId="0" fontId="21" fillId="0" borderId="9" xfId="341" applyFont="1" applyBorder="1"/>
    <xf numFmtId="0" fontId="21" fillId="0" borderId="10" xfId="341" applyFont="1" applyBorder="1"/>
    <xf numFmtId="43" fontId="11" fillId="0" borderId="0" xfId="610" applyNumberFormat="1" applyFont="1" applyAlignment="1">
      <alignment horizontal="center" vertical="center"/>
    </xf>
    <xf numFmtId="43" fontId="11" fillId="0" borderId="53" xfId="610" applyNumberFormat="1" applyFont="1" applyBorder="1" applyAlignment="1">
      <alignment horizontal="center" vertical="center"/>
    </xf>
    <xf numFmtId="43" fontId="31" fillId="0" borderId="11" xfId="612" applyFont="1" applyBorder="1" applyAlignment="1">
      <alignment horizontal="center" vertical="center"/>
    </xf>
    <xf numFmtId="43" fontId="11" fillId="0" borderId="11" xfId="610" applyNumberFormat="1" applyFont="1" applyBorder="1" applyAlignment="1">
      <alignment horizontal="center" vertical="center"/>
    </xf>
    <xf numFmtId="0" fontId="11" fillId="28" borderId="11" xfId="945" applyFill="1" applyBorder="1" applyAlignment="1">
      <alignment horizontal="center" vertical="center" wrapText="1"/>
    </xf>
    <xf numFmtId="0" fontId="11" fillId="28" borderId="11" xfId="945" applyFill="1" applyBorder="1" applyAlignment="1">
      <alignment vertical="top" wrapText="1"/>
    </xf>
    <xf numFmtId="43" fontId="11" fillId="0" borderId="11" xfId="610" applyNumberFormat="1" applyFont="1" applyBorder="1" applyAlignment="1">
      <alignment horizontal="center" vertical="center" wrapText="1"/>
    </xf>
    <xf numFmtId="0" fontId="11" fillId="0" borderId="11" xfId="945" applyBorder="1" applyAlignment="1">
      <alignment horizontal="center" vertical="center" wrapText="1"/>
    </xf>
    <xf numFmtId="0" fontId="11" fillId="0" borderId="52" xfId="610" applyFont="1" applyBorder="1" applyAlignment="1">
      <alignment horizontal="center" vertical="center" wrapText="1"/>
    </xf>
    <xf numFmtId="44" fontId="53" fillId="0" borderId="43" xfId="611" applyFont="1" applyFill="1" applyBorder="1" applyAlignment="1">
      <alignment horizontal="center" vertical="center"/>
    </xf>
    <xf numFmtId="0" fontId="11" fillId="0" borderId="11" xfId="610" applyFont="1" applyBorder="1" applyAlignment="1">
      <alignment horizontal="center" vertical="center" wrapText="1"/>
    </xf>
    <xf numFmtId="43" fontId="12" fillId="0" borderId="11" xfId="610" applyNumberFormat="1" applyBorder="1" applyAlignment="1">
      <alignment horizontal="center"/>
    </xf>
    <xf numFmtId="0" fontId="11" fillId="28" borderId="11" xfId="610" applyFont="1" applyFill="1" applyBorder="1" applyAlignment="1">
      <alignment horizontal="center" vertical="center"/>
    </xf>
    <xf numFmtId="0" fontId="11" fillId="0" borderId="11" xfId="610" applyFont="1" applyBorder="1" applyAlignment="1">
      <alignment horizontal="center"/>
    </xf>
    <xf numFmtId="0" fontId="11" fillId="0" borderId="49" xfId="610" applyFont="1" applyBorder="1" applyAlignment="1">
      <alignment horizontal="center" vertical="center" wrapText="1"/>
    </xf>
    <xf numFmtId="0" fontId="11" fillId="0" borderId="11" xfId="945" applyBorder="1" applyAlignment="1">
      <alignment vertical="top" wrapText="1"/>
    </xf>
    <xf numFmtId="0" fontId="65" fillId="0" borderId="19" xfId="0" applyFont="1" applyBorder="1" applyAlignment="1">
      <alignment horizontal="left"/>
    </xf>
    <xf numFmtId="0" fontId="66" fillId="0" borderId="0" xfId="610" applyFont="1"/>
    <xf numFmtId="0" fontId="66" fillId="0" borderId="0" xfId="610" applyFont="1" applyAlignment="1">
      <alignment vertical="center"/>
    </xf>
    <xf numFmtId="0" fontId="66" fillId="27" borderId="46" xfId="610" applyFont="1" applyFill="1" applyBorder="1" applyAlignment="1">
      <alignment horizontal="center" vertical="center"/>
    </xf>
    <xf numFmtId="0" fontId="31" fillId="0" borderId="46" xfId="610" applyFont="1" applyBorder="1" applyAlignment="1">
      <alignment horizontal="center" vertical="center"/>
    </xf>
    <xf numFmtId="0" fontId="31" fillId="0" borderId="11" xfId="610" applyFont="1" applyBorder="1" applyAlignment="1">
      <alignment horizontal="center" vertical="center"/>
    </xf>
    <xf numFmtId="0" fontId="66" fillId="0" borderId="11" xfId="610" applyFont="1" applyBorder="1" applyAlignment="1">
      <alignment horizontal="center" vertical="center"/>
    </xf>
    <xf numFmtId="43" fontId="31" fillId="0" borderId="11" xfId="343" applyFont="1" applyFill="1" applyBorder="1" applyAlignment="1">
      <alignment horizontal="center" vertical="center" wrapText="1"/>
    </xf>
    <xf numFmtId="0" fontId="66" fillId="27" borderId="11" xfId="341" applyFont="1" applyFill="1" applyBorder="1" applyAlignment="1">
      <alignment horizontal="center" vertical="center" wrapText="1"/>
    </xf>
    <xf numFmtId="0" fontId="66" fillId="0" borderId="0" xfId="610" applyFont="1" applyAlignment="1">
      <alignment horizontal="center" vertical="center"/>
    </xf>
    <xf numFmtId="43" fontId="31" fillId="28" borderId="11" xfId="343" applyFont="1" applyFill="1" applyBorder="1" applyAlignment="1">
      <alignment horizontal="center" vertical="center" wrapText="1"/>
    </xf>
    <xf numFmtId="0" fontId="31" fillId="28" borderId="11" xfId="0" applyFont="1" applyFill="1" applyBorder="1" applyAlignment="1">
      <alignment horizontal="left" vertical="center" wrapText="1"/>
    </xf>
    <xf numFmtId="0" fontId="66" fillId="27" borderId="11" xfId="610" applyFont="1" applyFill="1" applyBorder="1" applyAlignment="1">
      <alignment horizontal="left" vertical="center" wrapText="1"/>
    </xf>
    <xf numFmtId="0" fontId="31" fillId="0" borderId="11" xfId="610" applyFont="1" applyBorder="1" applyAlignment="1">
      <alignment horizontal="left" vertical="center" wrapText="1"/>
    </xf>
    <xf numFmtId="0" fontId="66" fillId="0" borderId="11" xfId="610" applyFont="1" applyBorder="1" applyAlignment="1">
      <alignment horizontal="left" vertical="center" wrapText="1"/>
    </xf>
    <xf numFmtId="0" fontId="66" fillId="27" borderId="11" xfId="341" applyFont="1" applyFill="1" applyBorder="1" applyAlignment="1">
      <alignment horizontal="left" vertical="center" wrapText="1"/>
    </xf>
    <xf numFmtId="0" fontId="66" fillId="0" borderId="0" xfId="610" applyFont="1" applyAlignment="1">
      <alignment horizontal="left" vertical="center"/>
    </xf>
    <xf numFmtId="0" fontId="31" fillId="27" borderId="11" xfId="0" applyFont="1" applyFill="1" applyBorder="1" applyAlignment="1">
      <alignment horizontal="left" vertical="center" wrapText="1"/>
    </xf>
    <xf numFmtId="0" fontId="31" fillId="27" borderId="11" xfId="610" applyFont="1" applyFill="1" applyBorder="1" applyAlignment="1">
      <alignment horizontal="center" vertical="center" wrapText="1"/>
    </xf>
    <xf numFmtId="0" fontId="31" fillId="27" borderId="11" xfId="610" applyFont="1" applyFill="1" applyBorder="1" applyAlignment="1">
      <alignment horizontal="left" vertical="center" wrapText="1"/>
    </xf>
    <xf numFmtId="0" fontId="31" fillId="0" borderId="11" xfId="610" applyFont="1" applyBorder="1" applyAlignment="1">
      <alignment horizontal="left" vertical="center"/>
    </xf>
    <xf numFmtId="0" fontId="66" fillId="0" borderId="11" xfId="341" applyFont="1" applyBorder="1" applyAlignment="1">
      <alignment horizontal="center" vertical="center" wrapText="1"/>
    </xf>
    <xf numFmtId="0" fontId="66" fillId="0" borderId="11" xfId="341" applyFont="1" applyBorder="1" applyAlignment="1">
      <alignment horizontal="left" vertical="center" wrapText="1"/>
    </xf>
    <xf numFmtId="0" fontId="66" fillId="0" borderId="46" xfId="610" applyFont="1" applyBorder="1" applyAlignment="1">
      <alignment horizontal="center" vertical="center"/>
    </xf>
    <xf numFmtId="0" fontId="66" fillId="0" borderId="46" xfId="341" applyFont="1" applyBorder="1" applyAlignment="1">
      <alignment horizontal="center" vertical="center" wrapText="1"/>
    </xf>
    <xf numFmtId="0" fontId="31" fillId="0" borderId="46" xfId="0" applyFont="1" applyBorder="1" applyAlignment="1">
      <alignment horizontal="center" vertical="center" wrapText="1"/>
    </xf>
    <xf numFmtId="0" fontId="66" fillId="27" borderId="46" xfId="341" applyFont="1" applyFill="1" applyBorder="1" applyAlignment="1">
      <alignment horizontal="center" vertical="center" wrapText="1"/>
    </xf>
    <xf numFmtId="0" fontId="66" fillId="27" borderId="0" xfId="610" applyFont="1" applyFill="1"/>
    <xf numFmtId="0" fontId="66" fillId="0" borderId="47" xfId="610" applyFont="1" applyBorder="1" applyAlignment="1">
      <alignment horizontal="center" vertical="center"/>
    </xf>
    <xf numFmtId="0" fontId="66" fillId="0" borderId="5" xfId="610" applyFont="1" applyBorder="1" applyAlignment="1">
      <alignment horizontal="center" vertical="center"/>
    </xf>
    <xf numFmtId="43" fontId="31" fillId="0" borderId="11" xfId="343" applyFont="1" applyBorder="1" applyAlignment="1">
      <alignment vertical="center"/>
    </xf>
    <xf numFmtId="43" fontId="31" fillId="27" borderId="11" xfId="343" applyFont="1" applyFill="1" applyBorder="1" applyAlignment="1">
      <alignment vertical="center"/>
    </xf>
    <xf numFmtId="43" fontId="31" fillId="0" borderId="11" xfId="343" applyFont="1" applyFill="1" applyBorder="1" applyAlignment="1">
      <alignment vertical="center"/>
    </xf>
    <xf numFmtId="43" fontId="66" fillId="0" borderId="0" xfId="343" applyFont="1" applyAlignment="1">
      <alignment vertical="center"/>
    </xf>
    <xf numFmtId="0" fontId="66" fillId="27" borderId="11" xfId="610" applyFont="1" applyFill="1" applyBorder="1" applyAlignment="1">
      <alignment horizontal="center" vertical="center"/>
    </xf>
    <xf numFmtId="43" fontId="31" fillId="0" borderId="11" xfId="343" applyFont="1" applyFill="1" applyBorder="1" applyAlignment="1">
      <alignment horizontal="left" vertical="center" wrapText="1"/>
    </xf>
    <xf numFmtId="43" fontId="66" fillId="0" borderId="11" xfId="343" applyFont="1" applyBorder="1" applyAlignment="1">
      <alignment horizontal="center" vertical="center"/>
    </xf>
    <xf numFmtId="43" fontId="31" fillId="0" borderId="11" xfId="343" applyFont="1" applyFill="1" applyBorder="1" applyAlignment="1">
      <alignment horizontal="left" vertical="center"/>
    </xf>
    <xf numFmtId="43" fontId="66" fillId="0" borderId="11" xfId="343" applyFont="1" applyFill="1" applyBorder="1" applyAlignment="1">
      <alignment horizontal="center" vertical="center"/>
    </xf>
    <xf numFmtId="43" fontId="31" fillId="27" borderId="11" xfId="343" applyFont="1" applyFill="1" applyBorder="1" applyAlignment="1">
      <alignment horizontal="center" vertical="center" wrapText="1"/>
    </xf>
    <xf numFmtId="43" fontId="66" fillId="0" borderId="0" xfId="343" applyFont="1" applyAlignment="1">
      <alignment horizontal="left" vertical="center"/>
    </xf>
    <xf numFmtId="44" fontId="31" fillId="0" borderId="11" xfId="611" applyFont="1" applyFill="1" applyBorder="1" applyAlignment="1">
      <alignment horizontal="center" vertical="center" wrapText="1"/>
    </xf>
    <xf numFmtId="43" fontId="31" fillId="0" borderId="11" xfId="343" applyFont="1" applyFill="1" applyBorder="1" applyAlignment="1">
      <alignment vertical="center" wrapText="1"/>
    </xf>
    <xf numFmtId="0" fontId="66" fillId="0" borderId="47" xfId="341" applyFont="1" applyBorder="1" applyAlignment="1">
      <alignment horizontal="center" vertical="center" wrapText="1"/>
    </xf>
    <xf numFmtId="0" fontId="66" fillId="0" borderId="5" xfId="341" applyFont="1" applyBorder="1" applyAlignment="1">
      <alignment horizontal="center" vertical="center" wrapText="1"/>
    </xf>
    <xf numFmtId="0" fontId="31" fillId="0" borderId="7" xfId="610" applyFont="1" applyBorder="1" applyAlignment="1">
      <alignment horizontal="center" vertical="center" wrapText="1"/>
    </xf>
    <xf numFmtId="0" fontId="66" fillId="0" borderId="57" xfId="610" applyFont="1" applyBorder="1" applyAlignment="1">
      <alignment horizontal="center" vertical="center" wrapText="1"/>
    </xf>
    <xf numFmtId="0" fontId="66" fillId="0" borderId="11" xfId="610" applyFont="1" applyBorder="1" applyAlignment="1">
      <alignment horizontal="center" vertical="center" wrapText="1"/>
    </xf>
    <xf numFmtId="0" fontId="66" fillId="27" borderId="11" xfId="610" applyFont="1" applyFill="1" applyBorder="1" applyAlignment="1">
      <alignment horizontal="center" vertical="center" wrapText="1"/>
    </xf>
    <xf numFmtId="0" fontId="31" fillId="0" borderId="11" xfId="610" applyFont="1" applyBorder="1" applyAlignment="1">
      <alignment horizontal="center" vertical="center" wrapText="1"/>
    </xf>
    <xf numFmtId="43" fontId="66" fillId="0" borderId="5" xfId="343" applyFont="1" applyBorder="1" applyAlignment="1">
      <alignment horizontal="center" vertical="center" wrapText="1"/>
    </xf>
    <xf numFmtId="43" fontId="66" fillId="27" borderId="11" xfId="343" applyFont="1" applyFill="1" applyBorder="1" applyAlignment="1">
      <alignment horizontal="center" vertical="center"/>
    </xf>
    <xf numFmtId="43" fontId="66" fillId="0" borderId="11" xfId="343" applyFont="1" applyBorder="1" applyAlignment="1">
      <alignment horizontal="center" vertical="center" wrapText="1"/>
    </xf>
    <xf numFmtId="43" fontId="31" fillId="0" borderId="11" xfId="343" applyFont="1" applyFill="1" applyBorder="1" applyAlignment="1">
      <alignment horizontal="center" vertical="center"/>
    </xf>
    <xf numFmtId="43" fontId="66" fillId="0" borderId="11" xfId="343" applyFont="1" applyFill="1" applyBorder="1" applyAlignment="1">
      <alignment horizontal="center" vertical="center" wrapText="1"/>
    </xf>
    <xf numFmtId="0" fontId="31" fillId="0" borderId="11" xfId="0" applyFont="1" applyBorder="1" applyAlignment="1">
      <alignment horizontal="left" vertical="center" wrapText="1"/>
    </xf>
    <xf numFmtId="0" fontId="31" fillId="0" borderId="61" xfId="610" applyFont="1" applyBorder="1" applyAlignment="1">
      <alignment horizontal="center" vertical="center"/>
    </xf>
    <xf numFmtId="0" fontId="31" fillId="0" borderId="30" xfId="0" applyFont="1" applyBorder="1" applyAlignment="1">
      <alignment horizontal="center" vertical="center"/>
    </xf>
    <xf numFmtId="0" fontId="66" fillId="0" borderId="30" xfId="343" applyNumberFormat="1" applyFont="1" applyBorder="1" applyAlignment="1">
      <alignment horizontal="center" vertical="center" wrapText="1"/>
    </xf>
    <xf numFmtId="0" fontId="66" fillId="27" borderId="30" xfId="610" applyFont="1" applyFill="1" applyBorder="1" applyAlignment="1">
      <alignment horizontal="center" vertical="center" wrapText="1"/>
    </xf>
    <xf numFmtId="0" fontId="66" fillId="27" borderId="30" xfId="945" applyFont="1" applyFill="1" applyBorder="1" applyAlignment="1">
      <alignment horizontal="center" vertical="center" wrapText="1"/>
    </xf>
    <xf numFmtId="0" fontId="31" fillId="27" borderId="30" xfId="611" applyNumberFormat="1" applyFont="1" applyFill="1" applyBorder="1" applyAlignment="1">
      <alignment horizontal="center" vertical="center"/>
    </xf>
    <xf numFmtId="0" fontId="31" fillId="0" borderId="16" xfId="610" applyFont="1" applyBorder="1" applyAlignment="1">
      <alignment horizontal="center" vertical="center" wrapText="1"/>
    </xf>
    <xf numFmtId="0" fontId="31" fillId="27" borderId="30" xfId="610" applyFont="1" applyFill="1" applyBorder="1" applyAlignment="1">
      <alignment horizontal="center" vertical="center" wrapText="1"/>
    </xf>
    <xf numFmtId="0" fontId="31" fillId="0" borderId="30" xfId="610" applyFont="1" applyBorder="1" applyAlignment="1">
      <alignment horizontal="center" vertical="center" wrapText="1"/>
    </xf>
    <xf numFmtId="0" fontId="66" fillId="0" borderId="30" xfId="610" applyFont="1" applyBorder="1" applyAlignment="1">
      <alignment horizontal="center" vertical="center" wrapText="1"/>
    </xf>
    <xf numFmtId="0" fontId="66" fillId="27" borderId="16" xfId="610" applyFont="1" applyFill="1" applyBorder="1" applyAlignment="1">
      <alignment horizontal="center" vertical="center" wrapText="1"/>
    </xf>
    <xf numFmtId="0" fontId="31" fillId="0" borderId="15" xfId="0" applyFont="1" applyBorder="1" applyAlignment="1">
      <alignment horizontal="center" vertical="center" wrapText="1"/>
    </xf>
    <xf numFmtId="0" fontId="31" fillId="27" borderId="30" xfId="0" applyFont="1" applyFill="1" applyBorder="1" applyAlignment="1">
      <alignment horizontal="center" vertical="center" wrapText="1"/>
    </xf>
    <xf numFmtId="0" fontId="31" fillId="0" borderId="30" xfId="0" applyFont="1" applyBorder="1" applyAlignment="1">
      <alignment horizontal="center" vertical="center" wrapText="1"/>
    </xf>
    <xf numFmtId="0" fontId="66" fillId="0" borderId="18" xfId="341" applyFont="1" applyBorder="1" applyAlignment="1">
      <alignment horizontal="left" vertical="center" wrapText="1"/>
    </xf>
    <xf numFmtId="0" fontId="31" fillId="0" borderId="59" xfId="610" applyFont="1" applyBorder="1" applyAlignment="1">
      <alignment horizontal="center" vertical="center" wrapText="1"/>
    </xf>
    <xf numFmtId="0" fontId="66" fillId="27" borderId="62" xfId="341" applyFont="1" applyFill="1" applyBorder="1" applyAlignment="1">
      <alignment horizontal="center" vertical="center" wrapText="1"/>
    </xf>
    <xf numFmtId="0" fontId="31" fillId="0" borderId="60" xfId="610" applyFont="1" applyBorder="1" applyAlignment="1">
      <alignment horizontal="center" vertical="center"/>
    </xf>
    <xf numFmtId="0" fontId="31" fillId="0" borderId="7" xfId="610" applyFont="1" applyBorder="1" applyAlignment="1">
      <alignment horizontal="left" vertical="center" wrapText="1"/>
    </xf>
    <xf numFmtId="0" fontId="66" fillId="0" borderId="5" xfId="341" applyFont="1" applyBorder="1" applyAlignment="1">
      <alignment horizontal="left" vertical="center" wrapText="1"/>
    </xf>
    <xf numFmtId="0" fontId="66" fillId="0" borderId="5" xfId="610" applyFont="1" applyBorder="1" applyAlignment="1">
      <alignment horizontal="left" vertical="center" wrapText="1"/>
    </xf>
    <xf numFmtId="43" fontId="31" fillId="0" borderId="7" xfId="610" applyNumberFormat="1" applyFont="1" applyBorder="1" applyAlignment="1">
      <alignment horizontal="center" vertical="center" wrapText="1"/>
    </xf>
    <xf numFmtId="43" fontId="66" fillId="27" borderId="11" xfId="610" applyNumberFormat="1" applyFont="1" applyFill="1" applyBorder="1" applyAlignment="1">
      <alignment horizontal="center" vertical="center"/>
    </xf>
    <xf numFmtId="43" fontId="66" fillId="0" borderId="5" xfId="343" applyFont="1" applyFill="1" applyBorder="1" applyAlignment="1">
      <alignment horizontal="center" vertical="center"/>
    </xf>
    <xf numFmtId="0" fontId="66" fillId="0" borderId="57" xfId="341" applyFont="1" applyBorder="1" applyAlignment="1">
      <alignment horizontal="center" vertical="center" wrapText="1"/>
    </xf>
    <xf numFmtId="0" fontId="67" fillId="2" borderId="64" xfId="610" applyFont="1" applyFill="1" applyBorder="1" applyAlignment="1">
      <alignment horizontal="center" vertical="center"/>
    </xf>
    <xf numFmtId="0" fontId="68" fillId="0" borderId="0" xfId="1624" applyFill="1" applyProtection="1"/>
    <xf numFmtId="0" fontId="69" fillId="0" borderId="0" xfId="1624" applyFont="1" applyFill="1" applyProtection="1"/>
    <xf numFmtId="0" fontId="31" fillId="0" borderId="11" xfId="0" applyFont="1" applyBorder="1" applyAlignment="1">
      <alignment vertical="center" wrapText="1"/>
    </xf>
    <xf numFmtId="0" fontId="31" fillId="27" borderId="11" xfId="610" applyFont="1" applyFill="1" applyBorder="1" applyAlignment="1">
      <alignment horizontal="center" vertical="center"/>
    </xf>
    <xf numFmtId="0" fontId="31" fillId="27" borderId="11" xfId="945" applyFont="1" applyFill="1" applyBorder="1" applyAlignment="1">
      <alignment horizontal="left" vertical="center" wrapText="1"/>
    </xf>
    <xf numFmtId="0" fontId="31" fillId="27" borderId="11" xfId="341" applyFont="1" applyFill="1" applyBorder="1" applyAlignment="1">
      <alignment horizontal="center" vertical="center" wrapText="1"/>
    </xf>
    <xf numFmtId="0" fontId="31" fillId="27" borderId="11" xfId="341" applyFont="1" applyFill="1" applyBorder="1" applyAlignment="1">
      <alignment horizontal="left" vertical="center" wrapText="1"/>
    </xf>
    <xf numFmtId="43" fontId="31" fillId="27" borderId="11" xfId="343" applyFont="1" applyFill="1" applyBorder="1" applyAlignment="1">
      <alignment horizontal="left" vertical="center"/>
    </xf>
    <xf numFmtId="173" fontId="31" fillId="0" borderId="11" xfId="308" applyNumberFormat="1" applyFont="1" applyFill="1" applyBorder="1" applyAlignment="1">
      <alignment vertical="center" wrapText="1"/>
    </xf>
    <xf numFmtId="43" fontId="31" fillId="0" borderId="11" xfId="343" applyFont="1" applyBorder="1" applyAlignment="1">
      <alignment horizontal="center" vertical="center"/>
    </xf>
    <xf numFmtId="0" fontId="31" fillId="0" borderId="11" xfId="341" applyFont="1" applyBorder="1" applyAlignment="1">
      <alignment horizontal="left" vertical="center" wrapText="1"/>
    </xf>
    <xf numFmtId="43" fontId="31" fillId="0" borderId="11" xfId="308" applyFont="1" applyFill="1" applyBorder="1" applyAlignment="1">
      <alignment vertical="center" wrapText="1"/>
    </xf>
    <xf numFmtId="0" fontId="31" fillId="0" borderId="11" xfId="610" applyFont="1" applyBorder="1" applyAlignment="1">
      <alignment vertical="center" wrapText="1"/>
    </xf>
    <xf numFmtId="0" fontId="31" fillId="0" borderId="11" xfId="341" applyFont="1" applyBorder="1" applyAlignment="1">
      <alignment horizontal="center" vertical="center" wrapText="1"/>
    </xf>
    <xf numFmtId="0" fontId="31" fillId="28" borderId="11" xfId="341" applyFont="1" applyFill="1" applyBorder="1" applyAlignment="1">
      <alignment horizontal="center" vertical="center" wrapText="1"/>
    </xf>
    <xf numFmtId="0" fontId="31" fillId="28" borderId="11" xfId="341" applyFont="1" applyFill="1" applyBorder="1" applyAlignment="1">
      <alignment horizontal="left" vertical="center" wrapText="1"/>
    </xf>
    <xf numFmtId="0" fontId="31" fillId="30" borderId="11" xfId="610" applyFont="1" applyFill="1" applyBorder="1" applyAlignment="1">
      <alignment horizontal="center" vertical="center"/>
    </xf>
    <xf numFmtId="0" fontId="31" fillId="27" borderId="11" xfId="610" applyFont="1" applyFill="1" applyBorder="1" applyAlignment="1">
      <alignment vertical="center" wrapText="1"/>
    </xf>
    <xf numFmtId="0" fontId="31" fillId="0" borderId="11" xfId="341" applyFont="1" applyBorder="1" applyAlignment="1">
      <alignment vertical="center" wrapText="1"/>
    </xf>
    <xf numFmtId="0" fontId="31" fillId="30" borderId="11" xfId="0" applyFont="1" applyFill="1" applyBorder="1" applyAlignment="1">
      <alignment horizontal="center" vertical="center"/>
    </xf>
    <xf numFmtId="0" fontId="31" fillId="0" borderId="11" xfId="0" applyFont="1" applyBorder="1" applyAlignment="1">
      <alignment horizontal="center" vertical="center"/>
    </xf>
    <xf numFmtId="0" fontId="31" fillId="30" borderId="11" xfId="343" applyNumberFormat="1" applyFont="1" applyFill="1" applyBorder="1" applyAlignment="1">
      <alignment horizontal="center" vertical="center" wrapText="1"/>
    </xf>
    <xf numFmtId="0" fontId="31" fillId="0" borderId="11" xfId="343" applyNumberFormat="1" applyFont="1" applyFill="1" applyBorder="1" applyAlignment="1">
      <alignment horizontal="center" vertical="center" wrapText="1"/>
    </xf>
    <xf numFmtId="0" fontId="31" fillId="30" borderId="11" xfId="610" applyFont="1" applyFill="1" applyBorder="1" applyAlignment="1">
      <alignment horizontal="center" vertical="center" wrapText="1"/>
    </xf>
    <xf numFmtId="43" fontId="31" fillId="27" borderId="11" xfId="343" applyFont="1" applyFill="1" applyBorder="1" applyAlignment="1">
      <alignment vertical="center" wrapText="1"/>
    </xf>
    <xf numFmtId="0" fontId="31" fillId="30" borderId="11" xfId="945" applyFont="1" applyFill="1" applyBorder="1" applyAlignment="1">
      <alignment horizontal="center" vertical="center" wrapText="1"/>
    </xf>
    <xf numFmtId="0" fontId="31" fillId="30" borderId="11" xfId="611" applyNumberFormat="1" applyFont="1" applyFill="1" applyBorder="1" applyAlignment="1">
      <alignment horizontal="center" vertical="center"/>
    </xf>
    <xf numFmtId="43" fontId="31" fillId="0" borderId="11" xfId="308" applyFont="1" applyBorder="1" applyAlignment="1">
      <alignment vertical="center"/>
    </xf>
    <xf numFmtId="0" fontId="31" fillId="29" borderId="11" xfId="610" applyFont="1" applyFill="1" applyBorder="1" applyAlignment="1">
      <alignment horizontal="center" vertical="center" wrapText="1"/>
    </xf>
    <xf numFmtId="0" fontId="31" fillId="30" borderId="11" xfId="0" applyFont="1" applyFill="1" applyBorder="1" applyAlignment="1">
      <alignment horizontal="center" vertical="center" wrapText="1"/>
    </xf>
    <xf numFmtId="0" fontId="31" fillId="29" borderId="11" xfId="610" applyFont="1" applyFill="1" applyBorder="1" applyAlignment="1">
      <alignment horizontal="center" vertical="center"/>
    </xf>
    <xf numFmtId="0" fontId="31" fillId="0" borderId="7" xfId="610" applyFont="1" applyBorder="1" applyAlignment="1">
      <alignment horizontal="center" vertical="center"/>
    </xf>
    <xf numFmtId="0" fontId="31" fillId="0" borderId="11" xfId="2968" applyFont="1" applyBorder="1" applyAlignment="1">
      <alignment horizontal="center" vertical="center" wrapText="1"/>
    </xf>
    <xf numFmtId="0" fontId="31" fillId="0" borderId="11" xfId="1618" applyFont="1" applyBorder="1" applyAlignment="1">
      <alignment horizontal="center" vertical="center" wrapText="1"/>
    </xf>
    <xf numFmtId="0" fontId="31" fillId="27" borderId="11" xfId="2968" applyFont="1" applyFill="1" applyBorder="1" applyAlignment="1">
      <alignment horizontal="center" vertical="center" wrapText="1"/>
    </xf>
    <xf numFmtId="0" fontId="31" fillId="0" borderId="11" xfId="2968" applyFont="1" applyBorder="1" applyAlignment="1">
      <alignment horizontal="center" vertical="center"/>
    </xf>
    <xf numFmtId="0" fontId="0" fillId="31" borderId="0" xfId="0" applyFill="1"/>
    <xf numFmtId="0" fontId="0" fillId="29" borderId="0" xfId="0" applyFill="1"/>
    <xf numFmtId="0" fontId="0" fillId="32" borderId="0" xfId="0" applyFill="1"/>
    <xf numFmtId="0" fontId="48" fillId="0" borderId="0" xfId="0" applyFont="1"/>
    <xf numFmtId="0" fontId="31" fillId="0" borderId="11" xfId="1618" applyFont="1" applyBorder="1" applyAlignment="1">
      <alignment horizontal="center" vertical="center"/>
    </xf>
    <xf numFmtId="0" fontId="31" fillId="0" borderId="11" xfId="1618" applyFont="1" applyBorder="1" applyAlignment="1">
      <alignment horizontal="left" vertical="center"/>
    </xf>
    <xf numFmtId="0" fontId="66" fillId="0" borderId="11" xfId="3038" applyFont="1" applyBorder="1" applyAlignment="1">
      <alignment horizontal="center" vertical="center" wrapText="1"/>
    </xf>
    <xf numFmtId="0" fontId="0" fillId="28" borderId="0" xfId="0" applyFill="1"/>
    <xf numFmtId="0" fontId="31" fillId="0" borderId="11" xfId="1618" applyFont="1" applyBorder="1" applyAlignment="1">
      <alignment vertical="center"/>
    </xf>
    <xf numFmtId="0" fontId="31" fillId="0" borderId="11" xfId="0" applyFont="1" applyBorder="1" applyAlignment="1">
      <alignment horizontal="justify" vertical="center"/>
    </xf>
    <xf numFmtId="0" fontId="0" fillId="33" borderId="0" xfId="0" applyFill="1"/>
    <xf numFmtId="0" fontId="31" fillId="0" borderId="11" xfId="1283" applyFont="1" applyBorder="1" applyAlignment="1">
      <alignment horizontal="center" vertical="center" wrapText="1"/>
    </xf>
    <xf numFmtId="0" fontId="31" fillId="0" borderId="11" xfId="1283" applyFont="1" applyBorder="1" applyAlignment="1">
      <alignment horizontal="center" vertical="center"/>
    </xf>
    <xf numFmtId="0" fontId="31" fillId="0" borderId="11" xfId="1283" applyFont="1" applyBorder="1" applyAlignment="1">
      <alignment horizontal="left" vertical="center" wrapText="1"/>
    </xf>
    <xf numFmtId="0" fontId="31" fillId="0" borderId="11" xfId="0" applyFont="1" applyBorder="1" applyAlignment="1">
      <alignment horizontal="justify" vertical="center" wrapText="1"/>
    </xf>
    <xf numFmtId="0" fontId="31" fillId="0" borderId="11" xfId="1618" applyFont="1" applyBorder="1" applyAlignment="1">
      <alignment vertical="center" wrapText="1"/>
    </xf>
    <xf numFmtId="0" fontId="31" fillId="0" borderId="11" xfId="1283" applyFont="1" applyBorder="1" applyAlignment="1">
      <alignment vertical="center" wrapText="1"/>
    </xf>
    <xf numFmtId="0" fontId="31" fillId="0" borderId="11" xfId="1283" applyFont="1" applyBorder="1" applyAlignment="1">
      <alignment vertical="center"/>
    </xf>
    <xf numFmtId="0" fontId="31" fillId="28" borderId="11" xfId="1618" applyFont="1" applyFill="1" applyBorder="1" applyAlignment="1">
      <alignment horizontal="center" vertical="center"/>
    </xf>
    <xf numFmtId="0" fontId="31" fillId="28" borderId="11" xfId="1618" applyFont="1" applyFill="1" applyBorder="1" applyAlignment="1">
      <alignment horizontal="left" vertical="center"/>
    </xf>
    <xf numFmtId="0" fontId="31" fillId="28" borderId="11" xfId="0" applyFont="1" applyFill="1" applyBorder="1" applyAlignment="1">
      <alignment horizontal="justify" vertical="top" wrapText="1"/>
    </xf>
    <xf numFmtId="0" fontId="31" fillId="0" borderId="11" xfId="0" applyFont="1" applyBorder="1" applyAlignment="1">
      <alignment horizontal="justify" vertical="top" wrapText="1"/>
    </xf>
    <xf numFmtId="0" fontId="31" fillId="0" borderId="11" xfId="610" applyFont="1" applyBorder="1" applyAlignment="1">
      <alignment vertical="center"/>
    </xf>
    <xf numFmtId="0" fontId="31" fillId="27" borderId="11" xfId="341" applyFont="1" applyFill="1" applyBorder="1" applyAlignment="1">
      <alignment vertical="center" wrapText="1"/>
    </xf>
    <xf numFmtId="0" fontId="31" fillId="27" borderId="11" xfId="2968" applyFont="1" applyFill="1" applyBorder="1" applyAlignment="1">
      <alignment vertical="center" wrapText="1"/>
    </xf>
    <xf numFmtId="0" fontId="31" fillId="28" borderId="11" xfId="341" applyFont="1" applyFill="1" applyBorder="1" applyAlignment="1">
      <alignment vertical="center" wrapText="1"/>
    </xf>
    <xf numFmtId="0" fontId="31" fillId="28" borderId="11" xfId="1618" applyFont="1" applyFill="1" applyBorder="1" applyAlignment="1">
      <alignment vertical="center"/>
    </xf>
    <xf numFmtId="0" fontId="31" fillId="28" borderId="11" xfId="1618" applyFont="1" applyFill="1" applyBorder="1" applyAlignment="1">
      <alignment vertical="center" wrapText="1"/>
    </xf>
    <xf numFmtId="0" fontId="48" fillId="0" borderId="66" xfId="610" applyFont="1" applyBorder="1" applyAlignment="1">
      <alignment horizontal="center" vertical="center"/>
    </xf>
    <xf numFmtId="0" fontId="48" fillId="0" borderId="17" xfId="610" applyFont="1" applyBorder="1" applyAlignment="1">
      <alignment horizontal="center" vertical="center"/>
    </xf>
    <xf numFmtId="0" fontId="48" fillId="0" borderId="7" xfId="610" applyFont="1" applyBorder="1" applyAlignment="1">
      <alignment horizontal="center" vertical="center" wrapText="1"/>
    </xf>
    <xf numFmtId="0" fontId="48" fillId="0" borderId="4" xfId="610" applyFont="1" applyBorder="1" applyAlignment="1">
      <alignment horizontal="center" vertical="center"/>
    </xf>
    <xf numFmtId="0" fontId="48" fillId="0" borderId="3" xfId="610" applyFont="1" applyBorder="1" applyAlignment="1">
      <alignment horizontal="center" vertical="center"/>
    </xf>
    <xf numFmtId="0" fontId="48" fillId="0" borderId="6" xfId="610" applyFont="1" applyBorder="1" applyAlignment="1">
      <alignment horizontal="center" vertical="center"/>
    </xf>
    <xf numFmtId="0" fontId="68" fillId="0" borderId="11" xfId="1624" applyFill="1" applyBorder="1" applyAlignment="1" applyProtection="1">
      <alignment horizontal="center"/>
    </xf>
    <xf numFmtId="10" fontId="68" fillId="0" borderId="11" xfId="1624" applyNumberFormat="1" applyFill="1" applyBorder="1" applyAlignment="1" applyProtection="1">
      <alignment horizontal="center"/>
    </xf>
    <xf numFmtId="43" fontId="31" fillId="0" borderId="11" xfId="308" applyFont="1" applyFill="1" applyBorder="1" applyAlignment="1">
      <alignment horizontal="center" vertical="center"/>
    </xf>
    <xf numFmtId="43" fontId="31" fillId="0" borderId="11" xfId="308" applyFont="1" applyBorder="1" applyAlignment="1">
      <alignment horizontal="center" vertical="center"/>
    </xf>
    <xf numFmtId="43" fontId="0" fillId="0" borderId="11" xfId="0" applyNumberFormat="1" applyBorder="1"/>
    <xf numFmtId="0" fontId="31" fillId="0" borderId="11" xfId="0" applyFont="1" applyBorder="1" applyAlignment="1">
      <alignment vertical="center"/>
    </xf>
    <xf numFmtId="0" fontId="48" fillId="0" borderId="11" xfId="0" applyFont="1" applyBorder="1" applyAlignment="1">
      <alignment horizontal="center" vertical="center"/>
    </xf>
    <xf numFmtId="0" fontId="48" fillId="0" borderId="11" xfId="0" applyFont="1" applyBorder="1" applyAlignment="1">
      <alignment horizontal="center"/>
    </xf>
    <xf numFmtId="43" fontId="48" fillId="0" borderId="11" xfId="0" applyNumberFormat="1" applyFont="1" applyBorder="1" applyAlignment="1">
      <alignment horizontal="center"/>
    </xf>
    <xf numFmtId="0" fontId="48" fillId="0" borderId="11" xfId="0" applyFont="1" applyBorder="1" applyAlignment="1">
      <alignment horizontal="center" vertical="center" wrapText="1"/>
    </xf>
    <xf numFmtId="0" fontId="31" fillId="0" borderId="11" xfId="0" applyFont="1" applyBorder="1" applyAlignment="1">
      <alignment horizontal="left" vertical="center"/>
    </xf>
    <xf numFmtId="0" fontId="0" fillId="0" borderId="11" xfId="0" applyBorder="1" applyAlignment="1">
      <alignment horizontal="left" vertical="center"/>
    </xf>
    <xf numFmtId="0" fontId="48" fillId="0" borderId="11" xfId="0" applyFont="1" applyBorder="1" applyAlignment="1">
      <alignment horizontal="left" vertical="center"/>
    </xf>
    <xf numFmtId="43" fontId="48" fillId="0" borderId="11" xfId="0" applyNumberFormat="1" applyFont="1" applyBorder="1"/>
    <xf numFmtId="43" fontId="31" fillId="0" borderId="11" xfId="0" applyNumberFormat="1" applyFont="1" applyBorder="1"/>
    <xf numFmtId="0" fontId="48" fillId="0" borderId="11" xfId="0" applyFont="1" applyBorder="1"/>
    <xf numFmtId="43" fontId="0" fillId="0" borderId="11" xfId="0" applyNumberFormat="1" applyBorder="1" applyAlignment="1">
      <alignment vertical="center"/>
    </xf>
    <xf numFmtId="0" fontId="48" fillId="0" borderId="11" xfId="0" applyFont="1" applyBorder="1" applyAlignment="1">
      <alignment vertical="center"/>
    </xf>
    <xf numFmtId="43" fontId="48" fillId="0" borderId="11" xfId="0" applyNumberFormat="1" applyFont="1" applyBorder="1" applyAlignment="1">
      <alignment vertical="center"/>
    </xf>
    <xf numFmtId="0" fontId="31" fillId="27" borderId="11" xfId="0" applyFont="1" applyFill="1" applyBorder="1" applyAlignment="1">
      <alignment horizontal="center" vertical="center" wrapText="1"/>
    </xf>
    <xf numFmtId="0" fontId="31" fillId="30" borderId="46" xfId="610" applyFont="1" applyFill="1" applyBorder="1" applyAlignment="1">
      <alignment horizontal="center" vertical="center"/>
    </xf>
    <xf numFmtId="0" fontId="71" fillId="0" borderId="0" xfId="3650"/>
    <xf numFmtId="0" fontId="81" fillId="0" borderId="0" xfId="0" applyFont="1"/>
    <xf numFmtId="0" fontId="0" fillId="0" borderId="0" xfId="0" applyAlignment="1">
      <alignment horizontal="left"/>
    </xf>
    <xf numFmtId="43" fontId="66" fillId="0" borderId="0" xfId="610" applyNumberFormat="1" applyFont="1" applyAlignment="1">
      <alignment vertical="center"/>
    </xf>
    <xf numFmtId="43" fontId="31" fillId="0" borderId="11" xfId="21801" applyFont="1" applyFill="1" applyBorder="1" applyAlignment="1">
      <alignment horizontal="center" vertical="center" wrapText="1"/>
    </xf>
    <xf numFmtId="43" fontId="66" fillId="0" borderId="0" xfId="343" applyFont="1" applyAlignment="1">
      <alignment horizontal="center" vertical="center"/>
    </xf>
    <xf numFmtId="173" fontId="31" fillId="0" borderId="11" xfId="308" quotePrefix="1" applyNumberFormat="1" applyFont="1" applyFill="1" applyBorder="1" applyAlignment="1">
      <alignment horizontal="center" vertical="center" wrapText="1"/>
    </xf>
    <xf numFmtId="43" fontId="0" fillId="0" borderId="0" xfId="0" applyNumberFormat="1"/>
    <xf numFmtId="0" fontId="0" fillId="29" borderId="11" xfId="0" applyFill="1" applyBorder="1" applyAlignment="1">
      <alignment horizontal="center" vertical="center"/>
    </xf>
    <xf numFmtId="0" fontId="0" fillId="31" borderId="0" xfId="0" applyFill="1" applyAlignment="1">
      <alignment horizontal="center" vertical="center"/>
    </xf>
    <xf numFmtId="0" fontId="0" fillId="31" borderId="11" xfId="0" applyFill="1" applyBorder="1" applyAlignment="1">
      <alignment horizontal="center" vertical="center"/>
    </xf>
    <xf numFmtId="0" fontId="31" fillId="0" borderId="11" xfId="610" applyFont="1" applyBorder="1" applyAlignment="1">
      <alignment horizontal="left" vertical="top" wrapText="1"/>
    </xf>
    <xf numFmtId="0" fontId="31" fillId="27" borderId="11" xfId="610" applyFont="1" applyFill="1" applyBorder="1" applyAlignment="1">
      <alignment horizontal="left" vertical="top" wrapText="1"/>
    </xf>
    <xf numFmtId="0" fontId="31" fillId="0" borderId="11" xfId="0" applyFont="1" applyBorder="1" applyAlignment="1">
      <alignment horizontal="left" vertical="top" wrapText="1"/>
    </xf>
    <xf numFmtId="0" fontId="31" fillId="0" borderId="11" xfId="945" applyFont="1" applyBorder="1" applyAlignment="1">
      <alignment horizontal="left" vertical="top" wrapText="1"/>
    </xf>
    <xf numFmtId="0" fontId="31" fillId="0" borderId="11" xfId="2294" applyFont="1" applyBorder="1" applyAlignment="1">
      <alignment horizontal="left" vertical="top" wrapText="1"/>
    </xf>
    <xf numFmtId="0" fontId="31" fillId="0" borderId="11" xfId="2968" applyFont="1" applyBorder="1" applyAlignment="1">
      <alignment horizontal="left" vertical="top" wrapText="1"/>
    </xf>
    <xf numFmtId="0" fontId="31" fillId="27" borderId="11" xfId="945" applyFont="1" applyFill="1" applyBorder="1" applyAlignment="1">
      <alignment horizontal="left" vertical="top" wrapText="1"/>
    </xf>
    <xf numFmtId="43" fontId="31" fillId="0" borderId="11" xfId="610" applyNumberFormat="1" applyFont="1" applyBorder="1" applyAlignment="1">
      <alignment horizontal="left" vertical="top" wrapText="1"/>
    </xf>
    <xf numFmtId="0" fontId="31" fillId="28" borderId="11" xfId="0" applyFont="1" applyFill="1" applyBorder="1" applyAlignment="1">
      <alignment horizontal="left" vertical="top" wrapText="1"/>
    </xf>
    <xf numFmtId="43" fontId="31" fillId="0" borderId="11" xfId="343" applyFont="1" applyBorder="1" applyAlignment="1">
      <alignment horizontal="left" vertical="top" wrapText="1"/>
    </xf>
    <xf numFmtId="43" fontId="31" fillId="0" borderId="11" xfId="21801" applyFont="1" applyFill="1" applyBorder="1" applyAlignment="1">
      <alignment horizontal="center" vertical="center"/>
    </xf>
    <xf numFmtId="43" fontId="31" fillId="0" borderId="11" xfId="343" quotePrefix="1" applyFont="1" applyFill="1" applyBorder="1" applyAlignment="1">
      <alignment horizontal="center" vertical="center" wrapText="1"/>
    </xf>
    <xf numFmtId="0" fontId="48" fillId="0" borderId="5" xfId="610" applyFont="1" applyBorder="1" applyAlignment="1">
      <alignment horizontal="center" vertical="center" wrapText="1"/>
    </xf>
    <xf numFmtId="0" fontId="48" fillId="0" borderId="5" xfId="343" applyNumberFormat="1" applyFont="1" applyBorder="1" applyAlignment="1">
      <alignment horizontal="center" vertical="center" wrapText="1"/>
    </xf>
    <xf numFmtId="0" fontId="31" fillId="0" borderId="7" xfId="0" applyFont="1" applyBorder="1" applyAlignment="1">
      <alignment horizontal="center" vertical="center"/>
    </xf>
    <xf numFmtId="0" fontId="0" fillId="0" borderId="11" xfId="0" applyBorder="1" applyAlignment="1">
      <alignment horizontal="left"/>
    </xf>
    <xf numFmtId="0" fontId="31" fillId="27" borderId="11" xfId="343" applyNumberFormat="1" applyFont="1" applyFill="1" applyBorder="1" applyAlignment="1">
      <alignment horizontal="center" vertical="center" wrapText="1"/>
    </xf>
    <xf numFmtId="43" fontId="31" fillId="27" borderId="11" xfId="21801" applyFont="1" applyFill="1" applyBorder="1" applyAlignment="1">
      <alignment vertical="center"/>
    </xf>
    <xf numFmtId="10" fontId="68" fillId="34" borderId="11" xfId="1624" applyNumberFormat="1" applyFill="1" applyBorder="1" applyAlignment="1" applyProtection="1">
      <alignment horizontal="center"/>
    </xf>
    <xf numFmtId="43" fontId="31" fillId="0" borderId="11" xfId="610" applyNumberFormat="1" applyFont="1" applyBorder="1" applyAlignment="1">
      <alignment horizontal="left" vertical="center" wrapText="1"/>
    </xf>
    <xf numFmtId="0" fontId="66" fillId="0" borderId="11" xfId="610" applyFont="1" applyBorder="1" applyAlignment="1">
      <alignment vertical="center"/>
    </xf>
    <xf numFmtId="0" fontId="31" fillId="0" borderId="5" xfId="610" applyFont="1" applyBorder="1" applyAlignment="1">
      <alignment horizontal="left" vertical="top" wrapText="1"/>
    </xf>
    <xf numFmtId="0" fontId="0" fillId="0" borderId="11" xfId="0" applyBorder="1" applyAlignment="1">
      <alignment horizontal="center" vertical="center"/>
    </xf>
    <xf numFmtId="10" fontId="68" fillId="0" borderId="11" xfId="1624" applyNumberFormat="1" applyFill="1" applyBorder="1" applyProtection="1"/>
    <xf numFmtId="43" fontId="31" fillId="0" borderId="11" xfId="21801" applyFont="1" applyFill="1" applyBorder="1" applyAlignment="1">
      <alignment horizontal="left" vertical="center" wrapText="1"/>
    </xf>
    <xf numFmtId="0" fontId="61" fillId="0" borderId="5" xfId="610" applyFont="1" applyBorder="1" applyAlignment="1">
      <alignment horizontal="center" vertical="center"/>
    </xf>
    <xf numFmtId="0" fontId="61" fillId="0" borderId="7" xfId="610" applyFont="1" applyBorder="1" applyAlignment="1">
      <alignment horizontal="center" vertical="center"/>
    </xf>
    <xf numFmtId="0" fontId="11" fillId="28" borderId="5" xfId="945" applyFill="1" applyBorder="1" applyAlignment="1">
      <alignment horizontal="center" vertical="center" wrapText="1"/>
    </xf>
    <xf numFmtId="0" fontId="11" fillId="28" borderId="7" xfId="945" applyFill="1" applyBorder="1" applyAlignment="1">
      <alignment horizontal="center" vertical="center" wrapText="1"/>
    </xf>
    <xf numFmtId="0" fontId="12" fillId="0" borderId="5" xfId="610" applyBorder="1" applyAlignment="1">
      <alignment horizontal="center" vertical="center"/>
    </xf>
    <xf numFmtId="0" fontId="12" fillId="0" borderId="7" xfId="610" applyBorder="1" applyAlignment="1">
      <alignment horizontal="center" vertical="center"/>
    </xf>
    <xf numFmtId="0" fontId="12" fillId="0" borderId="5" xfId="610" applyBorder="1" applyAlignment="1">
      <alignment horizontal="center" vertical="center" wrapText="1"/>
    </xf>
    <xf numFmtId="0" fontId="12" fillId="0" borderId="7" xfId="610" applyBorder="1" applyAlignment="1">
      <alignment horizontal="center" vertical="center" wrapText="1"/>
    </xf>
    <xf numFmtId="0" fontId="12" fillId="0" borderId="15" xfId="610" applyBorder="1" applyAlignment="1">
      <alignment horizontal="center" vertical="top" wrapText="1"/>
    </xf>
    <xf numFmtId="0" fontId="12" fillId="0" borderId="7" xfId="610" applyBorder="1" applyAlignment="1">
      <alignment horizontal="center" vertical="top" wrapText="1"/>
    </xf>
    <xf numFmtId="0" fontId="61" fillId="0" borderId="11" xfId="610" applyFont="1" applyBorder="1" applyAlignment="1">
      <alignment horizontal="center" vertical="center"/>
    </xf>
    <xf numFmtId="0" fontId="61" fillId="0" borderId="11" xfId="610" applyFont="1" applyBorder="1" applyAlignment="1">
      <alignment horizontal="center" vertical="center" wrapText="1"/>
    </xf>
    <xf numFmtId="0" fontId="12" fillId="0" borderId="6" xfId="610" applyBorder="1" applyAlignment="1">
      <alignment horizontal="center" vertical="center"/>
    </xf>
    <xf numFmtId="0" fontId="12" fillId="0" borderId="6" xfId="610" applyBorder="1" applyAlignment="1">
      <alignment horizontal="center" vertical="center" wrapText="1"/>
    </xf>
    <xf numFmtId="0" fontId="12" fillId="0" borderId="16" xfId="610" applyBorder="1" applyAlignment="1">
      <alignment horizontal="center" vertical="center" wrapText="1"/>
    </xf>
    <xf numFmtId="0" fontId="48" fillId="0" borderId="5" xfId="0" applyFont="1" applyBorder="1" applyAlignment="1">
      <alignment horizontal="center" vertical="center"/>
    </xf>
    <xf numFmtId="0" fontId="48" fillId="0" borderId="7" xfId="0" applyFont="1" applyBorder="1" applyAlignment="1">
      <alignment horizontal="center" vertical="center"/>
    </xf>
    <xf numFmtId="0" fontId="31" fillId="0" borderId="58" xfId="610" applyFont="1" applyBorder="1" applyAlignment="1">
      <alignment horizontal="center" vertical="center" wrapText="1"/>
    </xf>
    <xf numFmtId="0" fontId="31" fillId="0" borderId="55" xfId="610" applyFont="1" applyBorder="1" applyAlignment="1">
      <alignment horizontal="center" vertical="center" wrapText="1"/>
    </xf>
    <xf numFmtId="0" fontId="31" fillId="0" borderId="59" xfId="610" applyFont="1" applyBorder="1" applyAlignment="1">
      <alignment horizontal="center" vertical="center" wrapText="1"/>
    </xf>
    <xf numFmtId="0" fontId="66" fillId="27" borderId="58" xfId="610" applyFont="1" applyFill="1" applyBorder="1" applyAlignment="1">
      <alignment horizontal="center" vertical="center" wrapText="1"/>
    </xf>
    <xf numFmtId="0" fontId="66" fillId="27" borderId="59" xfId="610" applyFont="1" applyFill="1" applyBorder="1" applyAlignment="1">
      <alignment horizontal="center" vertical="center" wrapText="1"/>
    </xf>
    <xf numFmtId="0" fontId="66" fillId="27" borderId="55" xfId="610" applyFont="1" applyFill="1" applyBorder="1" applyAlignment="1">
      <alignment horizontal="center" vertical="center" wrapText="1"/>
    </xf>
    <xf numFmtId="0" fontId="66" fillId="0" borderId="58" xfId="610" applyFont="1" applyBorder="1" applyAlignment="1">
      <alignment horizontal="center" vertical="center" wrapText="1"/>
    </xf>
    <xf numFmtId="0" fontId="66" fillId="0" borderId="59" xfId="610" applyFont="1" applyBorder="1" applyAlignment="1">
      <alignment horizontal="center" vertical="center" wrapText="1"/>
    </xf>
    <xf numFmtId="0" fontId="66" fillId="0" borderId="55" xfId="610" applyFont="1" applyBorder="1" applyAlignment="1">
      <alignment horizontal="center" vertical="center" wrapText="1"/>
    </xf>
    <xf numFmtId="0" fontId="31" fillId="0" borderId="58" xfId="0" applyFont="1" applyBorder="1" applyAlignment="1">
      <alignment horizontal="center" vertical="center" wrapText="1"/>
    </xf>
    <xf numFmtId="0" fontId="31" fillId="0" borderId="59" xfId="0" applyFont="1" applyBorder="1" applyAlignment="1">
      <alignment horizontal="center" vertical="center" wrapText="1"/>
    </xf>
    <xf numFmtId="0" fontId="31" fillId="0" borderId="5" xfId="0" applyFont="1" applyBorder="1" applyAlignment="1">
      <alignment horizontal="left" vertical="center" wrapText="1"/>
    </xf>
    <xf numFmtId="0" fontId="31" fillId="0" borderId="7" xfId="0" applyFont="1" applyBorder="1" applyAlignment="1">
      <alignment horizontal="left" vertical="center" wrapText="1"/>
    </xf>
    <xf numFmtId="43" fontId="31" fillId="0" borderId="5" xfId="343" applyFont="1" applyFill="1" applyBorder="1" applyAlignment="1">
      <alignment horizontal="center" vertical="center" wrapText="1"/>
    </xf>
    <xf numFmtId="43" fontId="31" fillId="0" borderId="7" xfId="343" applyFont="1" applyFill="1" applyBorder="1" applyAlignment="1">
      <alignment horizontal="center" vertical="center" wrapText="1"/>
    </xf>
    <xf numFmtId="43" fontId="31" fillId="0" borderId="11" xfId="343" applyFont="1" applyFill="1" applyBorder="1" applyAlignment="1">
      <alignment horizontal="center" vertical="center"/>
    </xf>
    <xf numFmtId="0" fontId="67" fillId="2" borderId="45" xfId="610" applyFont="1" applyFill="1" applyBorder="1" applyAlignment="1">
      <alignment horizontal="center" vertical="center"/>
    </xf>
    <xf numFmtId="0" fontId="67" fillId="2" borderId="60" xfId="610" applyFont="1" applyFill="1" applyBorder="1" applyAlignment="1">
      <alignment horizontal="center" vertical="center"/>
    </xf>
    <xf numFmtId="0" fontId="67" fillId="2" borderId="45" xfId="610" applyFont="1" applyFill="1" applyBorder="1" applyAlignment="1">
      <alignment horizontal="center"/>
    </xf>
    <xf numFmtId="43" fontId="66" fillId="27" borderId="5" xfId="343" applyFont="1" applyFill="1" applyBorder="1" applyAlignment="1">
      <alignment horizontal="center" vertical="center"/>
    </xf>
    <xf numFmtId="43" fontId="66" fillId="27" borderId="7" xfId="343" applyFont="1" applyFill="1" applyBorder="1" applyAlignment="1">
      <alignment horizontal="center" vertical="center"/>
    </xf>
    <xf numFmtId="0" fontId="67" fillId="2" borderId="56" xfId="610" applyFont="1" applyFill="1" applyBorder="1" applyAlignment="1">
      <alignment horizontal="center" vertical="center"/>
    </xf>
    <xf numFmtId="0" fontId="67" fillId="2" borderId="63" xfId="610" applyFont="1" applyFill="1" applyBorder="1" applyAlignment="1">
      <alignment horizontal="center" vertical="center"/>
    </xf>
    <xf numFmtId="0" fontId="66" fillId="27" borderId="15" xfId="610" applyFont="1" applyFill="1" applyBorder="1" applyAlignment="1">
      <alignment horizontal="center" vertical="center" wrapText="1"/>
    </xf>
    <xf numFmtId="0" fontId="66" fillId="27" borderId="17" xfId="610" applyFont="1" applyFill="1" applyBorder="1" applyAlignment="1">
      <alignment horizontal="center" vertical="center" wrapText="1"/>
    </xf>
    <xf numFmtId="43" fontId="66" fillId="27" borderId="6" xfId="343" applyFont="1" applyFill="1" applyBorder="1" applyAlignment="1">
      <alignment horizontal="center" vertical="center"/>
    </xf>
    <xf numFmtId="0" fontId="66" fillId="27" borderId="47" xfId="610" applyFont="1" applyFill="1" applyBorder="1" applyAlignment="1">
      <alignment horizontal="center" vertical="center"/>
    </xf>
    <xf numFmtId="0" fontId="66" fillId="27" borderId="61" xfId="610" applyFont="1" applyFill="1" applyBorder="1" applyAlignment="1">
      <alignment horizontal="center" vertical="center"/>
    </xf>
    <xf numFmtId="0" fontId="66" fillId="27" borderId="5" xfId="610" applyFont="1" applyFill="1" applyBorder="1" applyAlignment="1">
      <alignment horizontal="center" vertical="center"/>
    </xf>
    <xf numFmtId="0" fontId="66" fillId="27" borderId="7" xfId="610" applyFont="1" applyFill="1" applyBorder="1" applyAlignment="1">
      <alignment horizontal="center" vertical="center"/>
    </xf>
    <xf numFmtId="0" fontId="66" fillId="27" borderId="5" xfId="610" applyFont="1" applyFill="1" applyBorder="1" applyAlignment="1">
      <alignment horizontal="left" vertical="center" wrapText="1"/>
    </xf>
    <xf numFmtId="0" fontId="66" fillId="27" borderId="6" xfId="610" applyFont="1" applyFill="1" applyBorder="1" applyAlignment="1">
      <alignment horizontal="left" vertical="center"/>
    </xf>
    <xf numFmtId="0" fontId="66" fillId="27" borderId="7" xfId="610" applyFont="1" applyFill="1" applyBorder="1" applyAlignment="1">
      <alignment horizontal="left" vertical="center"/>
    </xf>
    <xf numFmtId="0" fontId="66" fillId="27" borderId="16" xfId="610" applyFont="1" applyFill="1" applyBorder="1" applyAlignment="1">
      <alignment horizontal="center" vertical="center" wrapText="1"/>
    </xf>
    <xf numFmtId="0" fontId="67" fillId="0" borderId="54" xfId="610" applyFont="1" applyBorder="1" applyAlignment="1">
      <alignment horizontal="center" vertical="center"/>
    </xf>
    <xf numFmtId="0" fontId="67" fillId="0" borderId="2" xfId="610" applyFont="1" applyBorder="1" applyAlignment="1">
      <alignment horizontal="center" vertical="center"/>
    </xf>
    <xf numFmtId="0" fontId="67" fillId="2" borderId="44" xfId="610" applyFont="1" applyFill="1" applyBorder="1" applyAlignment="1">
      <alignment horizontal="center" vertical="center"/>
    </xf>
    <xf numFmtId="0" fontId="67" fillId="2" borderId="62" xfId="610" applyFont="1" applyFill="1" applyBorder="1" applyAlignment="1">
      <alignment horizontal="center" vertical="center"/>
    </xf>
    <xf numFmtId="0" fontId="31" fillId="0" borderId="30" xfId="610" applyFont="1" applyBorder="1" applyAlignment="1">
      <alignment horizontal="center" vertical="center" wrapText="1"/>
    </xf>
    <xf numFmtId="0" fontId="66" fillId="0" borderId="30" xfId="610" applyFont="1" applyBorder="1" applyAlignment="1">
      <alignment horizontal="center" vertical="center" wrapText="1"/>
    </xf>
    <xf numFmtId="0" fontId="66" fillId="27" borderId="30" xfId="610" applyFont="1" applyFill="1" applyBorder="1" applyAlignment="1">
      <alignment horizontal="center" vertical="center"/>
    </xf>
    <xf numFmtId="43" fontId="66" fillId="0" borderId="5" xfId="343" applyFont="1" applyFill="1" applyBorder="1" applyAlignment="1">
      <alignment horizontal="center" vertical="center"/>
    </xf>
    <xf numFmtId="43" fontId="66" fillId="0" borderId="7" xfId="343" applyFont="1" applyFill="1" applyBorder="1" applyAlignment="1">
      <alignment horizontal="center" vertical="center"/>
    </xf>
    <xf numFmtId="0" fontId="31" fillId="0" borderId="15" xfId="610" applyFont="1" applyBorder="1" applyAlignment="1">
      <alignment horizontal="center" vertical="center" wrapText="1"/>
    </xf>
    <xf numFmtId="0" fontId="31" fillId="0" borderId="17" xfId="610" applyFont="1" applyBorder="1" applyAlignment="1">
      <alignment horizontal="center" vertical="center" wrapText="1"/>
    </xf>
    <xf numFmtId="43" fontId="31" fillId="0" borderId="5" xfId="343" applyFont="1" applyFill="1" applyBorder="1" applyAlignment="1">
      <alignment horizontal="center" vertical="center"/>
    </xf>
    <xf numFmtId="43" fontId="31" fillId="0" borderId="7" xfId="343" applyFont="1" applyFill="1" applyBorder="1" applyAlignment="1">
      <alignment horizontal="center" vertical="center"/>
    </xf>
    <xf numFmtId="43" fontId="66" fillId="0" borderId="5" xfId="343" applyFont="1" applyBorder="1" applyAlignment="1">
      <alignment horizontal="center" vertical="center" wrapText="1"/>
    </xf>
    <xf numFmtId="43" fontId="66" fillId="0" borderId="6" xfId="343" applyFont="1" applyBorder="1" applyAlignment="1">
      <alignment horizontal="center" vertical="center" wrapText="1"/>
    </xf>
    <xf numFmtId="43" fontId="66" fillId="0" borderId="7" xfId="343" applyFont="1" applyBorder="1" applyAlignment="1">
      <alignment horizontal="center" vertical="center" wrapText="1"/>
    </xf>
    <xf numFmtId="43" fontId="31" fillId="0" borderId="64" xfId="343" applyFont="1" applyFill="1" applyBorder="1" applyAlignment="1">
      <alignment horizontal="center" vertical="center"/>
    </xf>
    <xf numFmtId="0" fontId="31" fillId="0" borderId="65" xfId="610" applyFont="1" applyBorder="1" applyAlignment="1">
      <alignment horizontal="center" vertical="center" wrapText="1"/>
    </xf>
    <xf numFmtId="0" fontId="66" fillId="0" borderId="30" xfId="610" applyFont="1" applyBorder="1" applyAlignment="1">
      <alignment horizontal="center" vertical="center"/>
    </xf>
    <xf numFmtId="0" fontId="31" fillId="0" borderId="15" xfId="0" applyFont="1" applyBorder="1" applyAlignment="1">
      <alignment horizontal="center" vertical="center" wrapText="1"/>
    </xf>
    <xf numFmtId="0" fontId="31" fillId="0" borderId="17" xfId="0" applyFont="1" applyBorder="1" applyAlignment="1">
      <alignment horizontal="center" vertical="center" wrapText="1"/>
    </xf>
    <xf numFmtId="0" fontId="66" fillId="0" borderId="5" xfId="341" applyFont="1" applyBorder="1" applyAlignment="1">
      <alignment horizontal="left" vertical="center" wrapText="1"/>
    </xf>
    <xf numFmtId="0" fontId="66" fillId="0" borderId="64" xfId="341" applyFont="1" applyBorder="1" applyAlignment="1">
      <alignment horizontal="left" vertical="center" wrapText="1"/>
    </xf>
    <xf numFmtId="0" fontId="20" fillId="0" borderId="20" xfId="0" applyFont="1" applyBorder="1" applyAlignment="1">
      <alignment wrapText="1"/>
    </xf>
    <xf numFmtId="0" fontId="20" fillId="0" borderId="18" xfId="0" applyFont="1" applyBorder="1" applyAlignment="1">
      <alignment wrapText="1"/>
    </xf>
    <xf numFmtId="0" fontId="47" fillId="0" borderId="0" xfId="341" applyFont="1" applyAlignment="1">
      <alignment horizontal="center" vertical="center" wrapText="1"/>
    </xf>
    <xf numFmtId="0" fontId="48" fillId="26" borderId="5" xfId="0" applyFont="1" applyFill="1" applyBorder="1" applyAlignment="1">
      <alignment horizontal="center" vertical="center" wrapText="1"/>
    </xf>
    <xf numFmtId="0" fontId="48" fillId="26" borderId="6" xfId="0" applyFont="1" applyFill="1" applyBorder="1" applyAlignment="1">
      <alignment horizontal="center" vertical="center" wrapText="1"/>
    </xf>
    <xf numFmtId="0" fontId="48" fillId="26" borderId="7" xfId="0" applyFont="1" applyFill="1" applyBorder="1" applyAlignment="1">
      <alignment horizontal="center" vertical="center" wrapText="1"/>
    </xf>
    <xf numFmtId="0" fontId="48" fillId="26" borderId="11" xfId="0" applyFont="1" applyFill="1" applyBorder="1" applyAlignment="1">
      <alignment horizontal="center" vertical="center" wrapText="1"/>
    </xf>
    <xf numFmtId="0" fontId="31" fillId="0" borderId="11" xfId="0" applyFont="1" applyBorder="1" applyAlignment="1">
      <alignment horizontal="center" vertical="center" wrapText="1"/>
    </xf>
    <xf numFmtId="0" fontId="20" fillId="2" borderId="12" xfId="0" applyFont="1" applyFill="1" applyBorder="1" applyAlignment="1">
      <alignment horizontal="center" vertical="center" wrapText="1"/>
    </xf>
    <xf numFmtId="0" fontId="20" fillId="2" borderId="3" xfId="0" applyFont="1" applyFill="1" applyBorder="1" applyAlignment="1">
      <alignment horizontal="center" vertical="center" wrapText="1"/>
    </xf>
    <xf numFmtId="0" fontId="20" fillId="2" borderId="4" xfId="0" applyFont="1" applyFill="1" applyBorder="1" applyAlignment="1">
      <alignment horizontal="center" vertical="center" wrapText="1"/>
    </xf>
    <xf numFmtId="0" fontId="20" fillId="2" borderId="15" xfId="0" applyFont="1" applyFill="1" applyBorder="1" applyAlignment="1">
      <alignment horizontal="center" vertical="center" wrapText="1"/>
    </xf>
    <xf numFmtId="0" fontId="22" fillId="2" borderId="16" xfId="0" applyFont="1" applyFill="1" applyBorder="1" applyAlignment="1">
      <alignment horizontal="center" vertical="center" wrapText="1"/>
    </xf>
    <xf numFmtId="0" fontId="22" fillId="2" borderId="17" xfId="0" applyFont="1" applyFill="1" applyBorder="1" applyAlignment="1">
      <alignment horizontal="center" vertical="center" wrapText="1"/>
    </xf>
    <xf numFmtId="0" fontId="20" fillId="2" borderId="5"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7" xfId="0" applyFont="1" applyFill="1" applyBorder="1" applyAlignment="1">
      <alignment horizontal="center" vertical="center" wrapText="1"/>
    </xf>
    <xf numFmtId="0" fontId="22" fillId="2" borderId="1" xfId="0" applyFont="1" applyFill="1" applyBorder="1" applyAlignment="1">
      <alignment horizontal="center" vertical="center" wrapText="1"/>
    </xf>
    <xf numFmtId="0" fontId="22" fillId="2" borderId="12" xfId="0" applyFont="1" applyFill="1" applyBorder="1" applyAlignment="1">
      <alignment horizontal="center" vertical="center" wrapText="1"/>
    </xf>
    <xf numFmtId="0" fontId="22" fillId="2" borderId="2"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0" fillId="2" borderId="16"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46" fillId="0" borderId="0" xfId="341" applyFont="1" applyAlignment="1">
      <alignment horizontal="justify" vertical="top" wrapText="1"/>
    </xf>
    <xf numFmtId="0" fontId="47" fillId="26" borderId="11" xfId="341" applyFont="1" applyFill="1" applyBorder="1" applyAlignment="1">
      <alignment horizontal="center" vertical="center" wrapText="1"/>
    </xf>
    <xf numFmtId="0" fontId="21" fillId="0" borderId="20" xfId="341" applyFont="1" applyBorder="1" applyAlignment="1">
      <alignment wrapText="1"/>
    </xf>
    <xf numFmtId="0" fontId="47" fillId="0" borderId="18" xfId="341" applyFont="1" applyBorder="1" applyAlignment="1">
      <alignment wrapText="1"/>
    </xf>
    <xf numFmtId="0" fontId="21" fillId="2" borderId="12" xfId="341" applyFont="1" applyFill="1" applyBorder="1" applyAlignment="1">
      <alignment horizontal="center" vertical="center" wrapText="1"/>
    </xf>
    <xf numFmtId="0" fontId="21" fillId="2" borderId="3" xfId="341" applyFont="1" applyFill="1" applyBorder="1" applyAlignment="1">
      <alignment horizontal="center" vertical="center" wrapText="1"/>
    </xf>
    <xf numFmtId="0" fontId="21" fillId="2" borderId="4" xfId="341" applyFont="1" applyFill="1" applyBorder="1" applyAlignment="1">
      <alignment horizontal="center" vertical="center" wrapText="1"/>
    </xf>
    <xf numFmtId="0" fontId="21" fillId="2" borderId="15" xfId="341" applyFont="1" applyFill="1" applyBorder="1" applyAlignment="1">
      <alignment horizontal="center" vertical="center" wrapText="1"/>
    </xf>
    <xf numFmtId="0" fontId="47" fillId="2" borderId="16" xfId="341" applyFont="1" applyFill="1" applyBorder="1" applyAlignment="1">
      <alignment horizontal="center" vertical="center" wrapText="1"/>
    </xf>
    <xf numFmtId="0" fontId="47" fillId="2" borderId="17" xfId="341" applyFont="1" applyFill="1" applyBorder="1" applyAlignment="1">
      <alignment horizontal="center" vertical="center" wrapText="1"/>
    </xf>
    <xf numFmtId="0" fontId="21" fillId="2" borderId="5" xfId="341" applyFont="1" applyFill="1" applyBorder="1" applyAlignment="1">
      <alignment horizontal="center" vertical="center" wrapText="1"/>
    </xf>
    <xf numFmtId="0" fontId="47" fillId="2" borderId="6" xfId="341" applyFont="1" applyFill="1" applyBorder="1" applyAlignment="1">
      <alignment horizontal="center" vertical="center" wrapText="1"/>
    </xf>
    <xf numFmtId="0" fontId="47" fillId="2" borderId="7" xfId="341" applyFont="1" applyFill="1" applyBorder="1" applyAlignment="1">
      <alignment horizontal="center" vertical="center" wrapText="1"/>
    </xf>
    <xf numFmtId="0" fontId="47" fillId="2" borderId="1" xfId="341" applyFont="1" applyFill="1" applyBorder="1" applyAlignment="1">
      <alignment horizontal="center" vertical="center" wrapText="1"/>
    </xf>
    <xf numFmtId="0" fontId="47" fillId="2" borderId="12" xfId="341" applyFont="1" applyFill="1" applyBorder="1" applyAlignment="1">
      <alignment horizontal="center" vertical="center" wrapText="1"/>
    </xf>
    <xf numFmtId="0" fontId="47" fillId="2" borderId="2" xfId="341" applyFont="1" applyFill="1" applyBorder="1" applyAlignment="1">
      <alignment horizontal="center" vertical="center" wrapText="1"/>
    </xf>
    <xf numFmtId="0" fontId="47" fillId="2" borderId="4" xfId="341" applyFont="1" applyFill="1" applyBorder="1" applyAlignment="1">
      <alignment horizontal="center" vertical="center" wrapText="1"/>
    </xf>
    <xf numFmtId="0" fontId="21" fillId="2" borderId="16" xfId="341" applyFont="1" applyFill="1" applyBorder="1" applyAlignment="1">
      <alignment horizontal="center" vertical="center" wrapText="1"/>
    </xf>
    <xf numFmtId="0" fontId="21" fillId="2" borderId="17" xfId="341" applyFont="1" applyFill="1" applyBorder="1" applyAlignment="1">
      <alignment horizontal="center" vertical="center" wrapText="1"/>
    </xf>
    <xf numFmtId="0" fontId="47" fillId="26" borderId="11" xfId="341" applyFont="1" applyFill="1" applyBorder="1" applyAlignment="1">
      <alignment horizontal="center" vertical="center"/>
    </xf>
    <xf numFmtId="0" fontId="21" fillId="2" borderId="20" xfId="341" applyFont="1" applyFill="1" applyBorder="1" applyAlignment="1">
      <alignment wrapText="1"/>
    </xf>
    <xf numFmtId="0" fontId="47" fillId="2" borderId="18" xfId="341" applyFont="1" applyFill="1" applyBorder="1" applyAlignment="1">
      <alignment wrapText="1"/>
    </xf>
    <xf numFmtId="0" fontId="47" fillId="26" borderId="5" xfId="341" applyFont="1" applyFill="1" applyBorder="1" applyAlignment="1">
      <alignment horizontal="center" vertical="center" wrapText="1"/>
    </xf>
    <xf numFmtId="0" fontId="47" fillId="26" borderId="6" xfId="341" applyFont="1" applyFill="1" applyBorder="1" applyAlignment="1">
      <alignment horizontal="center" vertical="center" wrapText="1"/>
    </xf>
    <xf numFmtId="0" fontId="47" fillId="26" borderId="7" xfId="341" applyFont="1" applyFill="1" applyBorder="1" applyAlignment="1">
      <alignment horizontal="center" vertical="center" wrapText="1"/>
    </xf>
    <xf numFmtId="0" fontId="61" fillId="0" borderId="11" xfId="0" applyFont="1" applyBorder="1" applyAlignment="1">
      <alignment horizontal="center" vertical="center"/>
    </xf>
    <xf numFmtId="0" fontId="61" fillId="0" borderId="5" xfId="0" applyFont="1" applyBorder="1" applyAlignment="1">
      <alignment horizontal="center" vertical="center"/>
    </xf>
    <xf numFmtId="0" fontId="61" fillId="0" borderId="7" xfId="0" applyFont="1" applyBorder="1" applyAlignment="1">
      <alignment horizontal="center" vertical="center"/>
    </xf>
  </cellXfs>
  <cellStyles count="43661">
    <cellStyle name="20% - Accent1" xfId="4" xr:uid="{00000000-0005-0000-0000-000000000000}"/>
    <cellStyle name="20% - Accent2" xfId="5" xr:uid="{00000000-0005-0000-0000-000001000000}"/>
    <cellStyle name="20% - Accent3" xfId="6" xr:uid="{00000000-0005-0000-0000-000002000000}"/>
    <cellStyle name="20% - Accent4" xfId="7" xr:uid="{00000000-0005-0000-0000-000003000000}"/>
    <cellStyle name="20% - Accent5" xfId="8" xr:uid="{00000000-0005-0000-0000-000004000000}"/>
    <cellStyle name="20% - Accent6" xfId="9" xr:uid="{00000000-0005-0000-0000-000005000000}"/>
    <cellStyle name="20% - Ênfase1 2" xfId="10" xr:uid="{00000000-0005-0000-0000-000006000000}"/>
    <cellStyle name="20% - Ênfase1 3" xfId="11" xr:uid="{00000000-0005-0000-0000-000007000000}"/>
    <cellStyle name="20% - Ênfase1 4" xfId="12" xr:uid="{00000000-0005-0000-0000-000008000000}"/>
    <cellStyle name="20% - Ênfase1 5" xfId="13" xr:uid="{00000000-0005-0000-0000-000009000000}"/>
    <cellStyle name="20% - Ênfase2 2" xfId="14" xr:uid="{00000000-0005-0000-0000-00000A000000}"/>
    <cellStyle name="20% - Ênfase2 3" xfId="15" xr:uid="{00000000-0005-0000-0000-00000B000000}"/>
    <cellStyle name="20% - Ênfase2 4" xfId="16" xr:uid="{00000000-0005-0000-0000-00000C000000}"/>
    <cellStyle name="20% - Ênfase2 5" xfId="17" xr:uid="{00000000-0005-0000-0000-00000D000000}"/>
    <cellStyle name="20% - Ênfase3 2" xfId="18" xr:uid="{00000000-0005-0000-0000-00000E000000}"/>
    <cellStyle name="20% - Ênfase3 3" xfId="19" xr:uid="{00000000-0005-0000-0000-00000F000000}"/>
    <cellStyle name="20% - Ênfase3 4" xfId="20" xr:uid="{00000000-0005-0000-0000-000010000000}"/>
    <cellStyle name="20% - Ênfase3 5" xfId="21" xr:uid="{00000000-0005-0000-0000-000011000000}"/>
    <cellStyle name="20% - Ênfase4 2" xfId="22" xr:uid="{00000000-0005-0000-0000-000012000000}"/>
    <cellStyle name="20% - Ênfase4 3" xfId="23" xr:uid="{00000000-0005-0000-0000-000013000000}"/>
    <cellStyle name="20% - Ênfase4 4" xfId="24" xr:uid="{00000000-0005-0000-0000-000014000000}"/>
    <cellStyle name="20% - Ênfase4 5" xfId="25" xr:uid="{00000000-0005-0000-0000-000015000000}"/>
    <cellStyle name="20% - Ênfase5 2" xfId="26" xr:uid="{00000000-0005-0000-0000-000016000000}"/>
    <cellStyle name="20% - Ênfase5 3" xfId="27" xr:uid="{00000000-0005-0000-0000-000017000000}"/>
    <cellStyle name="20% - Ênfase5 4" xfId="28" xr:uid="{00000000-0005-0000-0000-000018000000}"/>
    <cellStyle name="20% - Ênfase5 5" xfId="29" xr:uid="{00000000-0005-0000-0000-000019000000}"/>
    <cellStyle name="20% - Ênfase6 2" xfId="30" xr:uid="{00000000-0005-0000-0000-00001A000000}"/>
    <cellStyle name="20% - Ênfase6 3" xfId="31" xr:uid="{00000000-0005-0000-0000-00001B000000}"/>
    <cellStyle name="20% - Ênfase6 4" xfId="32" xr:uid="{00000000-0005-0000-0000-00001C000000}"/>
    <cellStyle name="20% - Ênfase6 5" xfId="33" xr:uid="{00000000-0005-0000-0000-00001D000000}"/>
    <cellStyle name="40% - Accent1" xfId="34" xr:uid="{00000000-0005-0000-0000-00001E000000}"/>
    <cellStyle name="40% - Accent2" xfId="35" xr:uid="{00000000-0005-0000-0000-00001F000000}"/>
    <cellStyle name="40% - Accent3" xfId="36" xr:uid="{00000000-0005-0000-0000-000020000000}"/>
    <cellStyle name="40% - Accent4" xfId="37" xr:uid="{00000000-0005-0000-0000-000021000000}"/>
    <cellStyle name="40% - Accent5" xfId="38" xr:uid="{00000000-0005-0000-0000-000022000000}"/>
    <cellStyle name="40% - Accent6" xfId="39" xr:uid="{00000000-0005-0000-0000-000023000000}"/>
    <cellStyle name="40% - Ênfase1 2" xfId="40" xr:uid="{00000000-0005-0000-0000-000024000000}"/>
    <cellStyle name="40% - Ênfase1 3" xfId="41" xr:uid="{00000000-0005-0000-0000-000025000000}"/>
    <cellStyle name="40% - Ênfase1 4" xfId="42" xr:uid="{00000000-0005-0000-0000-000026000000}"/>
    <cellStyle name="40% - Ênfase1 5" xfId="43" xr:uid="{00000000-0005-0000-0000-000027000000}"/>
    <cellStyle name="40% - Ênfase2 2" xfId="44" xr:uid="{00000000-0005-0000-0000-000028000000}"/>
    <cellStyle name="40% - Ênfase2 3" xfId="45" xr:uid="{00000000-0005-0000-0000-000029000000}"/>
    <cellStyle name="40% - Ênfase2 4" xfId="46" xr:uid="{00000000-0005-0000-0000-00002A000000}"/>
    <cellStyle name="40% - Ênfase2 5" xfId="47" xr:uid="{00000000-0005-0000-0000-00002B000000}"/>
    <cellStyle name="40% - Ênfase3 2" xfId="48" xr:uid="{00000000-0005-0000-0000-00002C000000}"/>
    <cellStyle name="40% - Ênfase3 3" xfId="49" xr:uid="{00000000-0005-0000-0000-00002D000000}"/>
    <cellStyle name="40% - Ênfase3 4" xfId="50" xr:uid="{00000000-0005-0000-0000-00002E000000}"/>
    <cellStyle name="40% - Ênfase3 5" xfId="51" xr:uid="{00000000-0005-0000-0000-00002F000000}"/>
    <cellStyle name="40% - Ênfase4 2" xfId="52" xr:uid="{00000000-0005-0000-0000-000030000000}"/>
    <cellStyle name="40% - Ênfase4 3" xfId="53" xr:uid="{00000000-0005-0000-0000-000031000000}"/>
    <cellStyle name="40% - Ênfase4 4" xfId="54" xr:uid="{00000000-0005-0000-0000-000032000000}"/>
    <cellStyle name="40% - Ênfase4 5" xfId="55" xr:uid="{00000000-0005-0000-0000-000033000000}"/>
    <cellStyle name="40% - Ênfase5 2" xfId="56" xr:uid="{00000000-0005-0000-0000-000034000000}"/>
    <cellStyle name="40% - Ênfase5 3" xfId="57" xr:uid="{00000000-0005-0000-0000-000035000000}"/>
    <cellStyle name="40% - Ênfase5 4" xfId="58" xr:uid="{00000000-0005-0000-0000-000036000000}"/>
    <cellStyle name="40% - Ênfase5 5" xfId="59" xr:uid="{00000000-0005-0000-0000-000037000000}"/>
    <cellStyle name="40% - Ênfase6 2" xfId="60" xr:uid="{00000000-0005-0000-0000-000038000000}"/>
    <cellStyle name="40% - Ênfase6 3" xfId="61" xr:uid="{00000000-0005-0000-0000-000039000000}"/>
    <cellStyle name="40% - Ênfase6 4" xfId="62" xr:uid="{00000000-0005-0000-0000-00003A000000}"/>
    <cellStyle name="40% - Ênfase6 5" xfId="63" xr:uid="{00000000-0005-0000-0000-00003B000000}"/>
    <cellStyle name="60% - Accent1" xfId="64" xr:uid="{00000000-0005-0000-0000-00003C000000}"/>
    <cellStyle name="60% - Accent2" xfId="65" xr:uid="{00000000-0005-0000-0000-00003D000000}"/>
    <cellStyle name="60% - Accent3" xfId="66" xr:uid="{00000000-0005-0000-0000-00003E000000}"/>
    <cellStyle name="60% - Accent4" xfId="67" xr:uid="{00000000-0005-0000-0000-00003F000000}"/>
    <cellStyle name="60% - Accent5" xfId="68" xr:uid="{00000000-0005-0000-0000-000040000000}"/>
    <cellStyle name="60% - Accent6" xfId="69" xr:uid="{00000000-0005-0000-0000-000041000000}"/>
    <cellStyle name="60% - Ênfase1 2" xfId="70" xr:uid="{00000000-0005-0000-0000-000042000000}"/>
    <cellStyle name="60% - Ênfase1 3" xfId="71" xr:uid="{00000000-0005-0000-0000-000043000000}"/>
    <cellStyle name="60% - Ênfase1 4" xfId="72" xr:uid="{00000000-0005-0000-0000-000044000000}"/>
    <cellStyle name="60% - Ênfase2 2" xfId="73" xr:uid="{00000000-0005-0000-0000-000045000000}"/>
    <cellStyle name="60% - Ênfase2 3" xfId="74" xr:uid="{00000000-0005-0000-0000-000046000000}"/>
    <cellStyle name="60% - Ênfase2 4" xfId="75" xr:uid="{00000000-0005-0000-0000-000047000000}"/>
    <cellStyle name="60% - Ênfase3 2" xfId="76" xr:uid="{00000000-0005-0000-0000-000048000000}"/>
    <cellStyle name="60% - Ênfase3 3" xfId="77" xr:uid="{00000000-0005-0000-0000-000049000000}"/>
    <cellStyle name="60% - Ênfase3 4" xfId="78" xr:uid="{00000000-0005-0000-0000-00004A000000}"/>
    <cellStyle name="60% - Ênfase4 2" xfId="79" xr:uid="{00000000-0005-0000-0000-00004B000000}"/>
    <cellStyle name="60% - Ênfase4 3" xfId="80" xr:uid="{00000000-0005-0000-0000-00004C000000}"/>
    <cellStyle name="60% - Ênfase4 4" xfId="81" xr:uid="{00000000-0005-0000-0000-00004D000000}"/>
    <cellStyle name="60% - Ênfase5 2" xfId="82" xr:uid="{00000000-0005-0000-0000-00004E000000}"/>
    <cellStyle name="60% - Ênfase5 3" xfId="83" xr:uid="{00000000-0005-0000-0000-00004F000000}"/>
    <cellStyle name="60% - Ênfase5 4" xfId="84" xr:uid="{00000000-0005-0000-0000-000050000000}"/>
    <cellStyle name="60% - Ênfase6 2" xfId="85" xr:uid="{00000000-0005-0000-0000-000051000000}"/>
    <cellStyle name="60% - Ênfase6 3" xfId="86" xr:uid="{00000000-0005-0000-0000-000052000000}"/>
    <cellStyle name="60% - Ênfase6 4" xfId="87" xr:uid="{00000000-0005-0000-0000-000053000000}"/>
    <cellStyle name="Accent1" xfId="88" xr:uid="{00000000-0005-0000-0000-000054000000}"/>
    <cellStyle name="Accent2" xfId="89" xr:uid="{00000000-0005-0000-0000-000055000000}"/>
    <cellStyle name="Accent3" xfId="90" xr:uid="{00000000-0005-0000-0000-000056000000}"/>
    <cellStyle name="Accent4" xfId="91" xr:uid="{00000000-0005-0000-0000-000057000000}"/>
    <cellStyle name="Accent5" xfId="92" xr:uid="{00000000-0005-0000-0000-000058000000}"/>
    <cellStyle name="Accent6" xfId="93" xr:uid="{00000000-0005-0000-0000-000059000000}"/>
    <cellStyle name="Bad" xfId="94" xr:uid="{00000000-0005-0000-0000-00005A000000}"/>
    <cellStyle name="bolet" xfId="3656" xr:uid="{00000000-0005-0000-0000-00005B000000}"/>
    <cellStyle name="Bom 2" xfId="95" xr:uid="{00000000-0005-0000-0000-00005C000000}"/>
    <cellStyle name="Bom 3" xfId="96" xr:uid="{00000000-0005-0000-0000-00005D000000}"/>
    <cellStyle name="Bom 4" xfId="97" xr:uid="{00000000-0005-0000-0000-00005E000000}"/>
    <cellStyle name="Calculation" xfId="98" xr:uid="{00000000-0005-0000-0000-00005F000000}"/>
    <cellStyle name="Calculation 2" xfId="99" xr:uid="{00000000-0005-0000-0000-000060000000}"/>
    <cellStyle name="Calculation 2 2" xfId="100" xr:uid="{00000000-0005-0000-0000-000061000000}"/>
    <cellStyle name="Calculation 3" xfId="101" xr:uid="{00000000-0005-0000-0000-000062000000}"/>
    <cellStyle name="Cálculo 2" xfId="102" xr:uid="{00000000-0005-0000-0000-000063000000}"/>
    <cellStyle name="Cálculo 2 2" xfId="103" xr:uid="{00000000-0005-0000-0000-000064000000}"/>
    <cellStyle name="Cálculo 3" xfId="104" xr:uid="{00000000-0005-0000-0000-000065000000}"/>
    <cellStyle name="Cálculo 3 2" xfId="105" xr:uid="{00000000-0005-0000-0000-000066000000}"/>
    <cellStyle name="Cálculo 4" xfId="106" xr:uid="{00000000-0005-0000-0000-000067000000}"/>
    <cellStyle name="Cálculo 4 2" xfId="107" xr:uid="{00000000-0005-0000-0000-000068000000}"/>
    <cellStyle name="Célula de Verificação 2" xfId="108" xr:uid="{00000000-0005-0000-0000-000069000000}"/>
    <cellStyle name="Célula de Verificação 3" xfId="109" xr:uid="{00000000-0005-0000-0000-00006A000000}"/>
    <cellStyle name="Célula de Verificação 4" xfId="110" xr:uid="{00000000-0005-0000-0000-00006B000000}"/>
    <cellStyle name="Célula Vinculada 2" xfId="111" xr:uid="{00000000-0005-0000-0000-00006C000000}"/>
    <cellStyle name="Célula Vinculada 3" xfId="112" xr:uid="{00000000-0005-0000-0000-00006D000000}"/>
    <cellStyle name="Célula Vinculada 4" xfId="113" xr:uid="{00000000-0005-0000-0000-00006E000000}"/>
    <cellStyle name="Check Cell" xfId="114" xr:uid="{00000000-0005-0000-0000-00006F000000}"/>
    <cellStyle name="Ênfase1 2" xfId="115" xr:uid="{00000000-0005-0000-0000-000070000000}"/>
    <cellStyle name="Ênfase1 3" xfId="116" xr:uid="{00000000-0005-0000-0000-000071000000}"/>
    <cellStyle name="Ênfase1 4" xfId="117" xr:uid="{00000000-0005-0000-0000-000072000000}"/>
    <cellStyle name="Ênfase2 2" xfId="118" xr:uid="{00000000-0005-0000-0000-000073000000}"/>
    <cellStyle name="Ênfase2 3" xfId="119" xr:uid="{00000000-0005-0000-0000-000074000000}"/>
    <cellStyle name="Ênfase2 4" xfId="120" xr:uid="{00000000-0005-0000-0000-000075000000}"/>
    <cellStyle name="Ênfase3 2" xfId="121" xr:uid="{00000000-0005-0000-0000-000076000000}"/>
    <cellStyle name="Ênfase3 3" xfId="122" xr:uid="{00000000-0005-0000-0000-000077000000}"/>
    <cellStyle name="Ênfase3 4" xfId="123" xr:uid="{00000000-0005-0000-0000-000078000000}"/>
    <cellStyle name="Ênfase4 2" xfId="124" xr:uid="{00000000-0005-0000-0000-000079000000}"/>
    <cellStyle name="Ênfase4 3" xfId="125" xr:uid="{00000000-0005-0000-0000-00007A000000}"/>
    <cellStyle name="Ênfase4 4" xfId="126" xr:uid="{00000000-0005-0000-0000-00007B000000}"/>
    <cellStyle name="Ênfase5 2" xfId="127" xr:uid="{00000000-0005-0000-0000-00007C000000}"/>
    <cellStyle name="Ênfase5 3" xfId="128" xr:uid="{00000000-0005-0000-0000-00007D000000}"/>
    <cellStyle name="Ênfase5 4" xfId="129" xr:uid="{00000000-0005-0000-0000-00007E000000}"/>
    <cellStyle name="Ênfase6 2" xfId="130" xr:uid="{00000000-0005-0000-0000-00007F000000}"/>
    <cellStyle name="Ênfase6 3" xfId="131" xr:uid="{00000000-0005-0000-0000-000080000000}"/>
    <cellStyle name="Ênfase6 4" xfId="132" xr:uid="{00000000-0005-0000-0000-000081000000}"/>
    <cellStyle name="Entrada 2" xfId="133" xr:uid="{00000000-0005-0000-0000-000082000000}"/>
    <cellStyle name="Entrada 2 2" xfId="134" xr:uid="{00000000-0005-0000-0000-000083000000}"/>
    <cellStyle name="Entrada 3" xfId="135" xr:uid="{00000000-0005-0000-0000-000084000000}"/>
    <cellStyle name="Entrada 3 2" xfId="136" xr:uid="{00000000-0005-0000-0000-000085000000}"/>
    <cellStyle name="Entrada 4" xfId="137" xr:uid="{00000000-0005-0000-0000-000086000000}"/>
    <cellStyle name="Entrada 4 2" xfId="138" xr:uid="{00000000-0005-0000-0000-000087000000}"/>
    <cellStyle name="Euro" xfId="139" xr:uid="{00000000-0005-0000-0000-000088000000}"/>
    <cellStyle name="Euro 2" xfId="140" xr:uid="{00000000-0005-0000-0000-000089000000}"/>
    <cellStyle name="Euro 3" xfId="141" xr:uid="{00000000-0005-0000-0000-00008A000000}"/>
    <cellStyle name="Euro 3 2" xfId="142" xr:uid="{00000000-0005-0000-0000-00008B000000}"/>
    <cellStyle name="Excel_BuiltIn_Comma" xfId="3690" xr:uid="{00000000-0005-0000-0000-00008C000000}"/>
    <cellStyle name="Explanatory Text" xfId="143" xr:uid="{00000000-0005-0000-0000-00008D000000}"/>
    <cellStyle name="Good" xfId="144" xr:uid="{00000000-0005-0000-0000-00008E000000}"/>
    <cellStyle name="Heading 1" xfId="145" xr:uid="{00000000-0005-0000-0000-00008F000000}"/>
    <cellStyle name="Heading 2" xfId="146" xr:uid="{00000000-0005-0000-0000-000090000000}"/>
    <cellStyle name="Heading 3" xfId="147" xr:uid="{00000000-0005-0000-0000-000091000000}"/>
    <cellStyle name="Heading 3 2" xfId="148" xr:uid="{00000000-0005-0000-0000-000092000000}"/>
    <cellStyle name="Heading 4" xfId="149" xr:uid="{00000000-0005-0000-0000-000093000000}"/>
    <cellStyle name="Hiperlink" xfId="3650" builtinId="8"/>
    <cellStyle name="Hiperlink 2" xfId="1625" xr:uid="{00000000-0005-0000-0000-000095000000}"/>
    <cellStyle name="Hiperlink 2 2" xfId="3689" xr:uid="{00000000-0005-0000-0000-000096000000}"/>
    <cellStyle name="Hiperlink 3" xfId="3652" xr:uid="{00000000-0005-0000-0000-000097000000}"/>
    <cellStyle name="Incorreto 2" xfId="150" xr:uid="{00000000-0005-0000-0000-000098000000}"/>
    <cellStyle name="Incorreto 3" xfId="151" xr:uid="{00000000-0005-0000-0000-000099000000}"/>
    <cellStyle name="Incorreto 4" xfId="152" xr:uid="{00000000-0005-0000-0000-00009A000000}"/>
    <cellStyle name="Input" xfId="153" xr:uid="{00000000-0005-0000-0000-00009B000000}"/>
    <cellStyle name="Input 2" xfId="154" xr:uid="{00000000-0005-0000-0000-00009C000000}"/>
    <cellStyle name="Input 2 2" xfId="155" xr:uid="{00000000-0005-0000-0000-00009D000000}"/>
    <cellStyle name="Input 3" xfId="156" xr:uid="{00000000-0005-0000-0000-00009E000000}"/>
    <cellStyle name="Linked Cell" xfId="157" xr:uid="{00000000-0005-0000-0000-00009F000000}"/>
    <cellStyle name="Moeda 2" xfId="158" xr:uid="{00000000-0005-0000-0000-0000A1000000}"/>
    <cellStyle name="Moeda 2 10" xfId="2978" xr:uid="{00000000-0005-0000-0000-0000A2000000}"/>
    <cellStyle name="Moeda 2 2" xfId="159" xr:uid="{00000000-0005-0000-0000-0000A3000000}"/>
    <cellStyle name="Moeda 2 2 2" xfId="160" xr:uid="{00000000-0005-0000-0000-0000A4000000}"/>
    <cellStyle name="Moeda 2 3" xfId="161" xr:uid="{00000000-0005-0000-0000-0000A5000000}"/>
    <cellStyle name="Moeda 2 4" xfId="162" xr:uid="{00000000-0005-0000-0000-0000A6000000}"/>
    <cellStyle name="Moeda 2 4 2" xfId="354" xr:uid="{00000000-0005-0000-0000-0000A7000000}"/>
    <cellStyle name="Moeda 2 4 2 2" xfId="520" xr:uid="{00000000-0005-0000-0000-0000A8000000}"/>
    <cellStyle name="Moeda 2 4 2 2 2" xfId="855" xr:uid="{00000000-0005-0000-0000-0000A9000000}"/>
    <cellStyle name="Moeda 2 4 2 2 2 2" xfId="1528" xr:uid="{00000000-0005-0000-0000-0000AA000000}"/>
    <cellStyle name="Moeda 2 4 2 2 2 2 2" xfId="2878" xr:uid="{00000000-0005-0000-0000-0000AB000000}"/>
    <cellStyle name="Moeda 2 4 2 2 2 3" xfId="2204" xr:uid="{00000000-0005-0000-0000-0000AC000000}"/>
    <cellStyle name="Moeda 2 4 2 2 2 4" xfId="3552" xr:uid="{00000000-0005-0000-0000-0000AD000000}"/>
    <cellStyle name="Moeda 2 4 2 2 3" xfId="1193" xr:uid="{00000000-0005-0000-0000-0000AE000000}"/>
    <cellStyle name="Moeda 2 4 2 2 3 2" xfId="2543" xr:uid="{00000000-0005-0000-0000-0000AF000000}"/>
    <cellStyle name="Moeda 2 4 2 2 4" xfId="1869" xr:uid="{00000000-0005-0000-0000-0000B0000000}"/>
    <cellStyle name="Moeda 2 4 2 2 5" xfId="3217" xr:uid="{00000000-0005-0000-0000-0000B1000000}"/>
    <cellStyle name="Moeda 2 4 2 3" xfId="689" xr:uid="{00000000-0005-0000-0000-0000B2000000}"/>
    <cellStyle name="Moeda 2 4 2 3 2" xfId="1362" xr:uid="{00000000-0005-0000-0000-0000B3000000}"/>
    <cellStyle name="Moeda 2 4 2 3 2 2" xfId="2712" xr:uid="{00000000-0005-0000-0000-0000B4000000}"/>
    <cellStyle name="Moeda 2 4 2 3 3" xfId="2038" xr:uid="{00000000-0005-0000-0000-0000B5000000}"/>
    <cellStyle name="Moeda 2 4 2 3 4" xfId="3386" xr:uid="{00000000-0005-0000-0000-0000B6000000}"/>
    <cellStyle name="Moeda 2 4 2 4" xfId="1027" xr:uid="{00000000-0005-0000-0000-0000B7000000}"/>
    <cellStyle name="Moeda 2 4 2 4 2" xfId="2377" xr:uid="{00000000-0005-0000-0000-0000B8000000}"/>
    <cellStyle name="Moeda 2 4 2 5" xfId="1703" xr:uid="{00000000-0005-0000-0000-0000B9000000}"/>
    <cellStyle name="Moeda 2 4 2 6" xfId="3051" xr:uid="{00000000-0005-0000-0000-0000BA000000}"/>
    <cellStyle name="Moeda 2 4 3" xfId="448" xr:uid="{00000000-0005-0000-0000-0000BB000000}"/>
    <cellStyle name="Moeda 2 4 3 2" xfId="783" xr:uid="{00000000-0005-0000-0000-0000BC000000}"/>
    <cellStyle name="Moeda 2 4 3 2 2" xfId="1456" xr:uid="{00000000-0005-0000-0000-0000BD000000}"/>
    <cellStyle name="Moeda 2 4 3 2 2 2" xfId="2806" xr:uid="{00000000-0005-0000-0000-0000BE000000}"/>
    <cellStyle name="Moeda 2 4 3 2 3" xfId="2132" xr:uid="{00000000-0005-0000-0000-0000BF000000}"/>
    <cellStyle name="Moeda 2 4 3 2 4" xfId="3480" xr:uid="{00000000-0005-0000-0000-0000C0000000}"/>
    <cellStyle name="Moeda 2 4 3 3" xfId="1121" xr:uid="{00000000-0005-0000-0000-0000C1000000}"/>
    <cellStyle name="Moeda 2 4 3 3 2" xfId="2471" xr:uid="{00000000-0005-0000-0000-0000C2000000}"/>
    <cellStyle name="Moeda 2 4 3 4" xfId="1797" xr:uid="{00000000-0005-0000-0000-0000C3000000}"/>
    <cellStyle name="Moeda 2 4 3 5" xfId="3145" xr:uid="{00000000-0005-0000-0000-0000C4000000}"/>
    <cellStyle name="Moeda 2 4 4" xfId="617" xr:uid="{00000000-0005-0000-0000-0000C5000000}"/>
    <cellStyle name="Moeda 2 4 4 2" xfId="1290" xr:uid="{00000000-0005-0000-0000-0000C6000000}"/>
    <cellStyle name="Moeda 2 4 4 2 2" xfId="2640" xr:uid="{00000000-0005-0000-0000-0000C7000000}"/>
    <cellStyle name="Moeda 2 4 4 3" xfId="1966" xr:uid="{00000000-0005-0000-0000-0000C8000000}"/>
    <cellStyle name="Moeda 2 4 4 4" xfId="3314" xr:uid="{00000000-0005-0000-0000-0000C9000000}"/>
    <cellStyle name="Moeda 2 4 5" xfId="955" xr:uid="{00000000-0005-0000-0000-0000CA000000}"/>
    <cellStyle name="Moeda 2 4 5 2" xfId="2305" xr:uid="{00000000-0005-0000-0000-0000CB000000}"/>
    <cellStyle name="Moeda 2 4 6" xfId="1631" xr:uid="{00000000-0005-0000-0000-0000CC000000}"/>
    <cellStyle name="Moeda 2 4 7" xfId="2979" xr:uid="{00000000-0005-0000-0000-0000CD000000}"/>
    <cellStyle name="Moeda 2 5" xfId="353" xr:uid="{00000000-0005-0000-0000-0000CE000000}"/>
    <cellStyle name="Moeda 2 5 2" xfId="519" xr:uid="{00000000-0005-0000-0000-0000CF000000}"/>
    <cellStyle name="Moeda 2 5 2 2" xfId="854" xr:uid="{00000000-0005-0000-0000-0000D0000000}"/>
    <cellStyle name="Moeda 2 5 2 2 2" xfId="1527" xr:uid="{00000000-0005-0000-0000-0000D1000000}"/>
    <cellStyle name="Moeda 2 5 2 2 2 2" xfId="2877" xr:uid="{00000000-0005-0000-0000-0000D2000000}"/>
    <cellStyle name="Moeda 2 5 2 2 3" xfId="2203" xr:uid="{00000000-0005-0000-0000-0000D3000000}"/>
    <cellStyle name="Moeda 2 5 2 2 4" xfId="3551" xr:uid="{00000000-0005-0000-0000-0000D4000000}"/>
    <cellStyle name="Moeda 2 5 2 3" xfId="1192" xr:uid="{00000000-0005-0000-0000-0000D5000000}"/>
    <cellStyle name="Moeda 2 5 2 3 2" xfId="2542" xr:uid="{00000000-0005-0000-0000-0000D6000000}"/>
    <cellStyle name="Moeda 2 5 2 4" xfId="1868" xr:uid="{00000000-0005-0000-0000-0000D7000000}"/>
    <cellStyle name="Moeda 2 5 2 5" xfId="3216" xr:uid="{00000000-0005-0000-0000-0000D8000000}"/>
    <cellStyle name="Moeda 2 5 3" xfId="688" xr:uid="{00000000-0005-0000-0000-0000D9000000}"/>
    <cellStyle name="Moeda 2 5 3 2" xfId="1361" xr:uid="{00000000-0005-0000-0000-0000DA000000}"/>
    <cellStyle name="Moeda 2 5 3 2 2" xfId="2711" xr:uid="{00000000-0005-0000-0000-0000DB000000}"/>
    <cellStyle name="Moeda 2 5 3 3" xfId="2037" xr:uid="{00000000-0005-0000-0000-0000DC000000}"/>
    <cellStyle name="Moeda 2 5 3 4" xfId="3385" xr:uid="{00000000-0005-0000-0000-0000DD000000}"/>
    <cellStyle name="Moeda 2 5 4" xfId="1026" xr:uid="{00000000-0005-0000-0000-0000DE000000}"/>
    <cellStyle name="Moeda 2 5 4 2" xfId="2376" xr:uid="{00000000-0005-0000-0000-0000DF000000}"/>
    <cellStyle name="Moeda 2 5 5" xfId="1702" xr:uid="{00000000-0005-0000-0000-0000E0000000}"/>
    <cellStyle name="Moeda 2 5 6" xfId="3050" xr:uid="{00000000-0005-0000-0000-0000E1000000}"/>
    <cellStyle name="Moeda 2 6" xfId="447" xr:uid="{00000000-0005-0000-0000-0000E2000000}"/>
    <cellStyle name="Moeda 2 6 2" xfId="782" xr:uid="{00000000-0005-0000-0000-0000E3000000}"/>
    <cellStyle name="Moeda 2 6 2 2" xfId="1455" xr:uid="{00000000-0005-0000-0000-0000E4000000}"/>
    <cellStyle name="Moeda 2 6 2 2 2" xfId="2805" xr:uid="{00000000-0005-0000-0000-0000E5000000}"/>
    <cellStyle name="Moeda 2 6 2 3" xfId="2131" xr:uid="{00000000-0005-0000-0000-0000E6000000}"/>
    <cellStyle name="Moeda 2 6 2 4" xfId="3479" xr:uid="{00000000-0005-0000-0000-0000E7000000}"/>
    <cellStyle name="Moeda 2 6 3" xfId="1120" xr:uid="{00000000-0005-0000-0000-0000E8000000}"/>
    <cellStyle name="Moeda 2 6 3 2" xfId="2470" xr:uid="{00000000-0005-0000-0000-0000E9000000}"/>
    <cellStyle name="Moeda 2 6 4" xfId="1796" xr:uid="{00000000-0005-0000-0000-0000EA000000}"/>
    <cellStyle name="Moeda 2 6 5" xfId="3144" xr:uid="{00000000-0005-0000-0000-0000EB000000}"/>
    <cellStyle name="Moeda 2 7" xfId="616" xr:uid="{00000000-0005-0000-0000-0000EC000000}"/>
    <cellStyle name="Moeda 2 7 2" xfId="1289" xr:uid="{00000000-0005-0000-0000-0000ED000000}"/>
    <cellStyle name="Moeda 2 7 2 2" xfId="2639" xr:uid="{00000000-0005-0000-0000-0000EE000000}"/>
    <cellStyle name="Moeda 2 7 3" xfId="1965" xr:uid="{00000000-0005-0000-0000-0000EF000000}"/>
    <cellStyle name="Moeda 2 7 4" xfId="3313" xr:uid="{00000000-0005-0000-0000-0000F0000000}"/>
    <cellStyle name="Moeda 2 8" xfId="954" xr:uid="{00000000-0005-0000-0000-0000F1000000}"/>
    <cellStyle name="Moeda 2 8 2" xfId="2304" xr:uid="{00000000-0005-0000-0000-0000F2000000}"/>
    <cellStyle name="Moeda 2 9" xfId="1630" xr:uid="{00000000-0005-0000-0000-0000F3000000}"/>
    <cellStyle name="Moeda 3" xfId="163" xr:uid="{00000000-0005-0000-0000-0000F4000000}"/>
    <cellStyle name="Moeda 3 2" xfId="164" xr:uid="{00000000-0005-0000-0000-0000F5000000}"/>
    <cellStyle name="Moeda 3 2 2" xfId="355" xr:uid="{00000000-0005-0000-0000-0000F6000000}"/>
    <cellStyle name="Moeda 3 2 2 2" xfId="521" xr:uid="{00000000-0005-0000-0000-0000F7000000}"/>
    <cellStyle name="Moeda 3 2 2 2 2" xfId="856" xr:uid="{00000000-0005-0000-0000-0000F8000000}"/>
    <cellStyle name="Moeda 3 2 2 2 2 2" xfId="1529" xr:uid="{00000000-0005-0000-0000-0000F9000000}"/>
    <cellStyle name="Moeda 3 2 2 2 2 2 2" xfId="2879" xr:uid="{00000000-0005-0000-0000-0000FA000000}"/>
    <cellStyle name="Moeda 3 2 2 2 2 3" xfId="2205" xr:uid="{00000000-0005-0000-0000-0000FB000000}"/>
    <cellStyle name="Moeda 3 2 2 2 2 4" xfId="3553" xr:uid="{00000000-0005-0000-0000-0000FC000000}"/>
    <cellStyle name="Moeda 3 2 2 2 3" xfId="1194" xr:uid="{00000000-0005-0000-0000-0000FD000000}"/>
    <cellStyle name="Moeda 3 2 2 2 3 2" xfId="2544" xr:uid="{00000000-0005-0000-0000-0000FE000000}"/>
    <cellStyle name="Moeda 3 2 2 2 4" xfId="1870" xr:uid="{00000000-0005-0000-0000-0000FF000000}"/>
    <cellStyle name="Moeda 3 2 2 2 5" xfId="3218" xr:uid="{00000000-0005-0000-0000-000000010000}"/>
    <cellStyle name="Moeda 3 2 2 3" xfId="690" xr:uid="{00000000-0005-0000-0000-000001010000}"/>
    <cellStyle name="Moeda 3 2 2 3 2" xfId="1363" xr:uid="{00000000-0005-0000-0000-000002010000}"/>
    <cellStyle name="Moeda 3 2 2 3 2 2" xfId="2713" xr:uid="{00000000-0005-0000-0000-000003010000}"/>
    <cellStyle name="Moeda 3 2 2 3 3" xfId="2039" xr:uid="{00000000-0005-0000-0000-000004010000}"/>
    <cellStyle name="Moeda 3 2 2 3 4" xfId="3387" xr:uid="{00000000-0005-0000-0000-000005010000}"/>
    <cellStyle name="Moeda 3 2 2 4" xfId="1028" xr:uid="{00000000-0005-0000-0000-000006010000}"/>
    <cellStyle name="Moeda 3 2 2 4 2" xfId="2378" xr:uid="{00000000-0005-0000-0000-000007010000}"/>
    <cellStyle name="Moeda 3 2 2 5" xfId="1704" xr:uid="{00000000-0005-0000-0000-000008010000}"/>
    <cellStyle name="Moeda 3 2 2 6" xfId="3052" xr:uid="{00000000-0005-0000-0000-000009010000}"/>
    <cellStyle name="Moeda 4" xfId="165" xr:uid="{00000000-0005-0000-0000-00000A010000}"/>
    <cellStyle name="Moeda 4 2" xfId="166" xr:uid="{00000000-0005-0000-0000-00000B010000}"/>
    <cellStyle name="Moeda 4 2 2" xfId="167" xr:uid="{00000000-0005-0000-0000-00000C010000}"/>
    <cellStyle name="Moeda 4 2 2 2" xfId="356" xr:uid="{00000000-0005-0000-0000-00000D010000}"/>
    <cellStyle name="Moeda 4 2 2 2 2" xfId="522" xr:uid="{00000000-0005-0000-0000-00000E010000}"/>
    <cellStyle name="Moeda 4 2 2 2 2 2" xfId="857" xr:uid="{00000000-0005-0000-0000-00000F010000}"/>
    <cellStyle name="Moeda 4 2 2 2 2 2 2" xfId="1530" xr:uid="{00000000-0005-0000-0000-000010010000}"/>
    <cellStyle name="Moeda 4 2 2 2 2 2 2 2" xfId="2880" xr:uid="{00000000-0005-0000-0000-000011010000}"/>
    <cellStyle name="Moeda 4 2 2 2 2 2 3" xfId="2206" xr:uid="{00000000-0005-0000-0000-000012010000}"/>
    <cellStyle name="Moeda 4 2 2 2 2 2 4" xfId="3554" xr:uid="{00000000-0005-0000-0000-000013010000}"/>
    <cellStyle name="Moeda 4 2 2 2 2 3" xfId="1195" xr:uid="{00000000-0005-0000-0000-000014010000}"/>
    <cellStyle name="Moeda 4 2 2 2 2 3 2" xfId="2545" xr:uid="{00000000-0005-0000-0000-000015010000}"/>
    <cellStyle name="Moeda 4 2 2 2 2 4" xfId="1871" xr:uid="{00000000-0005-0000-0000-000016010000}"/>
    <cellStyle name="Moeda 4 2 2 2 2 5" xfId="3219" xr:uid="{00000000-0005-0000-0000-000017010000}"/>
    <cellStyle name="Moeda 4 2 2 2 3" xfId="691" xr:uid="{00000000-0005-0000-0000-000018010000}"/>
    <cellStyle name="Moeda 4 2 2 2 3 2" xfId="1364" xr:uid="{00000000-0005-0000-0000-000019010000}"/>
    <cellStyle name="Moeda 4 2 2 2 3 2 2" xfId="2714" xr:uid="{00000000-0005-0000-0000-00001A010000}"/>
    <cellStyle name="Moeda 4 2 2 2 3 3" xfId="2040" xr:uid="{00000000-0005-0000-0000-00001B010000}"/>
    <cellStyle name="Moeda 4 2 2 2 3 4" xfId="3388" xr:uid="{00000000-0005-0000-0000-00001C010000}"/>
    <cellStyle name="Moeda 4 2 2 2 4" xfId="1029" xr:uid="{00000000-0005-0000-0000-00001D010000}"/>
    <cellStyle name="Moeda 4 2 2 2 4 2" xfId="2379" xr:uid="{00000000-0005-0000-0000-00001E010000}"/>
    <cellStyle name="Moeda 4 2 2 2 5" xfId="1705" xr:uid="{00000000-0005-0000-0000-00001F010000}"/>
    <cellStyle name="Moeda 4 2 2 2 6" xfId="3053" xr:uid="{00000000-0005-0000-0000-000020010000}"/>
    <cellStyle name="Moeda 4 3" xfId="168" xr:uid="{00000000-0005-0000-0000-000021010000}"/>
    <cellStyle name="Moeda 4 3 2" xfId="357" xr:uid="{00000000-0005-0000-0000-000022010000}"/>
    <cellStyle name="Moeda 4 3 2 2" xfId="523" xr:uid="{00000000-0005-0000-0000-000023010000}"/>
    <cellStyle name="Moeda 4 3 2 2 2" xfId="858" xr:uid="{00000000-0005-0000-0000-000024010000}"/>
    <cellStyle name="Moeda 4 3 2 2 2 2" xfId="1531" xr:uid="{00000000-0005-0000-0000-000025010000}"/>
    <cellStyle name="Moeda 4 3 2 2 2 2 2" xfId="2881" xr:uid="{00000000-0005-0000-0000-000026010000}"/>
    <cellStyle name="Moeda 4 3 2 2 2 3" xfId="2207" xr:uid="{00000000-0005-0000-0000-000027010000}"/>
    <cellStyle name="Moeda 4 3 2 2 2 4" xfId="3555" xr:uid="{00000000-0005-0000-0000-000028010000}"/>
    <cellStyle name="Moeda 4 3 2 2 3" xfId="1196" xr:uid="{00000000-0005-0000-0000-000029010000}"/>
    <cellStyle name="Moeda 4 3 2 2 3 2" xfId="2546" xr:uid="{00000000-0005-0000-0000-00002A010000}"/>
    <cellStyle name="Moeda 4 3 2 2 4" xfId="1872" xr:uid="{00000000-0005-0000-0000-00002B010000}"/>
    <cellStyle name="Moeda 4 3 2 2 5" xfId="3220" xr:uid="{00000000-0005-0000-0000-00002C010000}"/>
    <cellStyle name="Moeda 4 3 2 3" xfId="692" xr:uid="{00000000-0005-0000-0000-00002D010000}"/>
    <cellStyle name="Moeda 4 3 2 3 2" xfId="1365" xr:uid="{00000000-0005-0000-0000-00002E010000}"/>
    <cellStyle name="Moeda 4 3 2 3 2 2" xfId="2715" xr:uid="{00000000-0005-0000-0000-00002F010000}"/>
    <cellStyle name="Moeda 4 3 2 3 3" xfId="2041" xr:uid="{00000000-0005-0000-0000-000030010000}"/>
    <cellStyle name="Moeda 4 3 2 3 4" xfId="3389" xr:uid="{00000000-0005-0000-0000-000031010000}"/>
    <cellStyle name="Moeda 4 3 2 4" xfId="1030" xr:uid="{00000000-0005-0000-0000-000032010000}"/>
    <cellStyle name="Moeda 4 3 2 4 2" xfId="2380" xr:uid="{00000000-0005-0000-0000-000033010000}"/>
    <cellStyle name="Moeda 4 3 2 5" xfId="1706" xr:uid="{00000000-0005-0000-0000-000034010000}"/>
    <cellStyle name="Moeda 4 3 2 6" xfId="3054" xr:uid="{00000000-0005-0000-0000-000035010000}"/>
    <cellStyle name="Moeda 5" xfId="169" xr:uid="{00000000-0005-0000-0000-000036010000}"/>
    <cellStyle name="Moeda 5 2" xfId="170" xr:uid="{00000000-0005-0000-0000-000037010000}"/>
    <cellStyle name="Moeda 5 2 2" xfId="358" xr:uid="{00000000-0005-0000-0000-000038010000}"/>
    <cellStyle name="Moeda 5 2 2 2" xfId="524" xr:uid="{00000000-0005-0000-0000-000039010000}"/>
    <cellStyle name="Moeda 5 2 2 2 2" xfId="859" xr:uid="{00000000-0005-0000-0000-00003A010000}"/>
    <cellStyle name="Moeda 5 2 2 2 2 2" xfId="1532" xr:uid="{00000000-0005-0000-0000-00003B010000}"/>
    <cellStyle name="Moeda 5 2 2 2 2 2 2" xfId="2882" xr:uid="{00000000-0005-0000-0000-00003C010000}"/>
    <cellStyle name="Moeda 5 2 2 2 2 3" xfId="2208" xr:uid="{00000000-0005-0000-0000-00003D010000}"/>
    <cellStyle name="Moeda 5 2 2 2 2 4" xfId="3556" xr:uid="{00000000-0005-0000-0000-00003E010000}"/>
    <cellStyle name="Moeda 5 2 2 2 3" xfId="1197" xr:uid="{00000000-0005-0000-0000-00003F010000}"/>
    <cellStyle name="Moeda 5 2 2 2 3 2" xfId="2547" xr:uid="{00000000-0005-0000-0000-000040010000}"/>
    <cellStyle name="Moeda 5 2 2 2 4" xfId="1873" xr:uid="{00000000-0005-0000-0000-000041010000}"/>
    <cellStyle name="Moeda 5 2 2 2 5" xfId="3221" xr:uid="{00000000-0005-0000-0000-000042010000}"/>
    <cellStyle name="Moeda 5 2 2 3" xfId="693" xr:uid="{00000000-0005-0000-0000-000043010000}"/>
    <cellStyle name="Moeda 5 2 2 3 2" xfId="1366" xr:uid="{00000000-0005-0000-0000-000044010000}"/>
    <cellStyle name="Moeda 5 2 2 3 2 2" xfId="2716" xr:uid="{00000000-0005-0000-0000-000045010000}"/>
    <cellStyle name="Moeda 5 2 2 3 3" xfId="2042" xr:uid="{00000000-0005-0000-0000-000046010000}"/>
    <cellStyle name="Moeda 5 2 2 3 4" xfId="3390" xr:uid="{00000000-0005-0000-0000-000047010000}"/>
    <cellStyle name="Moeda 5 2 2 4" xfId="1031" xr:uid="{00000000-0005-0000-0000-000048010000}"/>
    <cellStyle name="Moeda 5 2 2 4 2" xfId="2381" xr:uid="{00000000-0005-0000-0000-000049010000}"/>
    <cellStyle name="Moeda 5 2 2 5" xfId="1707" xr:uid="{00000000-0005-0000-0000-00004A010000}"/>
    <cellStyle name="Moeda 5 2 2 6" xfId="3055" xr:uid="{00000000-0005-0000-0000-00004B010000}"/>
    <cellStyle name="Moeda 5 2 3" xfId="449" xr:uid="{00000000-0005-0000-0000-00004C010000}"/>
    <cellStyle name="Moeda 5 2 3 2" xfId="784" xr:uid="{00000000-0005-0000-0000-00004D010000}"/>
    <cellStyle name="Moeda 5 2 3 2 2" xfId="1457" xr:uid="{00000000-0005-0000-0000-00004E010000}"/>
    <cellStyle name="Moeda 5 2 3 2 2 2" xfId="2807" xr:uid="{00000000-0005-0000-0000-00004F010000}"/>
    <cellStyle name="Moeda 5 2 3 2 3" xfId="2133" xr:uid="{00000000-0005-0000-0000-000050010000}"/>
    <cellStyle name="Moeda 5 2 3 2 4" xfId="3481" xr:uid="{00000000-0005-0000-0000-000051010000}"/>
    <cellStyle name="Moeda 5 2 3 3" xfId="1122" xr:uid="{00000000-0005-0000-0000-000052010000}"/>
    <cellStyle name="Moeda 5 2 3 3 2" xfId="2472" xr:uid="{00000000-0005-0000-0000-000053010000}"/>
    <cellStyle name="Moeda 5 2 3 4" xfId="1798" xr:uid="{00000000-0005-0000-0000-000054010000}"/>
    <cellStyle name="Moeda 5 2 3 5" xfId="3146" xr:uid="{00000000-0005-0000-0000-000055010000}"/>
    <cellStyle name="Moeda 5 2 4" xfId="618" xr:uid="{00000000-0005-0000-0000-000056010000}"/>
    <cellStyle name="Moeda 5 2 4 2" xfId="1291" xr:uid="{00000000-0005-0000-0000-000057010000}"/>
    <cellStyle name="Moeda 5 2 4 2 2" xfId="2641" xr:uid="{00000000-0005-0000-0000-000058010000}"/>
    <cellStyle name="Moeda 5 2 4 3" xfId="1967" xr:uid="{00000000-0005-0000-0000-000059010000}"/>
    <cellStyle name="Moeda 5 2 4 4" xfId="3315" xr:uid="{00000000-0005-0000-0000-00005A010000}"/>
    <cellStyle name="Moeda 5 2 5" xfId="956" xr:uid="{00000000-0005-0000-0000-00005B010000}"/>
    <cellStyle name="Moeda 5 2 5 2" xfId="2306" xr:uid="{00000000-0005-0000-0000-00005C010000}"/>
    <cellStyle name="Moeda 5 2 6" xfId="1632" xr:uid="{00000000-0005-0000-0000-00005D010000}"/>
    <cellStyle name="Moeda 5 2 7" xfId="2980" xr:uid="{00000000-0005-0000-0000-00005E010000}"/>
    <cellStyle name="Moeda 6" xfId="171" xr:uid="{00000000-0005-0000-0000-00005F010000}"/>
    <cellStyle name="Moeda 6 2" xfId="172" xr:uid="{00000000-0005-0000-0000-000060010000}"/>
    <cellStyle name="Moeda 6 2 2" xfId="359" xr:uid="{00000000-0005-0000-0000-000061010000}"/>
    <cellStyle name="Moeda 6 2 2 2" xfId="525" xr:uid="{00000000-0005-0000-0000-000062010000}"/>
    <cellStyle name="Moeda 6 2 2 2 2" xfId="860" xr:uid="{00000000-0005-0000-0000-000063010000}"/>
    <cellStyle name="Moeda 6 2 2 2 2 2" xfId="1533" xr:uid="{00000000-0005-0000-0000-000064010000}"/>
    <cellStyle name="Moeda 6 2 2 2 2 2 2" xfId="2883" xr:uid="{00000000-0005-0000-0000-000065010000}"/>
    <cellStyle name="Moeda 6 2 2 2 2 3" xfId="2209" xr:uid="{00000000-0005-0000-0000-000066010000}"/>
    <cellStyle name="Moeda 6 2 2 2 2 4" xfId="3557" xr:uid="{00000000-0005-0000-0000-000067010000}"/>
    <cellStyle name="Moeda 6 2 2 2 3" xfId="1198" xr:uid="{00000000-0005-0000-0000-000068010000}"/>
    <cellStyle name="Moeda 6 2 2 2 3 2" xfId="2548" xr:uid="{00000000-0005-0000-0000-000069010000}"/>
    <cellStyle name="Moeda 6 2 2 2 4" xfId="1874" xr:uid="{00000000-0005-0000-0000-00006A010000}"/>
    <cellStyle name="Moeda 6 2 2 2 5" xfId="3222" xr:uid="{00000000-0005-0000-0000-00006B010000}"/>
    <cellStyle name="Moeda 6 2 2 3" xfId="694" xr:uid="{00000000-0005-0000-0000-00006C010000}"/>
    <cellStyle name="Moeda 6 2 2 3 2" xfId="1367" xr:uid="{00000000-0005-0000-0000-00006D010000}"/>
    <cellStyle name="Moeda 6 2 2 3 2 2" xfId="2717" xr:uid="{00000000-0005-0000-0000-00006E010000}"/>
    <cellStyle name="Moeda 6 2 2 3 3" xfId="2043" xr:uid="{00000000-0005-0000-0000-00006F010000}"/>
    <cellStyle name="Moeda 6 2 2 3 4" xfId="3391" xr:uid="{00000000-0005-0000-0000-000070010000}"/>
    <cellStyle name="Moeda 6 2 2 4" xfId="1032" xr:uid="{00000000-0005-0000-0000-000071010000}"/>
    <cellStyle name="Moeda 6 2 2 4 2" xfId="2382" xr:uid="{00000000-0005-0000-0000-000072010000}"/>
    <cellStyle name="Moeda 6 2 2 5" xfId="1708" xr:uid="{00000000-0005-0000-0000-000073010000}"/>
    <cellStyle name="Moeda 6 2 2 6" xfId="3056" xr:uid="{00000000-0005-0000-0000-000074010000}"/>
    <cellStyle name="Moeda 6 2 3" xfId="450" xr:uid="{00000000-0005-0000-0000-000075010000}"/>
    <cellStyle name="Moeda 6 2 3 2" xfId="785" xr:uid="{00000000-0005-0000-0000-000076010000}"/>
    <cellStyle name="Moeda 6 2 3 2 2" xfId="1458" xr:uid="{00000000-0005-0000-0000-000077010000}"/>
    <cellStyle name="Moeda 6 2 3 2 2 2" xfId="2808" xr:uid="{00000000-0005-0000-0000-000078010000}"/>
    <cellStyle name="Moeda 6 2 3 2 3" xfId="2134" xr:uid="{00000000-0005-0000-0000-000079010000}"/>
    <cellStyle name="Moeda 6 2 3 2 4" xfId="3482" xr:uid="{00000000-0005-0000-0000-00007A010000}"/>
    <cellStyle name="Moeda 6 2 3 3" xfId="1123" xr:uid="{00000000-0005-0000-0000-00007B010000}"/>
    <cellStyle name="Moeda 6 2 3 3 2" xfId="2473" xr:uid="{00000000-0005-0000-0000-00007C010000}"/>
    <cellStyle name="Moeda 6 2 3 4" xfId="1799" xr:uid="{00000000-0005-0000-0000-00007D010000}"/>
    <cellStyle name="Moeda 6 2 3 5" xfId="3147" xr:uid="{00000000-0005-0000-0000-00007E010000}"/>
    <cellStyle name="Moeda 6 2 4" xfId="619" xr:uid="{00000000-0005-0000-0000-00007F010000}"/>
    <cellStyle name="Moeda 6 2 4 2" xfId="1292" xr:uid="{00000000-0005-0000-0000-000080010000}"/>
    <cellStyle name="Moeda 6 2 4 2 2" xfId="2642" xr:uid="{00000000-0005-0000-0000-000081010000}"/>
    <cellStyle name="Moeda 6 2 4 3" xfId="1968" xr:uid="{00000000-0005-0000-0000-000082010000}"/>
    <cellStyle name="Moeda 6 2 4 4" xfId="3316" xr:uid="{00000000-0005-0000-0000-000083010000}"/>
    <cellStyle name="Moeda 6 2 5" xfId="957" xr:uid="{00000000-0005-0000-0000-000084010000}"/>
    <cellStyle name="Moeda 6 2 5 2" xfId="2307" xr:uid="{00000000-0005-0000-0000-000085010000}"/>
    <cellStyle name="Moeda 6 2 6" xfId="1633" xr:uid="{00000000-0005-0000-0000-000086010000}"/>
    <cellStyle name="Moeda 6 2 7" xfId="2981" xr:uid="{00000000-0005-0000-0000-000087010000}"/>
    <cellStyle name="Moeda 7" xfId="173" xr:uid="{00000000-0005-0000-0000-000088010000}"/>
    <cellStyle name="Moeda 8" xfId="611" xr:uid="{00000000-0005-0000-0000-000089010000}"/>
    <cellStyle name="Moeda 8 2" xfId="946" xr:uid="{00000000-0005-0000-0000-00008A010000}"/>
    <cellStyle name="Moeda 8 2 2" xfId="1619" xr:uid="{00000000-0005-0000-0000-00008B010000}"/>
    <cellStyle name="Moeda 8 2 2 2" xfId="2969" xr:uid="{00000000-0005-0000-0000-00008C010000}"/>
    <cellStyle name="Moeda 8 2 3" xfId="2295" xr:uid="{00000000-0005-0000-0000-00008D010000}"/>
    <cellStyle name="Moeda 8 2 4" xfId="3643" xr:uid="{00000000-0005-0000-0000-00008E010000}"/>
    <cellStyle name="Moeda 8 3" xfId="1284" xr:uid="{00000000-0005-0000-0000-00008F010000}"/>
    <cellStyle name="Moeda 8 3 2" xfId="2634" xr:uid="{00000000-0005-0000-0000-000090010000}"/>
    <cellStyle name="Moeda 8 4" xfId="1960" xr:uid="{00000000-0005-0000-0000-000091010000}"/>
    <cellStyle name="Moeda 8 5" xfId="3308" xr:uid="{00000000-0005-0000-0000-000092010000}"/>
    <cellStyle name="Moeda 9" xfId="2300" xr:uid="{00000000-0005-0000-0000-000093010000}"/>
    <cellStyle name="Neutra 2" xfId="174" xr:uid="{00000000-0005-0000-0000-000094010000}"/>
    <cellStyle name="Neutra 2 2" xfId="175" xr:uid="{00000000-0005-0000-0000-000095010000}"/>
    <cellStyle name="Neutra 3" xfId="176" xr:uid="{00000000-0005-0000-0000-000096010000}"/>
    <cellStyle name="Neutra 4" xfId="177" xr:uid="{00000000-0005-0000-0000-000097010000}"/>
    <cellStyle name="Neutral" xfId="178" xr:uid="{00000000-0005-0000-0000-000098010000}"/>
    <cellStyle name="Normal" xfId="0" builtinId="0"/>
    <cellStyle name="Normal 10" xfId="179" xr:uid="{00000000-0005-0000-0000-00009A010000}"/>
    <cellStyle name="Normal 10 10" xfId="11836" xr:uid="{00000000-0005-0000-0000-00009B010000}"/>
    <cellStyle name="Normal 10 10 2" xfId="31020" xr:uid="{00000000-0005-0000-0000-00009C010000}"/>
    <cellStyle name="Normal 10 10 3" xfId="41200" xr:uid="{00000000-0005-0000-0000-00009D010000}"/>
    <cellStyle name="Normal 10 10 4" xfId="20840" xr:uid="{00000000-0005-0000-0000-00009E010000}"/>
    <cellStyle name="Normal 10 11" xfId="21717" xr:uid="{00000000-0005-0000-0000-00009F010000}"/>
    <cellStyle name="Normal 10 11 2" xfId="31897" xr:uid="{00000000-0005-0000-0000-0000A0010000}"/>
    <cellStyle name="Normal 10 11 3" xfId="42077" xr:uid="{00000000-0005-0000-0000-0000A1010000}"/>
    <cellStyle name="Normal 10 12" xfId="22610" xr:uid="{00000000-0005-0000-0000-0000A2010000}"/>
    <cellStyle name="Normal 10 12 2" xfId="32790" xr:uid="{00000000-0005-0000-0000-0000A3010000}"/>
    <cellStyle name="Normal 10 12 3" xfId="42970" xr:uid="{00000000-0005-0000-0000-0000A4010000}"/>
    <cellStyle name="Normal 10 13" xfId="22849" xr:uid="{00000000-0005-0000-0000-0000A5010000}"/>
    <cellStyle name="Normal 10 14" xfId="33029" xr:uid="{00000000-0005-0000-0000-0000A6010000}"/>
    <cellStyle name="Normal 10 15" xfId="43209" xr:uid="{00000000-0005-0000-0000-0000A7010000}"/>
    <cellStyle name="Normal 10 16" xfId="43448" xr:uid="{00000000-0005-0000-0000-0000A8010000}"/>
    <cellStyle name="Normal 10 17" xfId="12715" xr:uid="{00000000-0005-0000-0000-0000A9010000}"/>
    <cellStyle name="Normal 10 18" xfId="3698" xr:uid="{00000000-0005-0000-0000-0000AA010000}"/>
    <cellStyle name="Normal 10 2" xfId="180" xr:uid="{00000000-0005-0000-0000-0000AB010000}"/>
    <cellStyle name="Normal 10 2 10" xfId="21832" xr:uid="{00000000-0005-0000-0000-0000AC010000}"/>
    <cellStyle name="Normal 10 2 10 2" xfId="32012" xr:uid="{00000000-0005-0000-0000-0000AD010000}"/>
    <cellStyle name="Normal 10 2 10 3" xfId="42192" xr:uid="{00000000-0005-0000-0000-0000AE010000}"/>
    <cellStyle name="Normal 10 2 11" xfId="22728" xr:uid="{00000000-0005-0000-0000-0000AF010000}"/>
    <cellStyle name="Normal 10 2 11 2" xfId="32908" xr:uid="{00000000-0005-0000-0000-0000B0010000}"/>
    <cellStyle name="Normal 10 2 11 3" xfId="43088" xr:uid="{00000000-0005-0000-0000-0000B1010000}"/>
    <cellStyle name="Normal 10 2 12" xfId="22967" xr:uid="{00000000-0005-0000-0000-0000B2010000}"/>
    <cellStyle name="Normal 10 2 13" xfId="33147" xr:uid="{00000000-0005-0000-0000-0000B3010000}"/>
    <cellStyle name="Normal 10 2 14" xfId="43327" xr:uid="{00000000-0005-0000-0000-0000B4010000}"/>
    <cellStyle name="Normal 10 2 15" xfId="43566" xr:uid="{00000000-0005-0000-0000-0000B5010000}"/>
    <cellStyle name="Normal 10 2 16" xfId="12830" xr:uid="{00000000-0005-0000-0000-0000B6010000}"/>
    <cellStyle name="Normal 10 2 17" xfId="3822" xr:uid="{00000000-0005-0000-0000-0000B7010000}"/>
    <cellStyle name="Normal 10 2 2" xfId="4042" xr:uid="{00000000-0005-0000-0000-0000B8010000}"/>
    <cellStyle name="Normal 10 2 2 10" xfId="23230" xr:uid="{00000000-0005-0000-0000-0000B9010000}"/>
    <cellStyle name="Normal 10 2 2 11" xfId="33410" xr:uid="{00000000-0005-0000-0000-0000BA010000}"/>
    <cellStyle name="Normal 10 2 2 12" xfId="13049" xr:uid="{00000000-0005-0000-0000-0000BB010000}"/>
    <cellStyle name="Normal 10 2 2 2" xfId="4480" xr:uid="{00000000-0005-0000-0000-0000BC010000}"/>
    <cellStyle name="Normal 10 2 2 2 10" xfId="33848" xr:uid="{00000000-0005-0000-0000-0000BD010000}"/>
    <cellStyle name="Normal 10 2 2 2 11" xfId="13487" xr:uid="{00000000-0005-0000-0000-0000BE010000}"/>
    <cellStyle name="Normal 10 2 2 2 2" xfId="5357" xr:uid="{00000000-0005-0000-0000-0000BF010000}"/>
    <cellStyle name="Normal 10 2 2 2 2 2" xfId="7109" xr:uid="{00000000-0005-0000-0000-0000C0010000}"/>
    <cellStyle name="Normal 10 2 2 2 2 2 2" xfId="26296" xr:uid="{00000000-0005-0000-0000-0000C1010000}"/>
    <cellStyle name="Normal 10 2 2 2 2 2 3" xfId="36476" xr:uid="{00000000-0005-0000-0000-0000C2010000}"/>
    <cellStyle name="Normal 10 2 2 2 2 2 4" xfId="16115" xr:uid="{00000000-0005-0000-0000-0000C3010000}"/>
    <cellStyle name="Normal 10 2 2 2 2 3" xfId="8862" xr:uid="{00000000-0005-0000-0000-0000C4010000}"/>
    <cellStyle name="Normal 10 2 2 2 2 3 2" xfId="28049" xr:uid="{00000000-0005-0000-0000-0000C5010000}"/>
    <cellStyle name="Normal 10 2 2 2 2 3 3" xfId="38229" xr:uid="{00000000-0005-0000-0000-0000C6010000}"/>
    <cellStyle name="Normal 10 2 2 2 2 3 4" xfId="17868" xr:uid="{00000000-0005-0000-0000-0000C7010000}"/>
    <cellStyle name="Normal 10 2 2 2 2 4" xfId="10855" xr:uid="{00000000-0005-0000-0000-0000C8010000}"/>
    <cellStyle name="Normal 10 2 2 2 2 4 2" xfId="30039" xr:uid="{00000000-0005-0000-0000-0000C9010000}"/>
    <cellStyle name="Normal 10 2 2 2 2 4 3" xfId="40219" xr:uid="{00000000-0005-0000-0000-0000CA010000}"/>
    <cellStyle name="Normal 10 2 2 2 2 4 4" xfId="19859" xr:uid="{00000000-0005-0000-0000-0000CB010000}"/>
    <cellStyle name="Normal 10 2 2 2 2 5" xfId="24544" xr:uid="{00000000-0005-0000-0000-0000CC010000}"/>
    <cellStyle name="Normal 10 2 2 2 2 6" xfId="34724" xr:uid="{00000000-0005-0000-0000-0000CD010000}"/>
    <cellStyle name="Normal 10 2 2 2 2 7" xfId="14363" xr:uid="{00000000-0005-0000-0000-0000CE010000}"/>
    <cellStyle name="Normal 10 2 2 2 3" xfId="6233" xr:uid="{00000000-0005-0000-0000-0000CF010000}"/>
    <cellStyle name="Normal 10 2 2 2 3 2" xfId="25420" xr:uid="{00000000-0005-0000-0000-0000D0010000}"/>
    <cellStyle name="Normal 10 2 2 2 3 3" xfId="35600" xr:uid="{00000000-0005-0000-0000-0000D1010000}"/>
    <cellStyle name="Normal 10 2 2 2 3 4" xfId="15239" xr:uid="{00000000-0005-0000-0000-0000D2010000}"/>
    <cellStyle name="Normal 10 2 2 2 4" xfId="7986" xr:uid="{00000000-0005-0000-0000-0000D3010000}"/>
    <cellStyle name="Normal 10 2 2 2 4 2" xfId="27173" xr:uid="{00000000-0005-0000-0000-0000D4010000}"/>
    <cellStyle name="Normal 10 2 2 2 4 3" xfId="37353" xr:uid="{00000000-0005-0000-0000-0000D5010000}"/>
    <cellStyle name="Normal 10 2 2 2 4 4" xfId="16992" xr:uid="{00000000-0005-0000-0000-0000D6010000}"/>
    <cellStyle name="Normal 10 2 2 2 5" xfId="9979" xr:uid="{00000000-0005-0000-0000-0000D7010000}"/>
    <cellStyle name="Normal 10 2 2 2 5 2" xfId="29163" xr:uid="{00000000-0005-0000-0000-0000D8010000}"/>
    <cellStyle name="Normal 10 2 2 2 5 3" xfId="39343" xr:uid="{00000000-0005-0000-0000-0000D9010000}"/>
    <cellStyle name="Normal 10 2 2 2 5 4" xfId="18983" xr:uid="{00000000-0005-0000-0000-0000DA010000}"/>
    <cellStyle name="Normal 10 2 2 2 6" xfId="11732" xr:uid="{00000000-0005-0000-0000-0000DB010000}"/>
    <cellStyle name="Normal 10 2 2 2 6 2" xfId="30916" xr:uid="{00000000-0005-0000-0000-0000DC010000}"/>
    <cellStyle name="Normal 10 2 2 2 6 3" xfId="41096" xr:uid="{00000000-0005-0000-0000-0000DD010000}"/>
    <cellStyle name="Normal 10 2 2 2 6 4" xfId="20736" xr:uid="{00000000-0005-0000-0000-0000DE010000}"/>
    <cellStyle name="Normal 10 2 2 2 7" xfId="12608" xr:uid="{00000000-0005-0000-0000-0000DF010000}"/>
    <cellStyle name="Normal 10 2 2 2 7 2" xfId="31792" xr:uid="{00000000-0005-0000-0000-0000E0010000}"/>
    <cellStyle name="Normal 10 2 2 2 7 3" xfId="41972" xr:uid="{00000000-0005-0000-0000-0000E1010000}"/>
    <cellStyle name="Normal 10 2 2 2 7 4" xfId="21612" xr:uid="{00000000-0005-0000-0000-0000E2010000}"/>
    <cellStyle name="Normal 10 2 2 2 8" xfId="22489" xr:uid="{00000000-0005-0000-0000-0000E3010000}"/>
    <cellStyle name="Normal 10 2 2 2 8 2" xfId="32669" xr:uid="{00000000-0005-0000-0000-0000E4010000}"/>
    <cellStyle name="Normal 10 2 2 2 8 3" xfId="42849" xr:uid="{00000000-0005-0000-0000-0000E5010000}"/>
    <cellStyle name="Normal 10 2 2 2 9" xfId="23668" xr:uid="{00000000-0005-0000-0000-0000E6010000}"/>
    <cellStyle name="Normal 10 2 2 3" xfId="4919" xr:uid="{00000000-0005-0000-0000-0000E7010000}"/>
    <cellStyle name="Normal 10 2 2 3 2" xfId="6671" xr:uid="{00000000-0005-0000-0000-0000E8010000}"/>
    <cellStyle name="Normal 10 2 2 3 2 2" xfId="25858" xr:uid="{00000000-0005-0000-0000-0000E9010000}"/>
    <cellStyle name="Normal 10 2 2 3 2 3" xfId="36038" xr:uid="{00000000-0005-0000-0000-0000EA010000}"/>
    <cellStyle name="Normal 10 2 2 3 2 4" xfId="15677" xr:uid="{00000000-0005-0000-0000-0000EB010000}"/>
    <cellStyle name="Normal 10 2 2 3 3" xfId="8424" xr:uid="{00000000-0005-0000-0000-0000EC010000}"/>
    <cellStyle name="Normal 10 2 2 3 3 2" xfId="27611" xr:uid="{00000000-0005-0000-0000-0000ED010000}"/>
    <cellStyle name="Normal 10 2 2 3 3 3" xfId="37791" xr:uid="{00000000-0005-0000-0000-0000EE010000}"/>
    <cellStyle name="Normal 10 2 2 3 3 4" xfId="17430" xr:uid="{00000000-0005-0000-0000-0000EF010000}"/>
    <cellStyle name="Normal 10 2 2 3 4" xfId="10417" xr:uid="{00000000-0005-0000-0000-0000F0010000}"/>
    <cellStyle name="Normal 10 2 2 3 4 2" xfId="29601" xr:uid="{00000000-0005-0000-0000-0000F1010000}"/>
    <cellStyle name="Normal 10 2 2 3 4 3" xfId="39781" xr:uid="{00000000-0005-0000-0000-0000F2010000}"/>
    <cellStyle name="Normal 10 2 2 3 4 4" xfId="19421" xr:uid="{00000000-0005-0000-0000-0000F3010000}"/>
    <cellStyle name="Normal 10 2 2 3 5" xfId="24106" xr:uid="{00000000-0005-0000-0000-0000F4010000}"/>
    <cellStyle name="Normal 10 2 2 3 6" xfId="34286" xr:uid="{00000000-0005-0000-0000-0000F5010000}"/>
    <cellStyle name="Normal 10 2 2 3 7" xfId="13925" xr:uid="{00000000-0005-0000-0000-0000F6010000}"/>
    <cellStyle name="Normal 10 2 2 4" xfId="5795" xr:uid="{00000000-0005-0000-0000-0000F7010000}"/>
    <cellStyle name="Normal 10 2 2 4 2" xfId="24982" xr:uid="{00000000-0005-0000-0000-0000F8010000}"/>
    <cellStyle name="Normal 10 2 2 4 3" xfId="35162" xr:uid="{00000000-0005-0000-0000-0000F9010000}"/>
    <cellStyle name="Normal 10 2 2 4 4" xfId="14801" xr:uid="{00000000-0005-0000-0000-0000FA010000}"/>
    <cellStyle name="Normal 10 2 2 5" xfId="7548" xr:uid="{00000000-0005-0000-0000-0000FB010000}"/>
    <cellStyle name="Normal 10 2 2 5 2" xfId="26735" xr:uid="{00000000-0005-0000-0000-0000FC010000}"/>
    <cellStyle name="Normal 10 2 2 5 3" xfId="36915" xr:uid="{00000000-0005-0000-0000-0000FD010000}"/>
    <cellStyle name="Normal 10 2 2 5 4" xfId="16554" xr:uid="{00000000-0005-0000-0000-0000FE010000}"/>
    <cellStyle name="Normal 10 2 2 6" xfId="9541" xr:uid="{00000000-0005-0000-0000-0000FF010000}"/>
    <cellStyle name="Normal 10 2 2 6 2" xfId="28725" xr:uid="{00000000-0005-0000-0000-000000020000}"/>
    <cellStyle name="Normal 10 2 2 6 3" xfId="38905" xr:uid="{00000000-0005-0000-0000-000001020000}"/>
    <cellStyle name="Normal 10 2 2 6 4" xfId="18545" xr:uid="{00000000-0005-0000-0000-000002020000}"/>
    <cellStyle name="Normal 10 2 2 7" xfId="11294" xr:uid="{00000000-0005-0000-0000-000003020000}"/>
    <cellStyle name="Normal 10 2 2 7 2" xfId="30478" xr:uid="{00000000-0005-0000-0000-000004020000}"/>
    <cellStyle name="Normal 10 2 2 7 3" xfId="40658" xr:uid="{00000000-0005-0000-0000-000005020000}"/>
    <cellStyle name="Normal 10 2 2 7 4" xfId="20298" xr:uid="{00000000-0005-0000-0000-000006020000}"/>
    <cellStyle name="Normal 10 2 2 8" xfId="12170" xr:uid="{00000000-0005-0000-0000-000007020000}"/>
    <cellStyle name="Normal 10 2 2 8 2" xfId="31354" xr:uid="{00000000-0005-0000-0000-000008020000}"/>
    <cellStyle name="Normal 10 2 2 8 3" xfId="41534" xr:uid="{00000000-0005-0000-0000-000009020000}"/>
    <cellStyle name="Normal 10 2 2 8 4" xfId="21174" xr:uid="{00000000-0005-0000-0000-00000A020000}"/>
    <cellStyle name="Normal 10 2 2 9" xfId="22051" xr:uid="{00000000-0005-0000-0000-00000B020000}"/>
    <cellStyle name="Normal 10 2 2 9 2" xfId="32231" xr:uid="{00000000-0005-0000-0000-00000C020000}"/>
    <cellStyle name="Normal 10 2 2 9 3" xfId="42411" xr:uid="{00000000-0005-0000-0000-00000D020000}"/>
    <cellStyle name="Normal 10 2 3" xfId="4261" xr:uid="{00000000-0005-0000-0000-00000E020000}"/>
    <cellStyle name="Normal 10 2 3 10" xfId="33629" xr:uid="{00000000-0005-0000-0000-00000F020000}"/>
    <cellStyle name="Normal 10 2 3 11" xfId="13268" xr:uid="{00000000-0005-0000-0000-000010020000}"/>
    <cellStyle name="Normal 10 2 3 2" xfId="5138" xr:uid="{00000000-0005-0000-0000-000011020000}"/>
    <cellStyle name="Normal 10 2 3 2 2" xfId="6890" xr:uid="{00000000-0005-0000-0000-000012020000}"/>
    <cellStyle name="Normal 10 2 3 2 2 2" xfId="26077" xr:uid="{00000000-0005-0000-0000-000013020000}"/>
    <cellStyle name="Normal 10 2 3 2 2 3" xfId="36257" xr:uid="{00000000-0005-0000-0000-000014020000}"/>
    <cellStyle name="Normal 10 2 3 2 2 4" xfId="15896" xr:uid="{00000000-0005-0000-0000-000015020000}"/>
    <cellStyle name="Normal 10 2 3 2 3" xfId="8643" xr:uid="{00000000-0005-0000-0000-000016020000}"/>
    <cellStyle name="Normal 10 2 3 2 3 2" xfId="27830" xr:uid="{00000000-0005-0000-0000-000017020000}"/>
    <cellStyle name="Normal 10 2 3 2 3 3" xfId="38010" xr:uid="{00000000-0005-0000-0000-000018020000}"/>
    <cellStyle name="Normal 10 2 3 2 3 4" xfId="17649" xr:uid="{00000000-0005-0000-0000-000019020000}"/>
    <cellStyle name="Normal 10 2 3 2 4" xfId="10636" xr:uid="{00000000-0005-0000-0000-00001A020000}"/>
    <cellStyle name="Normal 10 2 3 2 4 2" xfId="29820" xr:uid="{00000000-0005-0000-0000-00001B020000}"/>
    <cellStyle name="Normal 10 2 3 2 4 3" xfId="40000" xr:uid="{00000000-0005-0000-0000-00001C020000}"/>
    <cellStyle name="Normal 10 2 3 2 4 4" xfId="19640" xr:uid="{00000000-0005-0000-0000-00001D020000}"/>
    <cellStyle name="Normal 10 2 3 2 5" xfId="24325" xr:uid="{00000000-0005-0000-0000-00001E020000}"/>
    <cellStyle name="Normal 10 2 3 2 6" xfId="34505" xr:uid="{00000000-0005-0000-0000-00001F020000}"/>
    <cellStyle name="Normal 10 2 3 2 7" xfId="14144" xr:uid="{00000000-0005-0000-0000-000020020000}"/>
    <cellStyle name="Normal 10 2 3 3" xfId="6014" xr:uid="{00000000-0005-0000-0000-000021020000}"/>
    <cellStyle name="Normal 10 2 3 3 2" xfId="25201" xr:uid="{00000000-0005-0000-0000-000022020000}"/>
    <cellStyle name="Normal 10 2 3 3 3" xfId="35381" xr:uid="{00000000-0005-0000-0000-000023020000}"/>
    <cellStyle name="Normal 10 2 3 3 4" xfId="15020" xr:uid="{00000000-0005-0000-0000-000024020000}"/>
    <cellStyle name="Normal 10 2 3 4" xfId="7767" xr:uid="{00000000-0005-0000-0000-000025020000}"/>
    <cellStyle name="Normal 10 2 3 4 2" xfId="26954" xr:uid="{00000000-0005-0000-0000-000026020000}"/>
    <cellStyle name="Normal 10 2 3 4 3" xfId="37134" xr:uid="{00000000-0005-0000-0000-000027020000}"/>
    <cellStyle name="Normal 10 2 3 4 4" xfId="16773" xr:uid="{00000000-0005-0000-0000-000028020000}"/>
    <cellStyle name="Normal 10 2 3 5" xfId="9760" xr:uid="{00000000-0005-0000-0000-000029020000}"/>
    <cellStyle name="Normal 10 2 3 5 2" xfId="28944" xr:uid="{00000000-0005-0000-0000-00002A020000}"/>
    <cellStyle name="Normal 10 2 3 5 3" xfId="39124" xr:uid="{00000000-0005-0000-0000-00002B020000}"/>
    <cellStyle name="Normal 10 2 3 5 4" xfId="18764" xr:uid="{00000000-0005-0000-0000-00002C020000}"/>
    <cellStyle name="Normal 10 2 3 6" xfId="11513" xr:uid="{00000000-0005-0000-0000-00002D020000}"/>
    <cellStyle name="Normal 10 2 3 6 2" xfId="30697" xr:uid="{00000000-0005-0000-0000-00002E020000}"/>
    <cellStyle name="Normal 10 2 3 6 3" xfId="40877" xr:uid="{00000000-0005-0000-0000-00002F020000}"/>
    <cellStyle name="Normal 10 2 3 6 4" xfId="20517" xr:uid="{00000000-0005-0000-0000-000030020000}"/>
    <cellStyle name="Normal 10 2 3 7" xfId="12389" xr:uid="{00000000-0005-0000-0000-000031020000}"/>
    <cellStyle name="Normal 10 2 3 7 2" xfId="31573" xr:uid="{00000000-0005-0000-0000-000032020000}"/>
    <cellStyle name="Normal 10 2 3 7 3" xfId="41753" xr:uid="{00000000-0005-0000-0000-000033020000}"/>
    <cellStyle name="Normal 10 2 3 7 4" xfId="21393" xr:uid="{00000000-0005-0000-0000-000034020000}"/>
    <cellStyle name="Normal 10 2 3 8" xfId="22270" xr:uid="{00000000-0005-0000-0000-000035020000}"/>
    <cellStyle name="Normal 10 2 3 8 2" xfId="32450" xr:uid="{00000000-0005-0000-0000-000036020000}"/>
    <cellStyle name="Normal 10 2 3 8 3" xfId="42630" xr:uid="{00000000-0005-0000-0000-000037020000}"/>
    <cellStyle name="Normal 10 2 3 9" xfId="23449" xr:uid="{00000000-0005-0000-0000-000038020000}"/>
    <cellStyle name="Normal 10 2 4" xfId="4700" xr:uid="{00000000-0005-0000-0000-000039020000}"/>
    <cellStyle name="Normal 10 2 4 2" xfId="6452" xr:uid="{00000000-0005-0000-0000-00003A020000}"/>
    <cellStyle name="Normal 10 2 4 2 2" xfId="25639" xr:uid="{00000000-0005-0000-0000-00003B020000}"/>
    <cellStyle name="Normal 10 2 4 2 3" xfId="35819" xr:uid="{00000000-0005-0000-0000-00003C020000}"/>
    <cellStyle name="Normal 10 2 4 2 4" xfId="15458" xr:uid="{00000000-0005-0000-0000-00003D020000}"/>
    <cellStyle name="Normal 10 2 4 3" xfId="8205" xr:uid="{00000000-0005-0000-0000-00003E020000}"/>
    <cellStyle name="Normal 10 2 4 3 2" xfId="27392" xr:uid="{00000000-0005-0000-0000-00003F020000}"/>
    <cellStyle name="Normal 10 2 4 3 3" xfId="37572" xr:uid="{00000000-0005-0000-0000-000040020000}"/>
    <cellStyle name="Normal 10 2 4 3 4" xfId="17211" xr:uid="{00000000-0005-0000-0000-000041020000}"/>
    <cellStyle name="Normal 10 2 4 4" xfId="10198" xr:uid="{00000000-0005-0000-0000-000042020000}"/>
    <cellStyle name="Normal 10 2 4 4 2" xfId="29382" xr:uid="{00000000-0005-0000-0000-000043020000}"/>
    <cellStyle name="Normal 10 2 4 4 3" xfId="39562" xr:uid="{00000000-0005-0000-0000-000044020000}"/>
    <cellStyle name="Normal 10 2 4 4 4" xfId="19202" xr:uid="{00000000-0005-0000-0000-000045020000}"/>
    <cellStyle name="Normal 10 2 4 5" xfId="23887" xr:uid="{00000000-0005-0000-0000-000046020000}"/>
    <cellStyle name="Normal 10 2 4 6" xfId="34067" xr:uid="{00000000-0005-0000-0000-000047020000}"/>
    <cellStyle name="Normal 10 2 4 7" xfId="13706" xr:uid="{00000000-0005-0000-0000-000048020000}"/>
    <cellStyle name="Normal 10 2 5" xfId="5576" xr:uid="{00000000-0005-0000-0000-000049020000}"/>
    <cellStyle name="Normal 10 2 5 2" xfId="9102" xr:uid="{00000000-0005-0000-0000-00004A020000}"/>
    <cellStyle name="Normal 10 2 5 2 2" xfId="28286" xr:uid="{00000000-0005-0000-0000-00004B020000}"/>
    <cellStyle name="Normal 10 2 5 2 3" xfId="38466" xr:uid="{00000000-0005-0000-0000-00004C020000}"/>
    <cellStyle name="Normal 10 2 5 2 4" xfId="18106" xr:uid="{00000000-0005-0000-0000-00004D020000}"/>
    <cellStyle name="Normal 10 2 5 3" xfId="24763" xr:uid="{00000000-0005-0000-0000-00004E020000}"/>
    <cellStyle name="Normal 10 2 5 4" xfId="34943" xr:uid="{00000000-0005-0000-0000-00004F020000}"/>
    <cellStyle name="Normal 10 2 5 5" xfId="14582" xr:uid="{00000000-0005-0000-0000-000050020000}"/>
    <cellStyle name="Normal 10 2 6" xfId="7329" xr:uid="{00000000-0005-0000-0000-000051020000}"/>
    <cellStyle name="Normal 10 2 6 2" xfId="26516" xr:uid="{00000000-0005-0000-0000-000052020000}"/>
    <cellStyle name="Normal 10 2 6 3" xfId="36696" xr:uid="{00000000-0005-0000-0000-000053020000}"/>
    <cellStyle name="Normal 10 2 6 4" xfId="16335" xr:uid="{00000000-0005-0000-0000-000054020000}"/>
    <cellStyle name="Normal 10 2 7" xfId="9322" xr:uid="{00000000-0005-0000-0000-000055020000}"/>
    <cellStyle name="Normal 10 2 7 2" xfId="28506" xr:uid="{00000000-0005-0000-0000-000056020000}"/>
    <cellStyle name="Normal 10 2 7 3" xfId="38686" xr:uid="{00000000-0005-0000-0000-000057020000}"/>
    <cellStyle name="Normal 10 2 7 4" xfId="18326" xr:uid="{00000000-0005-0000-0000-000058020000}"/>
    <cellStyle name="Normal 10 2 8" xfId="11075" xr:uid="{00000000-0005-0000-0000-000059020000}"/>
    <cellStyle name="Normal 10 2 8 2" xfId="30259" xr:uid="{00000000-0005-0000-0000-00005A020000}"/>
    <cellStyle name="Normal 10 2 8 3" xfId="40439" xr:uid="{00000000-0005-0000-0000-00005B020000}"/>
    <cellStyle name="Normal 10 2 8 4" xfId="20079" xr:uid="{00000000-0005-0000-0000-00005C020000}"/>
    <cellStyle name="Normal 10 2 9" xfId="11951" xr:uid="{00000000-0005-0000-0000-00005D020000}"/>
    <cellStyle name="Normal 10 2 9 2" xfId="31135" xr:uid="{00000000-0005-0000-0000-00005E020000}"/>
    <cellStyle name="Normal 10 2 9 3" xfId="41315" xr:uid="{00000000-0005-0000-0000-00005F020000}"/>
    <cellStyle name="Normal 10 2 9 4" xfId="20955" xr:uid="{00000000-0005-0000-0000-000060020000}"/>
    <cellStyle name="Normal 10 3" xfId="360" xr:uid="{00000000-0005-0000-0000-000061020000}"/>
    <cellStyle name="Normal 10 3 10" xfId="23115" xr:uid="{00000000-0005-0000-0000-000062020000}"/>
    <cellStyle name="Normal 10 3 11" xfId="33295" xr:uid="{00000000-0005-0000-0000-000063020000}"/>
    <cellStyle name="Normal 10 3 12" xfId="12934" xr:uid="{00000000-0005-0000-0000-000064020000}"/>
    <cellStyle name="Normal 10 3 13" xfId="3927" xr:uid="{00000000-0005-0000-0000-000065020000}"/>
    <cellStyle name="Normal 10 3 2" xfId="526" xr:uid="{00000000-0005-0000-0000-000066020000}"/>
    <cellStyle name="Normal 10 3 2 10" xfId="33733" xr:uid="{00000000-0005-0000-0000-000067020000}"/>
    <cellStyle name="Normal 10 3 2 11" xfId="13372" xr:uid="{00000000-0005-0000-0000-000068020000}"/>
    <cellStyle name="Normal 10 3 2 12" xfId="4365" xr:uid="{00000000-0005-0000-0000-000069020000}"/>
    <cellStyle name="Normal 10 3 2 2" xfId="861" xr:uid="{00000000-0005-0000-0000-00006A020000}"/>
    <cellStyle name="Normal 10 3 2 2 2" xfId="1534" xr:uid="{00000000-0005-0000-0000-00006B020000}"/>
    <cellStyle name="Normal 10 3 2 2 2 2" xfId="2884" xr:uid="{00000000-0005-0000-0000-00006C020000}"/>
    <cellStyle name="Normal 10 3 2 2 2 2 2" xfId="26181" xr:uid="{00000000-0005-0000-0000-00006D020000}"/>
    <cellStyle name="Normal 10 3 2 2 2 3" xfId="36361" xr:uid="{00000000-0005-0000-0000-00006E020000}"/>
    <cellStyle name="Normal 10 3 2 2 2 4" xfId="16000" xr:uid="{00000000-0005-0000-0000-00006F020000}"/>
    <cellStyle name="Normal 10 3 2 2 2 5" xfId="6994" xr:uid="{00000000-0005-0000-0000-000070020000}"/>
    <cellStyle name="Normal 10 3 2 2 3" xfId="2210" xr:uid="{00000000-0005-0000-0000-000071020000}"/>
    <cellStyle name="Normal 10 3 2 2 3 2" xfId="27934" xr:uid="{00000000-0005-0000-0000-000072020000}"/>
    <cellStyle name="Normal 10 3 2 2 3 3" xfId="38114" xr:uid="{00000000-0005-0000-0000-000073020000}"/>
    <cellStyle name="Normal 10 3 2 2 3 4" xfId="17753" xr:uid="{00000000-0005-0000-0000-000074020000}"/>
    <cellStyle name="Normal 10 3 2 2 3 5" xfId="8747" xr:uid="{00000000-0005-0000-0000-000075020000}"/>
    <cellStyle name="Normal 10 3 2 2 4" xfId="3558" xr:uid="{00000000-0005-0000-0000-000076020000}"/>
    <cellStyle name="Normal 10 3 2 2 4 2" xfId="29924" xr:uid="{00000000-0005-0000-0000-000077020000}"/>
    <cellStyle name="Normal 10 3 2 2 4 3" xfId="40104" xr:uid="{00000000-0005-0000-0000-000078020000}"/>
    <cellStyle name="Normal 10 3 2 2 4 4" xfId="19744" xr:uid="{00000000-0005-0000-0000-000079020000}"/>
    <cellStyle name="Normal 10 3 2 2 4 5" xfId="10740" xr:uid="{00000000-0005-0000-0000-00007A020000}"/>
    <cellStyle name="Normal 10 3 2 2 5" xfId="24429" xr:uid="{00000000-0005-0000-0000-00007B020000}"/>
    <cellStyle name="Normal 10 3 2 2 6" xfId="34609" xr:uid="{00000000-0005-0000-0000-00007C020000}"/>
    <cellStyle name="Normal 10 3 2 2 7" xfId="14248" xr:uid="{00000000-0005-0000-0000-00007D020000}"/>
    <cellStyle name="Normal 10 3 2 2 8" xfId="5242" xr:uid="{00000000-0005-0000-0000-00007E020000}"/>
    <cellStyle name="Normal 10 3 2 3" xfId="1199" xr:uid="{00000000-0005-0000-0000-00007F020000}"/>
    <cellStyle name="Normal 10 3 2 3 2" xfId="2549" xr:uid="{00000000-0005-0000-0000-000080020000}"/>
    <cellStyle name="Normal 10 3 2 3 2 2" xfId="25305" xr:uid="{00000000-0005-0000-0000-000081020000}"/>
    <cellStyle name="Normal 10 3 2 3 3" xfId="35485" xr:uid="{00000000-0005-0000-0000-000082020000}"/>
    <cellStyle name="Normal 10 3 2 3 4" xfId="15124" xr:uid="{00000000-0005-0000-0000-000083020000}"/>
    <cellStyle name="Normal 10 3 2 3 5" xfId="6118" xr:uid="{00000000-0005-0000-0000-000084020000}"/>
    <cellStyle name="Normal 10 3 2 4" xfId="1875" xr:uid="{00000000-0005-0000-0000-000085020000}"/>
    <cellStyle name="Normal 10 3 2 4 2" xfId="27058" xr:uid="{00000000-0005-0000-0000-000086020000}"/>
    <cellStyle name="Normal 10 3 2 4 3" xfId="37238" xr:uid="{00000000-0005-0000-0000-000087020000}"/>
    <cellStyle name="Normal 10 3 2 4 4" xfId="16877" xr:uid="{00000000-0005-0000-0000-000088020000}"/>
    <cellStyle name="Normal 10 3 2 4 5" xfId="7871" xr:uid="{00000000-0005-0000-0000-000089020000}"/>
    <cellStyle name="Normal 10 3 2 5" xfId="3223" xr:uid="{00000000-0005-0000-0000-00008A020000}"/>
    <cellStyle name="Normal 10 3 2 5 2" xfId="29048" xr:uid="{00000000-0005-0000-0000-00008B020000}"/>
    <cellStyle name="Normal 10 3 2 5 3" xfId="39228" xr:uid="{00000000-0005-0000-0000-00008C020000}"/>
    <cellStyle name="Normal 10 3 2 5 4" xfId="18868" xr:uid="{00000000-0005-0000-0000-00008D020000}"/>
    <cellStyle name="Normal 10 3 2 5 5" xfId="9864" xr:uid="{00000000-0005-0000-0000-00008E020000}"/>
    <cellStyle name="Normal 10 3 2 6" xfId="11617" xr:uid="{00000000-0005-0000-0000-00008F020000}"/>
    <cellStyle name="Normal 10 3 2 6 2" xfId="30801" xr:uid="{00000000-0005-0000-0000-000090020000}"/>
    <cellStyle name="Normal 10 3 2 6 3" xfId="40981" xr:uid="{00000000-0005-0000-0000-000091020000}"/>
    <cellStyle name="Normal 10 3 2 6 4" xfId="20621" xr:uid="{00000000-0005-0000-0000-000092020000}"/>
    <cellStyle name="Normal 10 3 2 7" xfId="12493" xr:uid="{00000000-0005-0000-0000-000093020000}"/>
    <cellStyle name="Normal 10 3 2 7 2" xfId="31677" xr:uid="{00000000-0005-0000-0000-000094020000}"/>
    <cellStyle name="Normal 10 3 2 7 3" xfId="41857" xr:uid="{00000000-0005-0000-0000-000095020000}"/>
    <cellStyle name="Normal 10 3 2 7 4" xfId="21497" xr:uid="{00000000-0005-0000-0000-000096020000}"/>
    <cellStyle name="Normal 10 3 2 8" xfId="22374" xr:uid="{00000000-0005-0000-0000-000097020000}"/>
    <cellStyle name="Normal 10 3 2 8 2" xfId="32554" xr:uid="{00000000-0005-0000-0000-000098020000}"/>
    <cellStyle name="Normal 10 3 2 8 3" xfId="42734" xr:uid="{00000000-0005-0000-0000-000099020000}"/>
    <cellStyle name="Normal 10 3 2 9" xfId="23553" xr:uid="{00000000-0005-0000-0000-00009A020000}"/>
    <cellStyle name="Normal 10 3 3" xfId="695" xr:uid="{00000000-0005-0000-0000-00009B020000}"/>
    <cellStyle name="Normal 10 3 3 2" xfId="1368" xr:uid="{00000000-0005-0000-0000-00009C020000}"/>
    <cellStyle name="Normal 10 3 3 2 2" xfId="2718" xr:uid="{00000000-0005-0000-0000-00009D020000}"/>
    <cellStyle name="Normal 10 3 3 2 2 2" xfId="25743" xr:uid="{00000000-0005-0000-0000-00009E020000}"/>
    <cellStyle name="Normal 10 3 3 2 3" xfId="35923" xr:uid="{00000000-0005-0000-0000-00009F020000}"/>
    <cellStyle name="Normal 10 3 3 2 4" xfId="15562" xr:uid="{00000000-0005-0000-0000-0000A0020000}"/>
    <cellStyle name="Normal 10 3 3 2 5" xfId="6556" xr:uid="{00000000-0005-0000-0000-0000A1020000}"/>
    <cellStyle name="Normal 10 3 3 3" xfId="2044" xr:uid="{00000000-0005-0000-0000-0000A2020000}"/>
    <cellStyle name="Normal 10 3 3 3 2" xfId="27496" xr:uid="{00000000-0005-0000-0000-0000A3020000}"/>
    <cellStyle name="Normal 10 3 3 3 3" xfId="37676" xr:uid="{00000000-0005-0000-0000-0000A4020000}"/>
    <cellStyle name="Normal 10 3 3 3 4" xfId="17315" xr:uid="{00000000-0005-0000-0000-0000A5020000}"/>
    <cellStyle name="Normal 10 3 3 3 5" xfId="8309" xr:uid="{00000000-0005-0000-0000-0000A6020000}"/>
    <cellStyle name="Normal 10 3 3 4" xfId="3392" xr:uid="{00000000-0005-0000-0000-0000A7020000}"/>
    <cellStyle name="Normal 10 3 3 4 2" xfId="29486" xr:uid="{00000000-0005-0000-0000-0000A8020000}"/>
    <cellStyle name="Normal 10 3 3 4 3" xfId="39666" xr:uid="{00000000-0005-0000-0000-0000A9020000}"/>
    <cellStyle name="Normal 10 3 3 4 4" xfId="19306" xr:uid="{00000000-0005-0000-0000-0000AA020000}"/>
    <cellStyle name="Normal 10 3 3 4 5" xfId="10302" xr:uid="{00000000-0005-0000-0000-0000AB020000}"/>
    <cellStyle name="Normal 10 3 3 5" xfId="23991" xr:uid="{00000000-0005-0000-0000-0000AC020000}"/>
    <cellStyle name="Normal 10 3 3 6" xfId="34171" xr:uid="{00000000-0005-0000-0000-0000AD020000}"/>
    <cellStyle name="Normal 10 3 3 7" xfId="13810" xr:uid="{00000000-0005-0000-0000-0000AE020000}"/>
    <cellStyle name="Normal 10 3 3 8" xfId="4804" xr:uid="{00000000-0005-0000-0000-0000AF020000}"/>
    <cellStyle name="Normal 10 3 4" xfId="1033" xr:uid="{00000000-0005-0000-0000-0000B0020000}"/>
    <cellStyle name="Normal 10 3 4 2" xfId="2383" xr:uid="{00000000-0005-0000-0000-0000B1020000}"/>
    <cellStyle name="Normal 10 3 4 2 2" xfId="24867" xr:uid="{00000000-0005-0000-0000-0000B2020000}"/>
    <cellStyle name="Normal 10 3 4 3" xfId="35047" xr:uid="{00000000-0005-0000-0000-0000B3020000}"/>
    <cellStyle name="Normal 10 3 4 4" xfId="14686" xr:uid="{00000000-0005-0000-0000-0000B4020000}"/>
    <cellStyle name="Normal 10 3 4 5" xfId="5680" xr:uid="{00000000-0005-0000-0000-0000B5020000}"/>
    <cellStyle name="Normal 10 3 5" xfId="1709" xr:uid="{00000000-0005-0000-0000-0000B6020000}"/>
    <cellStyle name="Normal 10 3 5 2" xfId="26620" xr:uid="{00000000-0005-0000-0000-0000B7020000}"/>
    <cellStyle name="Normal 10 3 5 3" xfId="36800" xr:uid="{00000000-0005-0000-0000-0000B8020000}"/>
    <cellStyle name="Normal 10 3 5 4" xfId="16439" xr:uid="{00000000-0005-0000-0000-0000B9020000}"/>
    <cellStyle name="Normal 10 3 5 5" xfId="7433" xr:uid="{00000000-0005-0000-0000-0000BA020000}"/>
    <cellStyle name="Normal 10 3 6" xfId="3057" xr:uid="{00000000-0005-0000-0000-0000BB020000}"/>
    <cellStyle name="Normal 10 3 6 2" xfId="28610" xr:uid="{00000000-0005-0000-0000-0000BC020000}"/>
    <cellStyle name="Normal 10 3 6 3" xfId="38790" xr:uid="{00000000-0005-0000-0000-0000BD020000}"/>
    <cellStyle name="Normal 10 3 6 4" xfId="18430" xr:uid="{00000000-0005-0000-0000-0000BE020000}"/>
    <cellStyle name="Normal 10 3 6 5" xfId="9426" xr:uid="{00000000-0005-0000-0000-0000BF020000}"/>
    <cellStyle name="Normal 10 3 7" xfId="11179" xr:uid="{00000000-0005-0000-0000-0000C0020000}"/>
    <cellStyle name="Normal 10 3 7 2" xfId="30363" xr:uid="{00000000-0005-0000-0000-0000C1020000}"/>
    <cellStyle name="Normal 10 3 7 3" xfId="40543" xr:uid="{00000000-0005-0000-0000-0000C2020000}"/>
    <cellStyle name="Normal 10 3 7 4" xfId="20183" xr:uid="{00000000-0005-0000-0000-0000C3020000}"/>
    <cellStyle name="Normal 10 3 8" xfId="12055" xr:uid="{00000000-0005-0000-0000-0000C4020000}"/>
    <cellStyle name="Normal 10 3 8 2" xfId="31239" xr:uid="{00000000-0005-0000-0000-0000C5020000}"/>
    <cellStyle name="Normal 10 3 8 3" xfId="41419" xr:uid="{00000000-0005-0000-0000-0000C6020000}"/>
    <cellStyle name="Normal 10 3 8 4" xfId="21059" xr:uid="{00000000-0005-0000-0000-0000C7020000}"/>
    <cellStyle name="Normal 10 3 9" xfId="21936" xr:uid="{00000000-0005-0000-0000-0000C8020000}"/>
    <cellStyle name="Normal 10 3 9 2" xfId="32116" xr:uid="{00000000-0005-0000-0000-0000C9020000}"/>
    <cellStyle name="Normal 10 3 9 3" xfId="42296" xr:uid="{00000000-0005-0000-0000-0000CA020000}"/>
    <cellStyle name="Normal 10 4" xfId="451" xr:uid="{00000000-0005-0000-0000-0000CB020000}"/>
    <cellStyle name="Normal 10 4 10" xfId="33514" xr:uid="{00000000-0005-0000-0000-0000CC020000}"/>
    <cellStyle name="Normal 10 4 11" xfId="13153" xr:uid="{00000000-0005-0000-0000-0000CD020000}"/>
    <cellStyle name="Normal 10 4 12" xfId="4146" xr:uid="{00000000-0005-0000-0000-0000CE020000}"/>
    <cellStyle name="Normal 10 4 2" xfId="786" xr:uid="{00000000-0005-0000-0000-0000CF020000}"/>
    <cellStyle name="Normal 10 4 2 2" xfId="1459" xr:uid="{00000000-0005-0000-0000-0000D0020000}"/>
    <cellStyle name="Normal 10 4 2 2 2" xfId="2809" xr:uid="{00000000-0005-0000-0000-0000D1020000}"/>
    <cellStyle name="Normal 10 4 2 2 2 2" xfId="25962" xr:uid="{00000000-0005-0000-0000-0000D2020000}"/>
    <cellStyle name="Normal 10 4 2 2 3" xfId="36142" xr:uid="{00000000-0005-0000-0000-0000D3020000}"/>
    <cellStyle name="Normal 10 4 2 2 4" xfId="15781" xr:uid="{00000000-0005-0000-0000-0000D4020000}"/>
    <cellStyle name="Normal 10 4 2 2 5" xfId="6775" xr:uid="{00000000-0005-0000-0000-0000D5020000}"/>
    <cellStyle name="Normal 10 4 2 3" xfId="2135" xr:uid="{00000000-0005-0000-0000-0000D6020000}"/>
    <cellStyle name="Normal 10 4 2 3 2" xfId="27715" xr:uid="{00000000-0005-0000-0000-0000D7020000}"/>
    <cellStyle name="Normal 10 4 2 3 3" xfId="37895" xr:uid="{00000000-0005-0000-0000-0000D8020000}"/>
    <cellStyle name="Normal 10 4 2 3 4" xfId="17534" xr:uid="{00000000-0005-0000-0000-0000D9020000}"/>
    <cellStyle name="Normal 10 4 2 3 5" xfId="8528" xr:uid="{00000000-0005-0000-0000-0000DA020000}"/>
    <cellStyle name="Normal 10 4 2 4" xfId="3483" xr:uid="{00000000-0005-0000-0000-0000DB020000}"/>
    <cellStyle name="Normal 10 4 2 4 2" xfId="29705" xr:uid="{00000000-0005-0000-0000-0000DC020000}"/>
    <cellStyle name="Normal 10 4 2 4 3" xfId="39885" xr:uid="{00000000-0005-0000-0000-0000DD020000}"/>
    <cellStyle name="Normal 10 4 2 4 4" xfId="19525" xr:uid="{00000000-0005-0000-0000-0000DE020000}"/>
    <cellStyle name="Normal 10 4 2 4 5" xfId="10521" xr:uid="{00000000-0005-0000-0000-0000DF020000}"/>
    <cellStyle name="Normal 10 4 2 5" xfId="24210" xr:uid="{00000000-0005-0000-0000-0000E0020000}"/>
    <cellStyle name="Normal 10 4 2 6" xfId="34390" xr:uid="{00000000-0005-0000-0000-0000E1020000}"/>
    <cellStyle name="Normal 10 4 2 7" xfId="14029" xr:uid="{00000000-0005-0000-0000-0000E2020000}"/>
    <cellStyle name="Normal 10 4 2 8" xfId="5023" xr:uid="{00000000-0005-0000-0000-0000E3020000}"/>
    <cellStyle name="Normal 10 4 3" xfId="1124" xr:uid="{00000000-0005-0000-0000-0000E4020000}"/>
    <cellStyle name="Normal 10 4 3 2" xfId="2474" xr:uid="{00000000-0005-0000-0000-0000E5020000}"/>
    <cellStyle name="Normal 10 4 3 2 2" xfId="25086" xr:uid="{00000000-0005-0000-0000-0000E6020000}"/>
    <cellStyle name="Normal 10 4 3 3" xfId="35266" xr:uid="{00000000-0005-0000-0000-0000E7020000}"/>
    <cellStyle name="Normal 10 4 3 4" xfId="14905" xr:uid="{00000000-0005-0000-0000-0000E8020000}"/>
    <cellStyle name="Normal 10 4 3 5" xfId="5899" xr:uid="{00000000-0005-0000-0000-0000E9020000}"/>
    <cellStyle name="Normal 10 4 4" xfId="1800" xr:uid="{00000000-0005-0000-0000-0000EA020000}"/>
    <cellStyle name="Normal 10 4 4 2" xfId="26839" xr:uid="{00000000-0005-0000-0000-0000EB020000}"/>
    <cellStyle name="Normal 10 4 4 3" xfId="37019" xr:uid="{00000000-0005-0000-0000-0000EC020000}"/>
    <cellStyle name="Normal 10 4 4 4" xfId="16658" xr:uid="{00000000-0005-0000-0000-0000ED020000}"/>
    <cellStyle name="Normal 10 4 4 5" xfId="7652" xr:uid="{00000000-0005-0000-0000-0000EE020000}"/>
    <cellStyle name="Normal 10 4 5" xfId="3148" xr:uid="{00000000-0005-0000-0000-0000EF020000}"/>
    <cellStyle name="Normal 10 4 5 2" xfId="28829" xr:uid="{00000000-0005-0000-0000-0000F0020000}"/>
    <cellStyle name="Normal 10 4 5 3" xfId="39009" xr:uid="{00000000-0005-0000-0000-0000F1020000}"/>
    <cellStyle name="Normal 10 4 5 4" xfId="18649" xr:uid="{00000000-0005-0000-0000-0000F2020000}"/>
    <cellStyle name="Normal 10 4 5 5" xfId="9645" xr:uid="{00000000-0005-0000-0000-0000F3020000}"/>
    <cellStyle name="Normal 10 4 6" xfId="11398" xr:uid="{00000000-0005-0000-0000-0000F4020000}"/>
    <cellStyle name="Normal 10 4 6 2" xfId="30582" xr:uid="{00000000-0005-0000-0000-0000F5020000}"/>
    <cellStyle name="Normal 10 4 6 3" xfId="40762" xr:uid="{00000000-0005-0000-0000-0000F6020000}"/>
    <cellStyle name="Normal 10 4 6 4" xfId="20402" xr:uid="{00000000-0005-0000-0000-0000F7020000}"/>
    <cellStyle name="Normal 10 4 7" xfId="12274" xr:uid="{00000000-0005-0000-0000-0000F8020000}"/>
    <cellStyle name="Normal 10 4 7 2" xfId="31458" xr:uid="{00000000-0005-0000-0000-0000F9020000}"/>
    <cellStyle name="Normal 10 4 7 3" xfId="41638" xr:uid="{00000000-0005-0000-0000-0000FA020000}"/>
    <cellStyle name="Normal 10 4 7 4" xfId="21278" xr:uid="{00000000-0005-0000-0000-0000FB020000}"/>
    <cellStyle name="Normal 10 4 8" xfId="22155" xr:uid="{00000000-0005-0000-0000-0000FC020000}"/>
    <cellStyle name="Normal 10 4 8 2" xfId="32335" xr:uid="{00000000-0005-0000-0000-0000FD020000}"/>
    <cellStyle name="Normal 10 4 8 3" xfId="42515" xr:uid="{00000000-0005-0000-0000-0000FE020000}"/>
    <cellStyle name="Normal 10 4 9" xfId="23334" xr:uid="{00000000-0005-0000-0000-0000FF020000}"/>
    <cellStyle name="Normal 10 5" xfId="620" xr:uid="{00000000-0005-0000-0000-000000030000}"/>
    <cellStyle name="Normal 10 5 2" xfId="1293" xr:uid="{00000000-0005-0000-0000-000001030000}"/>
    <cellStyle name="Normal 10 5 2 2" xfId="2643" xr:uid="{00000000-0005-0000-0000-000002030000}"/>
    <cellStyle name="Normal 10 5 2 2 2" xfId="25524" xr:uid="{00000000-0005-0000-0000-000003030000}"/>
    <cellStyle name="Normal 10 5 2 3" xfId="35704" xr:uid="{00000000-0005-0000-0000-000004030000}"/>
    <cellStyle name="Normal 10 5 2 4" xfId="15343" xr:uid="{00000000-0005-0000-0000-000005030000}"/>
    <cellStyle name="Normal 10 5 2 5" xfId="6337" xr:uid="{00000000-0005-0000-0000-000006030000}"/>
    <cellStyle name="Normal 10 5 3" xfId="1969" xr:uid="{00000000-0005-0000-0000-000007030000}"/>
    <cellStyle name="Normal 10 5 3 2" xfId="27277" xr:uid="{00000000-0005-0000-0000-000008030000}"/>
    <cellStyle name="Normal 10 5 3 3" xfId="37457" xr:uid="{00000000-0005-0000-0000-000009030000}"/>
    <cellStyle name="Normal 10 5 3 4" xfId="17096" xr:uid="{00000000-0005-0000-0000-00000A030000}"/>
    <cellStyle name="Normal 10 5 3 5" xfId="8090" xr:uid="{00000000-0005-0000-0000-00000B030000}"/>
    <cellStyle name="Normal 10 5 4" xfId="3317" xr:uid="{00000000-0005-0000-0000-00000C030000}"/>
    <cellStyle name="Normal 10 5 4 2" xfId="29267" xr:uid="{00000000-0005-0000-0000-00000D030000}"/>
    <cellStyle name="Normal 10 5 4 3" xfId="39447" xr:uid="{00000000-0005-0000-0000-00000E030000}"/>
    <cellStyle name="Normal 10 5 4 4" xfId="19087" xr:uid="{00000000-0005-0000-0000-00000F030000}"/>
    <cellStyle name="Normal 10 5 4 5" xfId="10083" xr:uid="{00000000-0005-0000-0000-000010030000}"/>
    <cellStyle name="Normal 10 5 5" xfId="23772" xr:uid="{00000000-0005-0000-0000-000011030000}"/>
    <cellStyle name="Normal 10 5 6" xfId="33952" xr:uid="{00000000-0005-0000-0000-000012030000}"/>
    <cellStyle name="Normal 10 5 7" xfId="13591" xr:uid="{00000000-0005-0000-0000-000013030000}"/>
    <cellStyle name="Normal 10 5 8" xfId="4585" xr:uid="{00000000-0005-0000-0000-000014030000}"/>
    <cellStyle name="Normal 10 6" xfId="958" xr:uid="{00000000-0005-0000-0000-000015030000}"/>
    <cellStyle name="Normal 10 6 2" xfId="2308" xr:uid="{00000000-0005-0000-0000-000016030000}"/>
    <cellStyle name="Normal 10 6 2 2" xfId="28168" xr:uid="{00000000-0005-0000-0000-000017030000}"/>
    <cellStyle name="Normal 10 6 2 3" xfId="38348" xr:uid="{00000000-0005-0000-0000-000018030000}"/>
    <cellStyle name="Normal 10 6 2 4" xfId="17988" xr:uid="{00000000-0005-0000-0000-000019030000}"/>
    <cellStyle name="Normal 10 6 2 5" xfId="8984" xr:uid="{00000000-0005-0000-0000-00001A030000}"/>
    <cellStyle name="Normal 10 6 3" xfId="24648" xr:uid="{00000000-0005-0000-0000-00001B030000}"/>
    <cellStyle name="Normal 10 6 4" xfId="34828" xr:uid="{00000000-0005-0000-0000-00001C030000}"/>
    <cellStyle name="Normal 10 6 5" xfId="14467" xr:uid="{00000000-0005-0000-0000-00001D030000}"/>
    <cellStyle name="Normal 10 6 6" xfId="5461" xr:uid="{00000000-0005-0000-0000-00001E030000}"/>
    <cellStyle name="Normal 10 7" xfId="1634" xr:uid="{00000000-0005-0000-0000-00001F030000}"/>
    <cellStyle name="Normal 10 7 2" xfId="26401" xr:uid="{00000000-0005-0000-0000-000020030000}"/>
    <cellStyle name="Normal 10 7 3" xfId="36581" xr:uid="{00000000-0005-0000-0000-000021030000}"/>
    <cellStyle name="Normal 10 7 4" xfId="16220" xr:uid="{00000000-0005-0000-0000-000022030000}"/>
    <cellStyle name="Normal 10 7 5" xfId="7214" xr:uid="{00000000-0005-0000-0000-000023030000}"/>
    <cellStyle name="Normal 10 8" xfId="2982" xr:uid="{00000000-0005-0000-0000-000024030000}"/>
    <cellStyle name="Normal 10 8 2" xfId="28391" xr:uid="{00000000-0005-0000-0000-000025030000}"/>
    <cellStyle name="Normal 10 8 3" xfId="38571" xr:uid="{00000000-0005-0000-0000-000026030000}"/>
    <cellStyle name="Normal 10 8 4" xfId="18211" xr:uid="{00000000-0005-0000-0000-000027030000}"/>
    <cellStyle name="Normal 10 8 5" xfId="9207" xr:uid="{00000000-0005-0000-0000-000028030000}"/>
    <cellStyle name="Normal 10 9" xfId="10960" xr:uid="{00000000-0005-0000-0000-000029030000}"/>
    <cellStyle name="Normal 10 9 2" xfId="30144" xr:uid="{00000000-0005-0000-0000-00002A030000}"/>
    <cellStyle name="Normal 10 9 3" xfId="40324" xr:uid="{00000000-0005-0000-0000-00002B030000}"/>
    <cellStyle name="Normal 10 9 4" xfId="19964" xr:uid="{00000000-0005-0000-0000-00002C030000}"/>
    <cellStyle name="Normal 11" xfId="181" xr:uid="{00000000-0005-0000-0000-00002D030000}"/>
    <cellStyle name="Normal 11 2" xfId="361" xr:uid="{00000000-0005-0000-0000-00002E030000}"/>
    <cellStyle name="Normal 11 2 2" xfId="527" xr:uid="{00000000-0005-0000-0000-00002F030000}"/>
    <cellStyle name="Normal 11 2 2 2" xfId="862" xr:uid="{00000000-0005-0000-0000-000030030000}"/>
    <cellStyle name="Normal 11 2 2 2 2" xfId="1535" xr:uid="{00000000-0005-0000-0000-000031030000}"/>
    <cellStyle name="Normal 11 2 2 2 2 2" xfId="2885" xr:uid="{00000000-0005-0000-0000-000032030000}"/>
    <cellStyle name="Normal 11 2 2 2 3" xfId="2211" xr:uid="{00000000-0005-0000-0000-000033030000}"/>
    <cellStyle name="Normal 11 2 2 2 4" xfId="3559" xr:uid="{00000000-0005-0000-0000-000034030000}"/>
    <cellStyle name="Normal 11 2 2 3" xfId="1200" xr:uid="{00000000-0005-0000-0000-000035030000}"/>
    <cellStyle name="Normal 11 2 2 3 2" xfId="2550" xr:uid="{00000000-0005-0000-0000-000036030000}"/>
    <cellStyle name="Normal 11 2 2 4" xfId="1876" xr:uid="{00000000-0005-0000-0000-000037030000}"/>
    <cellStyle name="Normal 11 2 2 5" xfId="3224" xr:uid="{00000000-0005-0000-0000-000038030000}"/>
    <cellStyle name="Normal 11 2 3" xfId="696" xr:uid="{00000000-0005-0000-0000-000039030000}"/>
    <cellStyle name="Normal 11 2 3 2" xfId="1369" xr:uid="{00000000-0005-0000-0000-00003A030000}"/>
    <cellStyle name="Normal 11 2 3 2 2" xfId="2719" xr:uid="{00000000-0005-0000-0000-00003B030000}"/>
    <cellStyle name="Normal 11 2 3 3" xfId="2045" xr:uid="{00000000-0005-0000-0000-00003C030000}"/>
    <cellStyle name="Normal 11 2 3 4" xfId="3393" xr:uid="{00000000-0005-0000-0000-00003D030000}"/>
    <cellStyle name="Normal 11 2 4" xfId="1034" xr:uid="{00000000-0005-0000-0000-00003E030000}"/>
    <cellStyle name="Normal 11 2 4 2" xfId="2384" xr:uid="{00000000-0005-0000-0000-00003F030000}"/>
    <cellStyle name="Normal 11 2 5" xfId="1710" xr:uid="{00000000-0005-0000-0000-000040030000}"/>
    <cellStyle name="Normal 11 2 6" xfId="3058" xr:uid="{00000000-0005-0000-0000-000041030000}"/>
    <cellStyle name="Normal 11 2 7" xfId="3681" xr:uid="{00000000-0005-0000-0000-000042030000}"/>
    <cellStyle name="Normal 11 3" xfId="452" xr:uid="{00000000-0005-0000-0000-000043030000}"/>
    <cellStyle name="Normal 11 3 2" xfId="787" xr:uid="{00000000-0005-0000-0000-000044030000}"/>
    <cellStyle name="Normal 11 3 2 2" xfId="1460" xr:uid="{00000000-0005-0000-0000-000045030000}"/>
    <cellStyle name="Normal 11 3 2 2 2" xfId="2810" xr:uid="{00000000-0005-0000-0000-000046030000}"/>
    <cellStyle name="Normal 11 3 2 3" xfId="2136" xr:uid="{00000000-0005-0000-0000-000047030000}"/>
    <cellStyle name="Normal 11 3 2 4" xfId="3484" xr:uid="{00000000-0005-0000-0000-000048030000}"/>
    <cellStyle name="Normal 11 3 3" xfId="1125" xr:uid="{00000000-0005-0000-0000-000049030000}"/>
    <cellStyle name="Normal 11 3 3 2" xfId="2475" xr:uid="{00000000-0005-0000-0000-00004A030000}"/>
    <cellStyle name="Normal 11 3 4" xfId="1801" xr:uid="{00000000-0005-0000-0000-00004B030000}"/>
    <cellStyle name="Normal 11 3 5" xfId="3149" xr:uid="{00000000-0005-0000-0000-00004C030000}"/>
    <cellStyle name="Normal 11 4" xfId="621" xr:uid="{00000000-0005-0000-0000-00004D030000}"/>
    <cellStyle name="Normal 11 4 2" xfId="1294" xr:uid="{00000000-0005-0000-0000-00004E030000}"/>
    <cellStyle name="Normal 11 4 2 2" xfId="2644" xr:uid="{00000000-0005-0000-0000-00004F030000}"/>
    <cellStyle name="Normal 11 4 3" xfId="1970" xr:uid="{00000000-0005-0000-0000-000050030000}"/>
    <cellStyle name="Normal 11 4 4" xfId="3318" xr:uid="{00000000-0005-0000-0000-000051030000}"/>
    <cellStyle name="Normal 11 5" xfId="959" xr:uid="{00000000-0005-0000-0000-000052030000}"/>
    <cellStyle name="Normal 11 5 2" xfId="2309" xr:uid="{00000000-0005-0000-0000-000053030000}"/>
    <cellStyle name="Normal 11 6" xfId="1635" xr:uid="{00000000-0005-0000-0000-000054030000}"/>
    <cellStyle name="Normal 11 7" xfId="2983" xr:uid="{00000000-0005-0000-0000-000055030000}"/>
    <cellStyle name="Normal 11 8" xfId="3660" xr:uid="{00000000-0005-0000-0000-000056030000}"/>
    <cellStyle name="Normal 12" xfId="182" xr:uid="{00000000-0005-0000-0000-000057030000}"/>
    <cellStyle name="Normal 12 2" xfId="362" xr:uid="{00000000-0005-0000-0000-000058030000}"/>
    <cellStyle name="Normal 12 2 2" xfId="528" xr:uid="{00000000-0005-0000-0000-000059030000}"/>
    <cellStyle name="Normal 12 2 2 2" xfId="863" xr:uid="{00000000-0005-0000-0000-00005A030000}"/>
    <cellStyle name="Normal 12 2 2 2 2" xfId="1536" xr:uid="{00000000-0005-0000-0000-00005B030000}"/>
    <cellStyle name="Normal 12 2 2 2 2 2" xfId="2886" xr:uid="{00000000-0005-0000-0000-00005C030000}"/>
    <cellStyle name="Normal 12 2 2 2 3" xfId="2212" xr:uid="{00000000-0005-0000-0000-00005D030000}"/>
    <cellStyle name="Normal 12 2 2 2 4" xfId="3560" xr:uid="{00000000-0005-0000-0000-00005E030000}"/>
    <cellStyle name="Normal 12 2 2 3" xfId="1201" xr:uid="{00000000-0005-0000-0000-00005F030000}"/>
    <cellStyle name="Normal 12 2 2 3 2" xfId="2551" xr:uid="{00000000-0005-0000-0000-000060030000}"/>
    <cellStyle name="Normal 12 2 2 4" xfId="1877" xr:uid="{00000000-0005-0000-0000-000061030000}"/>
    <cellStyle name="Normal 12 2 2 5" xfId="3225" xr:uid="{00000000-0005-0000-0000-000062030000}"/>
    <cellStyle name="Normal 12 2 3" xfId="697" xr:uid="{00000000-0005-0000-0000-000063030000}"/>
    <cellStyle name="Normal 12 2 3 2" xfId="1370" xr:uid="{00000000-0005-0000-0000-000064030000}"/>
    <cellStyle name="Normal 12 2 3 2 2" xfId="2720" xr:uid="{00000000-0005-0000-0000-000065030000}"/>
    <cellStyle name="Normal 12 2 3 3" xfId="2046" xr:uid="{00000000-0005-0000-0000-000066030000}"/>
    <cellStyle name="Normal 12 2 3 4" xfId="3394" xr:uid="{00000000-0005-0000-0000-000067030000}"/>
    <cellStyle name="Normal 12 2 4" xfId="1035" xr:uid="{00000000-0005-0000-0000-000068030000}"/>
    <cellStyle name="Normal 12 2 4 2" xfId="2385" xr:uid="{00000000-0005-0000-0000-000069030000}"/>
    <cellStyle name="Normal 12 2 5" xfId="1711" xr:uid="{00000000-0005-0000-0000-00006A030000}"/>
    <cellStyle name="Normal 12 2 6" xfId="3059" xr:uid="{00000000-0005-0000-0000-00006B030000}"/>
    <cellStyle name="Normal 12 2 7" xfId="3682" xr:uid="{00000000-0005-0000-0000-00006C030000}"/>
    <cellStyle name="Normal 12 3" xfId="453" xr:uid="{00000000-0005-0000-0000-00006D030000}"/>
    <cellStyle name="Normal 12 3 2" xfId="788" xr:uid="{00000000-0005-0000-0000-00006E030000}"/>
    <cellStyle name="Normal 12 3 2 2" xfId="1461" xr:uid="{00000000-0005-0000-0000-00006F030000}"/>
    <cellStyle name="Normal 12 3 2 2 2" xfId="2811" xr:uid="{00000000-0005-0000-0000-000070030000}"/>
    <cellStyle name="Normal 12 3 2 3" xfId="2137" xr:uid="{00000000-0005-0000-0000-000071030000}"/>
    <cellStyle name="Normal 12 3 2 4" xfId="3485" xr:uid="{00000000-0005-0000-0000-000072030000}"/>
    <cellStyle name="Normal 12 3 3" xfId="1126" xr:uid="{00000000-0005-0000-0000-000073030000}"/>
    <cellStyle name="Normal 12 3 3 2" xfId="2476" xr:uid="{00000000-0005-0000-0000-000074030000}"/>
    <cellStyle name="Normal 12 3 4" xfId="1802" xr:uid="{00000000-0005-0000-0000-000075030000}"/>
    <cellStyle name="Normal 12 3 5" xfId="3150" xr:uid="{00000000-0005-0000-0000-000076030000}"/>
    <cellStyle name="Normal 12 4" xfId="622" xr:uid="{00000000-0005-0000-0000-000077030000}"/>
    <cellStyle name="Normal 12 4 2" xfId="1295" xr:uid="{00000000-0005-0000-0000-000078030000}"/>
    <cellStyle name="Normal 12 4 2 2" xfId="2645" xr:uid="{00000000-0005-0000-0000-000079030000}"/>
    <cellStyle name="Normal 12 4 3" xfId="1971" xr:uid="{00000000-0005-0000-0000-00007A030000}"/>
    <cellStyle name="Normal 12 4 4" xfId="3319" xr:uid="{00000000-0005-0000-0000-00007B030000}"/>
    <cellStyle name="Normal 12 5" xfId="960" xr:uid="{00000000-0005-0000-0000-00007C030000}"/>
    <cellStyle name="Normal 12 5 2" xfId="2310" xr:uid="{00000000-0005-0000-0000-00007D030000}"/>
    <cellStyle name="Normal 12 6" xfId="1636" xr:uid="{00000000-0005-0000-0000-00007E030000}"/>
    <cellStyle name="Normal 12 7" xfId="2984" xr:uid="{00000000-0005-0000-0000-00007F030000}"/>
    <cellStyle name="Normal 12 8" xfId="3670" xr:uid="{00000000-0005-0000-0000-000080030000}"/>
    <cellStyle name="Normal 13" xfId="183" xr:uid="{00000000-0005-0000-0000-000081030000}"/>
    <cellStyle name="Normal 13 10" xfId="11838" xr:uid="{00000000-0005-0000-0000-000082030000}"/>
    <cellStyle name="Normal 13 10 2" xfId="31022" xr:uid="{00000000-0005-0000-0000-000083030000}"/>
    <cellStyle name="Normal 13 10 3" xfId="41202" xr:uid="{00000000-0005-0000-0000-000084030000}"/>
    <cellStyle name="Normal 13 10 4" xfId="20842" xr:uid="{00000000-0005-0000-0000-000085030000}"/>
    <cellStyle name="Normal 13 11" xfId="21719" xr:uid="{00000000-0005-0000-0000-000086030000}"/>
    <cellStyle name="Normal 13 11 2" xfId="31899" xr:uid="{00000000-0005-0000-0000-000087030000}"/>
    <cellStyle name="Normal 13 11 3" xfId="42079" xr:uid="{00000000-0005-0000-0000-000088030000}"/>
    <cellStyle name="Normal 13 12" xfId="22612" xr:uid="{00000000-0005-0000-0000-000089030000}"/>
    <cellStyle name="Normal 13 12 2" xfId="32792" xr:uid="{00000000-0005-0000-0000-00008A030000}"/>
    <cellStyle name="Normal 13 12 3" xfId="42972" xr:uid="{00000000-0005-0000-0000-00008B030000}"/>
    <cellStyle name="Normal 13 13" xfId="22851" xr:uid="{00000000-0005-0000-0000-00008C030000}"/>
    <cellStyle name="Normal 13 14" xfId="33031" xr:uid="{00000000-0005-0000-0000-00008D030000}"/>
    <cellStyle name="Normal 13 15" xfId="43211" xr:uid="{00000000-0005-0000-0000-00008E030000}"/>
    <cellStyle name="Normal 13 16" xfId="43450" xr:uid="{00000000-0005-0000-0000-00008F030000}"/>
    <cellStyle name="Normal 13 17" xfId="12717" xr:uid="{00000000-0005-0000-0000-000090030000}"/>
    <cellStyle name="Normal 13 18" xfId="3700" xr:uid="{00000000-0005-0000-0000-000091030000}"/>
    <cellStyle name="Normal 13 2" xfId="363" xr:uid="{00000000-0005-0000-0000-000092030000}"/>
    <cellStyle name="Normal 13 2 10" xfId="21834" xr:uid="{00000000-0005-0000-0000-000093030000}"/>
    <cellStyle name="Normal 13 2 10 2" xfId="32014" xr:uid="{00000000-0005-0000-0000-000094030000}"/>
    <cellStyle name="Normal 13 2 10 3" xfId="42194" xr:uid="{00000000-0005-0000-0000-000095030000}"/>
    <cellStyle name="Normal 13 2 11" xfId="22730" xr:uid="{00000000-0005-0000-0000-000096030000}"/>
    <cellStyle name="Normal 13 2 11 2" xfId="32910" xr:uid="{00000000-0005-0000-0000-000097030000}"/>
    <cellStyle name="Normal 13 2 11 3" xfId="43090" xr:uid="{00000000-0005-0000-0000-000098030000}"/>
    <cellStyle name="Normal 13 2 12" xfId="22969" xr:uid="{00000000-0005-0000-0000-000099030000}"/>
    <cellStyle name="Normal 13 2 13" xfId="33149" xr:uid="{00000000-0005-0000-0000-00009A030000}"/>
    <cellStyle name="Normal 13 2 14" xfId="43329" xr:uid="{00000000-0005-0000-0000-00009B030000}"/>
    <cellStyle name="Normal 13 2 15" xfId="43568" xr:uid="{00000000-0005-0000-0000-00009C030000}"/>
    <cellStyle name="Normal 13 2 16" xfId="12832" xr:uid="{00000000-0005-0000-0000-00009D030000}"/>
    <cellStyle name="Normal 13 2 17" xfId="3824" xr:uid="{00000000-0005-0000-0000-00009E030000}"/>
    <cellStyle name="Normal 13 2 2" xfId="529" xr:uid="{00000000-0005-0000-0000-00009F030000}"/>
    <cellStyle name="Normal 13 2 2 10" xfId="23232" xr:uid="{00000000-0005-0000-0000-0000A0030000}"/>
    <cellStyle name="Normal 13 2 2 11" xfId="33412" xr:uid="{00000000-0005-0000-0000-0000A1030000}"/>
    <cellStyle name="Normal 13 2 2 12" xfId="13051" xr:uid="{00000000-0005-0000-0000-0000A2030000}"/>
    <cellStyle name="Normal 13 2 2 13" xfId="4044" xr:uid="{00000000-0005-0000-0000-0000A3030000}"/>
    <cellStyle name="Normal 13 2 2 2" xfId="864" xr:uid="{00000000-0005-0000-0000-0000A4030000}"/>
    <cellStyle name="Normal 13 2 2 2 10" xfId="33850" xr:uid="{00000000-0005-0000-0000-0000A5030000}"/>
    <cellStyle name="Normal 13 2 2 2 11" xfId="13489" xr:uid="{00000000-0005-0000-0000-0000A6030000}"/>
    <cellStyle name="Normal 13 2 2 2 12" xfId="4482" xr:uid="{00000000-0005-0000-0000-0000A7030000}"/>
    <cellStyle name="Normal 13 2 2 2 2" xfId="1537" xr:uid="{00000000-0005-0000-0000-0000A8030000}"/>
    <cellStyle name="Normal 13 2 2 2 2 2" xfId="2887" xr:uid="{00000000-0005-0000-0000-0000A9030000}"/>
    <cellStyle name="Normal 13 2 2 2 2 2 2" xfId="26298" xr:uid="{00000000-0005-0000-0000-0000AA030000}"/>
    <cellStyle name="Normal 13 2 2 2 2 2 3" xfId="36478" xr:uid="{00000000-0005-0000-0000-0000AB030000}"/>
    <cellStyle name="Normal 13 2 2 2 2 2 4" xfId="16117" xr:uid="{00000000-0005-0000-0000-0000AC030000}"/>
    <cellStyle name="Normal 13 2 2 2 2 2 5" xfId="7111" xr:uid="{00000000-0005-0000-0000-0000AD030000}"/>
    <cellStyle name="Normal 13 2 2 2 2 3" xfId="8864" xr:uid="{00000000-0005-0000-0000-0000AE030000}"/>
    <cellStyle name="Normal 13 2 2 2 2 3 2" xfId="28051" xr:uid="{00000000-0005-0000-0000-0000AF030000}"/>
    <cellStyle name="Normal 13 2 2 2 2 3 3" xfId="38231" xr:uid="{00000000-0005-0000-0000-0000B0030000}"/>
    <cellStyle name="Normal 13 2 2 2 2 3 4" xfId="17870" xr:uid="{00000000-0005-0000-0000-0000B1030000}"/>
    <cellStyle name="Normal 13 2 2 2 2 4" xfId="10857" xr:uid="{00000000-0005-0000-0000-0000B2030000}"/>
    <cellStyle name="Normal 13 2 2 2 2 4 2" xfId="30041" xr:uid="{00000000-0005-0000-0000-0000B3030000}"/>
    <cellStyle name="Normal 13 2 2 2 2 4 3" xfId="40221" xr:uid="{00000000-0005-0000-0000-0000B4030000}"/>
    <cellStyle name="Normal 13 2 2 2 2 4 4" xfId="19861" xr:uid="{00000000-0005-0000-0000-0000B5030000}"/>
    <cellStyle name="Normal 13 2 2 2 2 5" xfId="24546" xr:uid="{00000000-0005-0000-0000-0000B6030000}"/>
    <cellStyle name="Normal 13 2 2 2 2 6" xfId="34726" xr:uid="{00000000-0005-0000-0000-0000B7030000}"/>
    <cellStyle name="Normal 13 2 2 2 2 7" xfId="14365" xr:uid="{00000000-0005-0000-0000-0000B8030000}"/>
    <cellStyle name="Normal 13 2 2 2 2 8" xfId="5359" xr:uid="{00000000-0005-0000-0000-0000B9030000}"/>
    <cellStyle name="Normal 13 2 2 2 3" xfId="2213" xr:uid="{00000000-0005-0000-0000-0000BA030000}"/>
    <cellStyle name="Normal 13 2 2 2 3 2" xfId="25422" xr:uid="{00000000-0005-0000-0000-0000BB030000}"/>
    <cellStyle name="Normal 13 2 2 2 3 3" xfId="35602" xr:uid="{00000000-0005-0000-0000-0000BC030000}"/>
    <cellStyle name="Normal 13 2 2 2 3 4" xfId="15241" xr:uid="{00000000-0005-0000-0000-0000BD030000}"/>
    <cellStyle name="Normal 13 2 2 2 3 5" xfId="6235" xr:uid="{00000000-0005-0000-0000-0000BE030000}"/>
    <cellStyle name="Normal 13 2 2 2 4" xfId="3561" xr:uid="{00000000-0005-0000-0000-0000BF030000}"/>
    <cellStyle name="Normal 13 2 2 2 4 2" xfId="27175" xr:uid="{00000000-0005-0000-0000-0000C0030000}"/>
    <cellStyle name="Normal 13 2 2 2 4 3" xfId="37355" xr:uid="{00000000-0005-0000-0000-0000C1030000}"/>
    <cellStyle name="Normal 13 2 2 2 4 4" xfId="16994" xr:uid="{00000000-0005-0000-0000-0000C2030000}"/>
    <cellStyle name="Normal 13 2 2 2 4 5" xfId="7988" xr:uid="{00000000-0005-0000-0000-0000C3030000}"/>
    <cellStyle name="Normal 13 2 2 2 5" xfId="9981" xr:uid="{00000000-0005-0000-0000-0000C4030000}"/>
    <cellStyle name="Normal 13 2 2 2 5 2" xfId="29165" xr:uid="{00000000-0005-0000-0000-0000C5030000}"/>
    <cellStyle name="Normal 13 2 2 2 5 3" xfId="39345" xr:uid="{00000000-0005-0000-0000-0000C6030000}"/>
    <cellStyle name="Normal 13 2 2 2 5 4" xfId="18985" xr:uid="{00000000-0005-0000-0000-0000C7030000}"/>
    <cellStyle name="Normal 13 2 2 2 6" xfId="11734" xr:uid="{00000000-0005-0000-0000-0000C8030000}"/>
    <cellStyle name="Normal 13 2 2 2 6 2" xfId="30918" xr:uid="{00000000-0005-0000-0000-0000C9030000}"/>
    <cellStyle name="Normal 13 2 2 2 6 3" xfId="41098" xr:uid="{00000000-0005-0000-0000-0000CA030000}"/>
    <cellStyle name="Normal 13 2 2 2 6 4" xfId="20738" xr:uid="{00000000-0005-0000-0000-0000CB030000}"/>
    <cellStyle name="Normal 13 2 2 2 7" xfId="12610" xr:uid="{00000000-0005-0000-0000-0000CC030000}"/>
    <cellStyle name="Normal 13 2 2 2 7 2" xfId="31794" xr:uid="{00000000-0005-0000-0000-0000CD030000}"/>
    <cellStyle name="Normal 13 2 2 2 7 3" xfId="41974" xr:uid="{00000000-0005-0000-0000-0000CE030000}"/>
    <cellStyle name="Normal 13 2 2 2 7 4" xfId="21614" xr:uid="{00000000-0005-0000-0000-0000CF030000}"/>
    <cellStyle name="Normal 13 2 2 2 8" xfId="22491" xr:uid="{00000000-0005-0000-0000-0000D0030000}"/>
    <cellStyle name="Normal 13 2 2 2 8 2" xfId="32671" xr:uid="{00000000-0005-0000-0000-0000D1030000}"/>
    <cellStyle name="Normal 13 2 2 2 8 3" xfId="42851" xr:uid="{00000000-0005-0000-0000-0000D2030000}"/>
    <cellStyle name="Normal 13 2 2 2 9" xfId="23670" xr:uid="{00000000-0005-0000-0000-0000D3030000}"/>
    <cellStyle name="Normal 13 2 2 3" xfId="1202" xr:uid="{00000000-0005-0000-0000-0000D4030000}"/>
    <cellStyle name="Normal 13 2 2 3 2" xfId="2552" xr:uid="{00000000-0005-0000-0000-0000D5030000}"/>
    <cellStyle name="Normal 13 2 2 3 2 2" xfId="25860" xr:uid="{00000000-0005-0000-0000-0000D6030000}"/>
    <cellStyle name="Normal 13 2 2 3 2 3" xfId="36040" xr:uid="{00000000-0005-0000-0000-0000D7030000}"/>
    <cellStyle name="Normal 13 2 2 3 2 4" xfId="15679" xr:uid="{00000000-0005-0000-0000-0000D8030000}"/>
    <cellStyle name="Normal 13 2 2 3 2 5" xfId="6673" xr:uid="{00000000-0005-0000-0000-0000D9030000}"/>
    <cellStyle name="Normal 13 2 2 3 3" xfId="8426" xr:uid="{00000000-0005-0000-0000-0000DA030000}"/>
    <cellStyle name="Normal 13 2 2 3 3 2" xfId="27613" xr:uid="{00000000-0005-0000-0000-0000DB030000}"/>
    <cellStyle name="Normal 13 2 2 3 3 3" xfId="37793" xr:uid="{00000000-0005-0000-0000-0000DC030000}"/>
    <cellStyle name="Normal 13 2 2 3 3 4" xfId="17432" xr:uid="{00000000-0005-0000-0000-0000DD030000}"/>
    <cellStyle name="Normal 13 2 2 3 4" xfId="10419" xr:uid="{00000000-0005-0000-0000-0000DE030000}"/>
    <cellStyle name="Normal 13 2 2 3 4 2" xfId="29603" xr:uid="{00000000-0005-0000-0000-0000DF030000}"/>
    <cellStyle name="Normal 13 2 2 3 4 3" xfId="39783" xr:uid="{00000000-0005-0000-0000-0000E0030000}"/>
    <cellStyle name="Normal 13 2 2 3 4 4" xfId="19423" xr:uid="{00000000-0005-0000-0000-0000E1030000}"/>
    <cellStyle name="Normal 13 2 2 3 5" xfId="24108" xr:uid="{00000000-0005-0000-0000-0000E2030000}"/>
    <cellStyle name="Normal 13 2 2 3 6" xfId="34288" xr:uid="{00000000-0005-0000-0000-0000E3030000}"/>
    <cellStyle name="Normal 13 2 2 3 7" xfId="13927" xr:uid="{00000000-0005-0000-0000-0000E4030000}"/>
    <cellStyle name="Normal 13 2 2 3 8" xfId="4921" xr:uid="{00000000-0005-0000-0000-0000E5030000}"/>
    <cellStyle name="Normal 13 2 2 4" xfId="1878" xr:uid="{00000000-0005-0000-0000-0000E6030000}"/>
    <cellStyle name="Normal 13 2 2 4 2" xfId="24984" xr:uid="{00000000-0005-0000-0000-0000E7030000}"/>
    <cellStyle name="Normal 13 2 2 4 3" xfId="35164" xr:uid="{00000000-0005-0000-0000-0000E8030000}"/>
    <cellStyle name="Normal 13 2 2 4 4" xfId="14803" xr:uid="{00000000-0005-0000-0000-0000E9030000}"/>
    <cellStyle name="Normal 13 2 2 4 5" xfId="5797" xr:uid="{00000000-0005-0000-0000-0000EA030000}"/>
    <cellStyle name="Normal 13 2 2 5" xfId="3226" xr:uid="{00000000-0005-0000-0000-0000EB030000}"/>
    <cellStyle name="Normal 13 2 2 5 2" xfId="26737" xr:uid="{00000000-0005-0000-0000-0000EC030000}"/>
    <cellStyle name="Normal 13 2 2 5 3" xfId="36917" xr:uid="{00000000-0005-0000-0000-0000ED030000}"/>
    <cellStyle name="Normal 13 2 2 5 4" xfId="16556" xr:uid="{00000000-0005-0000-0000-0000EE030000}"/>
    <cellStyle name="Normal 13 2 2 5 5" xfId="7550" xr:uid="{00000000-0005-0000-0000-0000EF030000}"/>
    <cellStyle name="Normal 13 2 2 6" xfId="9543" xr:uid="{00000000-0005-0000-0000-0000F0030000}"/>
    <cellStyle name="Normal 13 2 2 6 2" xfId="28727" xr:uid="{00000000-0005-0000-0000-0000F1030000}"/>
    <cellStyle name="Normal 13 2 2 6 3" xfId="38907" xr:uid="{00000000-0005-0000-0000-0000F2030000}"/>
    <cellStyle name="Normal 13 2 2 6 4" xfId="18547" xr:uid="{00000000-0005-0000-0000-0000F3030000}"/>
    <cellStyle name="Normal 13 2 2 7" xfId="11296" xr:uid="{00000000-0005-0000-0000-0000F4030000}"/>
    <cellStyle name="Normal 13 2 2 7 2" xfId="30480" xr:uid="{00000000-0005-0000-0000-0000F5030000}"/>
    <cellStyle name="Normal 13 2 2 7 3" xfId="40660" xr:uid="{00000000-0005-0000-0000-0000F6030000}"/>
    <cellStyle name="Normal 13 2 2 7 4" xfId="20300" xr:uid="{00000000-0005-0000-0000-0000F7030000}"/>
    <cellStyle name="Normal 13 2 2 8" xfId="12172" xr:uid="{00000000-0005-0000-0000-0000F8030000}"/>
    <cellStyle name="Normal 13 2 2 8 2" xfId="31356" xr:uid="{00000000-0005-0000-0000-0000F9030000}"/>
    <cellStyle name="Normal 13 2 2 8 3" xfId="41536" xr:uid="{00000000-0005-0000-0000-0000FA030000}"/>
    <cellStyle name="Normal 13 2 2 8 4" xfId="21176" xr:uid="{00000000-0005-0000-0000-0000FB030000}"/>
    <cellStyle name="Normal 13 2 2 9" xfId="22053" xr:uid="{00000000-0005-0000-0000-0000FC030000}"/>
    <cellStyle name="Normal 13 2 2 9 2" xfId="32233" xr:uid="{00000000-0005-0000-0000-0000FD030000}"/>
    <cellStyle name="Normal 13 2 2 9 3" xfId="42413" xr:uid="{00000000-0005-0000-0000-0000FE030000}"/>
    <cellStyle name="Normal 13 2 3" xfId="698" xr:uid="{00000000-0005-0000-0000-0000FF030000}"/>
    <cellStyle name="Normal 13 2 3 10" xfId="33631" xr:uid="{00000000-0005-0000-0000-000000040000}"/>
    <cellStyle name="Normal 13 2 3 11" xfId="13270" xr:uid="{00000000-0005-0000-0000-000001040000}"/>
    <cellStyle name="Normal 13 2 3 12" xfId="4263" xr:uid="{00000000-0005-0000-0000-000002040000}"/>
    <cellStyle name="Normal 13 2 3 2" xfId="1371" xr:uid="{00000000-0005-0000-0000-000003040000}"/>
    <cellStyle name="Normal 13 2 3 2 2" xfId="2721" xr:uid="{00000000-0005-0000-0000-000004040000}"/>
    <cellStyle name="Normal 13 2 3 2 2 2" xfId="26079" xr:uid="{00000000-0005-0000-0000-000005040000}"/>
    <cellStyle name="Normal 13 2 3 2 2 3" xfId="36259" xr:uid="{00000000-0005-0000-0000-000006040000}"/>
    <cellStyle name="Normal 13 2 3 2 2 4" xfId="15898" xr:uid="{00000000-0005-0000-0000-000007040000}"/>
    <cellStyle name="Normal 13 2 3 2 2 5" xfId="6892" xr:uid="{00000000-0005-0000-0000-000008040000}"/>
    <cellStyle name="Normal 13 2 3 2 3" xfId="8645" xr:uid="{00000000-0005-0000-0000-000009040000}"/>
    <cellStyle name="Normal 13 2 3 2 3 2" xfId="27832" xr:uid="{00000000-0005-0000-0000-00000A040000}"/>
    <cellStyle name="Normal 13 2 3 2 3 3" xfId="38012" xr:uid="{00000000-0005-0000-0000-00000B040000}"/>
    <cellStyle name="Normal 13 2 3 2 3 4" xfId="17651" xr:uid="{00000000-0005-0000-0000-00000C040000}"/>
    <cellStyle name="Normal 13 2 3 2 4" xfId="10638" xr:uid="{00000000-0005-0000-0000-00000D040000}"/>
    <cellStyle name="Normal 13 2 3 2 4 2" xfId="29822" xr:uid="{00000000-0005-0000-0000-00000E040000}"/>
    <cellStyle name="Normal 13 2 3 2 4 3" xfId="40002" xr:uid="{00000000-0005-0000-0000-00000F040000}"/>
    <cellStyle name="Normal 13 2 3 2 4 4" xfId="19642" xr:uid="{00000000-0005-0000-0000-000010040000}"/>
    <cellStyle name="Normal 13 2 3 2 5" xfId="24327" xr:uid="{00000000-0005-0000-0000-000011040000}"/>
    <cellStyle name="Normal 13 2 3 2 6" xfId="34507" xr:uid="{00000000-0005-0000-0000-000012040000}"/>
    <cellStyle name="Normal 13 2 3 2 7" xfId="14146" xr:uid="{00000000-0005-0000-0000-000013040000}"/>
    <cellStyle name="Normal 13 2 3 2 8" xfId="5140" xr:uid="{00000000-0005-0000-0000-000014040000}"/>
    <cellStyle name="Normal 13 2 3 3" xfId="2047" xr:uid="{00000000-0005-0000-0000-000015040000}"/>
    <cellStyle name="Normal 13 2 3 3 2" xfId="25203" xr:uid="{00000000-0005-0000-0000-000016040000}"/>
    <cellStyle name="Normal 13 2 3 3 3" xfId="35383" xr:uid="{00000000-0005-0000-0000-000017040000}"/>
    <cellStyle name="Normal 13 2 3 3 4" xfId="15022" xr:uid="{00000000-0005-0000-0000-000018040000}"/>
    <cellStyle name="Normal 13 2 3 3 5" xfId="6016" xr:uid="{00000000-0005-0000-0000-000019040000}"/>
    <cellStyle name="Normal 13 2 3 4" xfId="3395" xr:uid="{00000000-0005-0000-0000-00001A040000}"/>
    <cellStyle name="Normal 13 2 3 4 2" xfId="26956" xr:uid="{00000000-0005-0000-0000-00001B040000}"/>
    <cellStyle name="Normal 13 2 3 4 3" xfId="37136" xr:uid="{00000000-0005-0000-0000-00001C040000}"/>
    <cellStyle name="Normal 13 2 3 4 4" xfId="16775" xr:uid="{00000000-0005-0000-0000-00001D040000}"/>
    <cellStyle name="Normal 13 2 3 4 5" xfId="7769" xr:uid="{00000000-0005-0000-0000-00001E040000}"/>
    <cellStyle name="Normal 13 2 3 5" xfId="9762" xr:uid="{00000000-0005-0000-0000-00001F040000}"/>
    <cellStyle name="Normal 13 2 3 5 2" xfId="28946" xr:uid="{00000000-0005-0000-0000-000020040000}"/>
    <cellStyle name="Normal 13 2 3 5 3" xfId="39126" xr:uid="{00000000-0005-0000-0000-000021040000}"/>
    <cellStyle name="Normal 13 2 3 5 4" xfId="18766" xr:uid="{00000000-0005-0000-0000-000022040000}"/>
    <cellStyle name="Normal 13 2 3 6" xfId="11515" xr:uid="{00000000-0005-0000-0000-000023040000}"/>
    <cellStyle name="Normal 13 2 3 6 2" xfId="30699" xr:uid="{00000000-0005-0000-0000-000024040000}"/>
    <cellStyle name="Normal 13 2 3 6 3" xfId="40879" xr:uid="{00000000-0005-0000-0000-000025040000}"/>
    <cellStyle name="Normal 13 2 3 6 4" xfId="20519" xr:uid="{00000000-0005-0000-0000-000026040000}"/>
    <cellStyle name="Normal 13 2 3 7" xfId="12391" xr:uid="{00000000-0005-0000-0000-000027040000}"/>
    <cellStyle name="Normal 13 2 3 7 2" xfId="31575" xr:uid="{00000000-0005-0000-0000-000028040000}"/>
    <cellStyle name="Normal 13 2 3 7 3" xfId="41755" xr:uid="{00000000-0005-0000-0000-000029040000}"/>
    <cellStyle name="Normal 13 2 3 7 4" xfId="21395" xr:uid="{00000000-0005-0000-0000-00002A040000}"/>
    <cellStyle name="Normal 13 2 3 8" xfId="22272" xr:uid="{00000000-0005-0000-0000-00002B040000}"/>
    <cellStyle name="Normal 13 2 3 8 2" xfId="32452" xr:uid="{00000000-0005-0000-0000-00002C040000}"/>
    <cellStyle name="Normal 13 2 3 8 3" xfId="42632" xr:uid="{00000000-0005-0000-0000-00002D040000}"/>
    <cellStyle name="Normal 13 2 3 9" xfId="23451" xr:uid="{00000000-0005-0000-0000-00002E040000}"/>
    <cellStyle name="Normal 13 2 4" xfId="1036" xr:uid="{00000000-0005-0000-0000-00002F040000}"/>
    <cellStyle name="Normal 13 2 4 2" xfId="2386" xr:uid="{00000000-0005-0000-0000-000030040000}"/>
    <cellStyle name="Normal 13 2 4 2 2" xfId="25641" xr:uid="{00000000-0005-0000-0000-000031040000}"/>
    <cellStyle name="Normal 13 2 4 2 3" xfId="35821" xr:uid="{00000000-0005-0000-0000-000032040000}"/>
    <cellStyle name="Normal 13 2 4 2 4" xfId="15460" xr:uid="{00000000-0005-0000-0000-000033040000}"/>
    <cellStyle name="Normal 13 2 4 2 5" xfId="6454" xr:uid="{00000000-0005-0000-0000-000034040000}"/>
    <cellStyle name="Normal 13 2 4 3" xfId="8207" xr:uid="{00000000-0005-0000-0000-000035040000}"/>
    <cellStyle name="Normal 13 2 4 3 2" xfId="27394" xr:uid="{00000000-0005-0000-0000-000036040000}"/>
    <cellStyle name="Normal 13 2 4 3 3" xfId="37574" xr:uid="{00000000-0005-0000-0000-000037040000}"/>
    <cellStyle name="Normal 13 2 4 3 4" xfId="17213" xr:uid="{00000000-0005-0000-0000-000038040000}"/>
    <cellStyle name="Normal 13 2 4 4" xfId="10200" xr:uid="{00000000-0005-0000-0000-000039040000}"/>
    <cellStyle name="Normal 13 2 4 4 2" xfId="29384" xr:uid="{00000000-0005-0000-0000-00003A040000}"/>
    <cellStyle name="Normal 13 2 4 4 3" xfId="39564" xr:uid="{00000000-0005-0000-0000-00003B040000}"/>
    <cellStyle name="Normal 13 2 4 4 4" xfId="19204" xr:uid="{00000000-0005-0000-0000-00003C040000}"/>
    <cellStyle name="Normal 13 2 4 5" xfId="23889" xr:uid="{00000000-0005-0000-0000-00003D040000}"/>
    <cellStyle name="Normal 13 2 4 6" xfId="34069" xr:uid="{00000000-0005-0000-0000-00003E040000}"/>
    <cellStyle name="Normal 13 2 4 7" xfId="13708" xr:uid="{00000000-0005-0000-0000-00003F040000}"/>
    <cellStyle name="Normal 13 2 4 8" xfId="4702" xr:uid="{00000000-0005-0000-0000-000040040000}"/>
    <cellStyle name="Normal 13 2 5" xfId="1712" xr:uid="{00000000-0005-0000-0000-000041040000}"/>
    <cellStyle name="Normal 13 2 5 2" xfId="9104" xr:uid="{00000000-0005-0000-0000-000042040000}"/>
    <cellStyle name="Normal 13 2 5 2 2" xfId="28288" xr:uid="{00000000-0005-0000-0000-000043040000}"/>
    <cellStyle name="Normal 13 2 5 2 3" xfId="38468" xr:uid="{00000000-0005-0000-0000-000044040000}"/>
    <cellStyle name="Normal 13 2 5 2 4" xfId="18108" xr:uid="{00000000-0005-0000-0000-000045040000}"/>
    <cellStyle name="Normal 13 2 5 3" xfId="24765" xr:uid="{00000000-0005-0000-0000-000046040000}"/>
    <cellStyle name="Normal 13 2 5 4" xfId="34945" xr:uid="{00000000-0005-0000-0000-000047040000}"/>
    <cellStyle name="Normal 13 2 5 5" xfId="14584" xr:uid="{00000000-0005-0000-0000-000048040000}"/>
    <cellStyle name="Normal 13 2 5 6" xfId="5578" xr:uid="{00000000-0005-0000-0000-000049040000}"/>
    <cellStyle name="Normal 13 2 6" xfId="3060" xr:uid="{00000000-0005-0000-0000-00004A040000}"/>
    <cellStyle name="Normal 13 2 6 2" xfId="26518" xr:uid="{00000000-0005-0000-0000-00004B040000}"/>
    <cellStyle name="Normal 13 2 6 3" xfId="36698" xr:uid="{00000000-0005-0000-0000-00004C040000}"/>
    <cellStyle name="Normal 13 2 6 4" xfId="16337" xr:uid="{00000000-0005-0000-0000-00004D040000}"/>
    <cellStyle name="Normal 13 2 6 5" xfId="7331" xr:uid="{00000000-0005-0000-0000-00004E040000}"/>
    <cellStyle name="Normal 13 2 7" xfId="9324" xr:uid="{00000000-0005-0000-0000-00004F040000}"/>
    <cellStyle name="Normal 13 2 7 2" xfId="28508" xr:uid="{00000000-0005-0000-0000-000050040000}"/>
    <cellStyle name="Normal 13 2 7 3" xfId="38688" xr:uid="{00000000-0005-0000-0000-000051040000}"/>
    <cellStyle name="Normal 13 2 7 4" xfId="18328" xr:uid="{00000000-0005-0000-0000-000052040000}"/>
    <cellStyle name="Normal 13 2 8" xfId="11077" xr:uid="{00000000-0005-0000-0000-000053040000}"/>
    <cellStyle name="Normal 13 2 8 2" xfId="30261" xr:uid="{00000000-0005-0000-0000-000054040000}"/>
    <cellStyle name="Normal 13 2 8 3" xfId="40441" xr:uid="{00000000-0005-0000-0000-000055040000}"/>
    <cellStyle name="Normal 13 2 8 4" xfId="20081" xr:uid="{00000000-0005-0000-0000-000056040000}"/>
    <cellStyle name="Normal 13 2 9" xfId="11953" xr:uid="{00000000-0005-0000-0000-000057040000}"/>
    <cellStyle name="Normal 13 2 9 2" xfId="31137" xr:uid="{00000000-0005-0000-0000-000058040000}"/>
    <cellStyle name="Normal 13 2 9 3" xfId="41317" xr:uid="{00000000-0005-0000-0000-000059040000}"/>
    <cellStyle name="Normal 13 2 9 4" xfId="20957" xr:uid="{00000000-0005-0000-0000-00005A040000}"/>
    <cellStyle name="Normal 13 3" xfId="454" xr:uid="{00000000-0005-0000-0000-00005B040000}"/>
    <cellStyle name="Normal 13 3 10" xfId="23117" xr:uid="{00000000-0005-0000-0000-00005C040000}"/>
    <cellStyle name="Normal 13 3 11" xfId="33297" xr:uid="{00000000-0005-0000-0000-00005D040000}"/>
    <cellStyle name="Normal 13 3 12" xfId="12936" xr:uid="{00000000-0005-0000-0000-00005E040000}"/>
    <cellStyle name="Normal 13 3 13" xfId="3929" xr:uid="{00000000-0005-0000-0000-00005F040000}"/>
    <cellStyle name="Normal 13 3 2" xfId="789" xr:uid="{00000000-0005-0000-0000-000060040000}"/>
    <cellStyle name="Normal 13 3 2 10" xfId="33735" xr:uid="{00000000-0005-0000-0000-000061040000}"/>
    <cellStyle name="Normal 13 3 2 11" xfId="13374" xr:uid="{00000000-0005-0000-0000-000062040000}"/>
    <cellStyle name="Normal 13 3 2 12" xfId="4367" xr:uid="{00000000-0005-0000-0000-000063040000}"/>
    <cellStyle name="Normal 13 3 2 2" xfId="1462" xr:uid="{00000000-0005-0000-0000-000064040000}"/>
    <cellStyle name="Normal 13 3 2 2 2" xfId="2812" xr:uid="{00000000-0005-0000-0000-000065040000}"/>
    <cellStyle name="Normal 13 3 2 2 2 2" xfId="26183" xr:uid="{00000000-0005-0000-0000-000066040000}"/>
    <cellStyle name="Normal 13 3 2 2 2 3" xfId="36363" xr:uid="{00000000-0005-0000-0000-000067040000}"/>
    <cellStyle name="Normal 13 3 2 2 2 4" xfId="16002" xr:uid="{00000000-0005-0000-0000-000068040000}"/>
    <cellStyle name="Normal 13 3 2 2 2 5" xfId="6996" xr:uid="{00000000-0005-0000-0000-000069040000}"/>
    <cellStyle name="Normal 13 3 2 2 3" xfId="8749" xr:uid="{00000000-0005-0000-0000-00006A040000}"/>
    <cellStyle name="Normal 13 3 2 2 3 2" xfId="27936" xr:uid="{00000000-0005-0000-0000-00006B040000}"/>
    <cellStyle name="Normal 13 3 2 2 3 3" xfId="38116" xr:uid="{00000000-0005-0000-0000-00006C040000}"/>
    <cellStyle name="Normal 13 3 2 2 3 4" xfId="17755" xr:uid="{00000000-0005-0000-0000-00006D040000}"/>
    <cellStyle name="Normal 13 3 2 2 4" xfId="10742" xr:uid="{00000000-0005-0000-0000-00006E040000}"/>
    <cellStyle name="Normal 13 3 2 2 4 2" xfId="29926" xr:uid="{00000000-0005-0000-0000-00006F040000}"/>
    <cellStyle name="Normal 13 3 2 2 4 3" xfId="40106" xr:uid="{00000000-0005-0000-0000-000070040000}"/>
    <cellStyle name="Normal 13 3 2 2 4 4" xfId="19746" xr:uid="{00000000-0005-0000-0000-000071040000}"/>
    <cellStyle name="Normal 13 3 2 2 5" xfId="24431" xr:uid="{00000000-0005-0000-0000-000072040000}"/>
    <cellStyle name="Normal 13 3 2 2 6" xfId="34611" xr:uid="{00000000-0005-0000-0000-000073040000}"/>
    <cellStyle name="Normal 13 3 2 2 7" xfId="14250" xr:uid="{00000000-0005-0000-0000-000074040000}"/>
    <cellStyle name="Normal 13 3 2 2 8" xfId="5244" xr:uid="{00000000-0005-0000-0000-000075040000}"/>
    <cellStyle name="Normal 13 3 2 3" xfId="2138" xr:uid="{00000000-0005-0000-0000-000076040000}"/>
    <cellStyle name="Normal 13 3 2 3 2" xfId="25307" xr:uid="{00000000-0005-0000-0000-000077040000}"/>
    <cellStyle name="Normal 13 3 2 3 3" xfId="35487" xr:uid="{00000000-0005-0000-0000-000078040000}"/>
    <cellStyle name="Normal 13 3 2 3 4" xfId="15126" xr:uid="{00000000-0005-0000-0000-000079040000}"/>
    <cellStyle name="Normal 13 3 2 3 5" xfId="6120" xr:uid="{00000000-0005-0000-0000-00007A040000}"/>
    <cellStyle name="Normal 13 3 2 4" xfId="3486" xr:uid="{00000000-0005-0000-0000-00007B040000}"/>
    <cellStyle name="Normal 13 3 2 4 2" xfId="27060" xr:uid="{00000000-0005-0000-0000-00007C040000}"/>
    <cellStyle name="Normal 13 3 2 4 3" xfId="37240" xr:uid="{00000000-0005-0000-0000-00007D040000}"/>
    <cellStyle name="Normal 13 3 2 4 4" xfId="16879" xr:uid="{00000000-0005-0000-0000-00007E040000}"/>
    <cellStyle name="Normal 13 3 2 4 5" xfId="7873" xr:uid="{00000000-0005-0000-0000-00007F040000}"/>
    <cellStyle name="Normal 13 3 2 5" xfId="9866" xr:uid="{00000000-0005-0000-0000-000080040000}"/>
    <cellStyle name="Normal 13 3 2 5 2" xfId="29050" xr:uid="{00000000-0005-0000-0000-000081040000}"/>
    <cellStyle name="Normal 13 3 2 5 3" xfId="39230" xr:uid="{00000000-0005-0000-0000-000082040000}"/>
    <cellStyle name="Normal 13 3 2 5 4" xfId="18870" xr:uid="{00000000-0005-0000-0000-000083040000}"/>
    <cellStyle name="Normal 13 3 2 6" xfId="11619" xr:uid="{00000000-0005-0000-0000-000084040000}"/>
    <cellStyle name="Normal 13 3 2 6 2" xfId="30803" xr:uid="{00000000-0005-0000-0000-000085040000}"/>
    <cellStyle name="Normal 13 3 2 6 3" xfId="40983" xr:uid="{00000000-0005-0000-0000-000086040000}"/>
    <cellStyle name="Normal 13 3 2 6 4" xfId="20623" xr:uid="{00000000-0005-0000-0000-000087040000}"/>
    <cellStyle name="Normal 13 3 2 7" xfId="12495" xr:uid="{00000000-0005-0000-0000-000088040000}"/>
    <cellStyle name="Normal 13 3 2 7 2" xfId="31679" xr:uid="{00000000-0005-0000-0000-000089040000}"/>
    <cellStyle name="Normal 13 3 2 7 3" xfId="41859" xr:uid="{00000000-0005-0000-0000-00008A040000}"/>
    <cellStyle name="Normal 13 3 2 7 4" xfId="21499" xr:uid="{00000000-0005-0000-0000-00008B040000}"/>
    <cellStyle name="Normal 13 3 2 8" xfId="22376" xr:uid="{00000000-0005-0000-0000-00008C040000}"/>
    <cellStyle name="Normal 13 3 2 8 2" xfId="32556" xr:uid="{00000000-0005-0000-0000-00008D040000}"/>
    <cellStyle name="Normal 13 3 2 8 3" xfId="42736" xr:uid="{00000000-0005-0000-0000-00008E040000}"/>
    <cellStyle name="Normal 13 3 2 9" xfId="23555" xr:uid="{00000000-0005-0000-0000-00008F040000}"/>
    <cellStyle name="Normal 13 3 3" xfId="1127" xr:uid="{00000000-0005-0000-0000-000090040000}"/>
    <cellStyle name="Normal 13 3 3 2" xfId="2477" xr:uid="{00000000-0005-0000-0000-000091040000}"/>
    <cellStyle name="Normal 13 3 3 2 2" xfId="25745" xr:uid="{00000000-0005-0000-0000-000092040000}"/>
    <cellStyle name="Normal 13 3 3 2 3" xfId="35925" xr:uid="{00000000-0005-0000-0000-000093040000}"/>
    <cellStyle name="Normal 13 3 3 2 4" xfId="15564" xr:uid="{00000000-0005-0000-0000-000094040000}"/>
    <cellStyle name="Normal 13 3 3 2 5" xfId="6558" xr:uid="{00000000-0005-0000-0000-000095040000}"/>
    <cellStyle name="Normal 13 3 3 3" xfId="8311" xr:uid="{00000000-0005-0000-0000-000096040000}"/>
    <cellStyle name="Normal 13 3 3 3 2" xfId="27498" xr:uid="{00000000-0005-0000-0000-000097040000}"/>
    <cellStyle name="Normal 13 3 3 3 3" xfId="37678" xr:uid="{00000000-0005-0000-0000-000098040000}"/>
    <cellStyle name="Normal 13 3 3 3 4" xfId="17317" xr:uid="{00000000-0005-0000-0000-000099040000}"/>
    <cellStyle name="Normal 13 3 3 4" xfId="10304" xr:uid="{00000000-0005-0000-0000-00009A040000}"/>
    <cellStyle name="Normal 13 3 3 4 2" xfId="29488" xr:uid="{00000000-0005-0000-0000-00009B040000}"/>
    <cellStyle name="Normal 13 3 3 4 3" xfId="39668" xr:uid="{00000000-0005-0000-0000-00009C040000}"/>
    <cellStyle name="Normal 13 3 3 4 4" xfId="19308" xr:uid="{00000000-0005-0000-0000-00009D040000}"/>
    <cellStyle name="Normal 13 3 3 5" xfId="23993" xr:uid="{00000000-0005-0000-0000-00009E040000}"/>
    <cellStyle name="Normal 13 3 3 6" xfId="34173" xr:uid="{00000000-0005-0000-0000-00009F040000}"/>
    <cellStyle name="Normal 13 3 3 7" xfId="13812" xr:uid="{00000000-0005-0000-0000-0000A0040000}"/>
    <cellStyle name="Normal 13 3 3 8" xfId="4806" xr:uid="{00000000-0005-0000-0000-0000A1040000}"/>
    <cellStyle name="Normal 13 3 4" xfId="1803" xr:uid="{00000000-0005-0000-0000-0000A2040000}"/>
    <cellStyle name="Normal 13 3 4 2" xfId="24869" xr:uid="{00000000-0005-0000-0000-0000A3040000}"/>
    <cellStyle name="Normal 13 3 4 3" xfId="35049" xr:uid="{00000000-0005-0000-0000-0000A4040000}"/>
    <cellStyle name="Normal 13 3 4 4" xfId="14688" xr:uid="{00000000-0005-0000-0000-0000A5040000}"/>
    <cellStyle name="Normal 13 3 4 5" xfId="5682" xr:uid="{00000000-0005-0000-0000-0000A6040000}"/>
    <cellStyle name="Normal 13 3 5" xfId="3151" xr:uid="{00000000-0005-0000-0000-0000A7040000}"/>
    <cellStyle name="Normal 13 3 5 2" xfId="26622" xr:uid="{00000000-0005-0000-0000-0000A8040000}"/>
    <cellStyle name="Normal 13 3 5 3" xfId="36802" xr:uid="{00000000-0005-0000-0000-0000A9040000}"/>
    <cellStyle name="Normal 13 3 5 4" xfId="16441" xr:uid="{00000000-0005-0000-0000-0000AA040000}"/>
    <cellStyle name="Normal 13 3 5 5" xfId="7435" xr:uid="{00000000-0005-0000-0000-0000AB040000}"/>
    <cellStyle name="Normal 13 3 6" xfId="9428" xr:uid="{00000000-0005-0000-0000-0000AC040000}"/>
    <cellStyle name="Normal 13 3 6 2" xfId="28612" xr:uid="{00000000-0005-0000-0000-0000AD040000}"/>
    <cellStyle name="Normal 13 3 6 3" xfId="38792" xr:uid="{00000000-0005-0000-0000-0000AE040000}"/>
    <cellStyle name="Normal 13 3 6 4" xfId="18432" xr:uid="{00000000-0005-0000-0000-0000AF040000}"/>
    <cellStyle name="Normal 13 3 7" xfId="11181" xr:uid="{00000000-0005-0000-0000-0000B0040000}"/>
    <cellStyle name="Normal 13 3 7 2" xfId="30365" xr:uid="{00000000-0005-0000-0000-0000B1040000}"/>
    <cellStyle name="Normal 13 3 7 3" xfId="40545" xr:uid="{00000000-0005-0000-0000-0000B2040000}"/>
    <cellStyle name="Normal 13 3 7 4" xfId="20185" xr:uid="{00000000-0005-0000-0000-0000B3040000}"/>
    <cellStyle name="Normal 13 3 8" xfId="12057" xr:uid="{00000000-0005-0000-0000-0000B4040000}"/>
    <cellStyle name="Normal 13 3 8 2" xfId="31241" xr:uid="{00000000-0005-0000-0000-0000B5040000}"/>
    <cellStyle name="Normal 13 3 8 3" xfId="41421" xr:uid="{00000000-0005-0000-0000-0000B6040000}"/>
    <cellStyle name="Normal 13 3 8 4" xfId="21061" xr:uid="{00000000-0005-0000-0000-0000B7040000}"/>
    <cellStyle name="Normal 13 3 9" xfId="21938" xr:uid="{00000000-0005-0000-0000-0000B8040000}"/>
    <cellStyle name="Normal 13 3 9 2" xfId="32118" xr:uid="{00000000-0005-0000-0000-0000B9040000}"/>
    <cellStyle name="Normal 13 3 9 3" xfId="42298" xr:uid="{00000000-0005-0000-0000-0000BA040000}"/>
    <cellStyle name="Normal 13 4" xfId="623" xr:uid="{00000000-0005-0000-0000-0000BB040000}"/>
    <cellStyle name="Normal 13 4 10" xfId="33516" xr:uid="{00000000-0005-0000-0000-0000BC040000}"/>
    <cellStyle name="Normal 13 4 11" xfId="13155" xr:uid="{00000000-0005-0000-0000-0000BD040000}"/>
    <cellStyle name="Normal 13 4 12" xfId="4148" xr:uid="{00000000-0005-0000-0000-0000BE040000}"/>
    <cellStyle name="Normal 13 4 2" xfId="1296" xr:uid="{00000000-0005-0000-0000-0000BF040000}"/>
    <cellStyle name="Normal 13 4 2 2" xfId="2646" xr:uid="{00000000-0005-0000-0000-0000C0040000}"/>
    <cellStyle name="Normal 13 4 2 2 2" xfId="25964" xr:uid="{00000000-0005-0000-0000-0000C1040000}"/>
    <cellStyle name="Normal 13 4 2 2 3" xfId="36144" xr:uid="{00000000-0005-0000-0000-0000C2040000}"/>
    <cellStyle name="Normal 13 4 2 2 4" xfId="15783" xr:uid="{00000000-0005-0000-0000-0000C3040000}"/>
    <cellStyle name="Normal 13 4 2 2 5" xfId="6777" xr:uid="{00000000-0005-0000-0000-0000C4040000}"/>
    <cellStyle name="Normal 13 4 2 3" xfId="8530" xr:uid="{00000000-0005-0000-0000-0000C5040000}"/>
    <cellStyle name="Normal 13 4 2 3 2" xfId="27717" xr:uid="{00000000-0005-0000-0000-0000C6040000}"/>
    <cellStyle name="Normal 13 4 2 3 3" xfId="37897" xr:uid="{00000000-0005-0000-0000-0000C7040000}"/>
    <cellStyle name="Normal 13 4 2 3 4" xfId="17536" xr:uid="{00000000-0005-0000-0000-0000C8040000}"/>
    <cellStyle name="Normal 13 4 2 4" xfId="10523" xr:uid="{00000000-0005-0000-0000-0000C9040000}"/>
    <cellStyle name="Normal 13 4 2 4 2" xfId="29707" xr:uid="{00000000-0005-0000-0000-0000CA040000}"/>
    <cellStyle name="Normal 13 4 2 4 3" xfId="39887" xr:uid="{00000000-0005-0000-0000-0000CB040000}"/>
    <cellStyle name="Normal 13 4 2 4 4" xfId="19527" xr:uid="{00000000-0005-0000-0000-0000CC040000}"/>
    <cellStyle name="Normal 13 4 2 5" xfId="24212" xr:uid="{00000000-0005-0000-0000-0000CD040000}"/>
    <cellStyle name="Normal 13 4 2 6" xfId="34392" xr:uid="{00000000-0005-0000-0000-0000CE040000}"/>
    <cellStyle name="Normal 13 4 2 7" xfId="14031" xr:uid="{00000000-0005-0000-0000-0000CF040000}"/>
    <cellStyle name="Normal 13 4 2 8" xfId="5025" xr:uid="{00000000-0005-0000-0000-0000D0040000}"/>
    <cellStyle name="Normal 13 4 3" xfId="1972" xr:uid="{00000000-0005-0000-0000-0000D1040000}"/>
    <cellStyle name="Normal 13 4 3 2" xfId="25088" xr:uid="{00000000-0005-0000-0000-0000D2040000}"/>
    <cellStyle name="Normal 13 4 3 3" xfId="35268" xr:uid="{00000000-0005-0000-0000-0000D3040000}"/>
    <cellStyle name="Normal 13 4 3 4" xfId="14907" xr:uid="{00000000-0005-0000-0000-0000D4040000}"/>
    <cellStyle name="Normal 13 4 3 5" xfId="5901" xr:uid="{00000000-0005-0000-0000-0000D5040000}"/>
    <cellStyle name="Normal 13 4 4" xfId="3320" xr:uid="{00000000-0005-0000-0000-0000D6040000}"/>
    <cellStyle name="Normal 13 4 4 2" xfId="26841" xr:uid="{00000000-0005-0000-0000-0000D7040000}"/>
    <cellStyle name="Normal 13 4 4 3" xfId="37021" xr:uid="{00000000-0005-0000-0000-0000D8040000}"/>
    <cellStyle name="Normal 13 4 4 4" xfId="16660" xr:uid="{00000000-0005-0000-0000-0000D9040000}"/>
    <cellStyle name="Normal 13 4 4 5" xfId="7654" xr:uid="{00000000-0005-0000-0000-0000DA040000}"/>
    <cellStyle name="Normal 13 4 5" xfId="9647" xr:uid="{00000000-0005-0000-0000-0000DB040000}"/>
    <cellStyle name="Normal 13 4 5 2" xfId="28831" xr:uid="{00000000-0005-0000-0000-0000DC040000}"/>
    <cellStyle name="Normal 13 4 5 3" xfId="39011" xr:uid="{00000000-0005-0000-0000-0000DD040000}"/>
    <cellStyle name="Normal 13 4 5 4" xfId="18651" xr:uid="{00000000-0005-0000-0000-0000DE040000}"/>
    <cellStyle name="Normal 13 4 6" xfId="11400" xr:uid="{00000000-0005-0000-0000-0000DF040000}"/>
    <cellStyle name="Normal 13 4 6 2" xfId="30584" xr:uid="{00000000-0005-0000-0000-0000E0040000}"/>
    <cellStyle name="Normal 13 4 6 3" xfId="40764" xr:uid="{00000000-0005-0000-0000-0000E1040000}"/>
    <cellStyle name="Normal 13 4 6 4" xfId="20404" xr:uid="{00000000-0005-0000-0000-0000E2040000}"/>
    <cellStyle name="Normal 13 4 7" xfId="12276" xr:uid="{00000000-0005-0000-0000-0000E3040000}"/>
    <cellStyle name="Normal 13 4 7 2" xfId="31460" xr:uid="{00000000-0005-0000-0000-0000E4040000}"/>
    <cellStyle name="Normal 13 4 7 3" xfId="41640" xr:uid="{00000000-0005-0000-0000-0000E5040000}"/>
    <cellStyle name="Normal 13 4 7 4" xfId="21280" xr:uid="{00000000-0005-0000-0000-0000E6040000}"/>
    <cellStyle name="Normal 13 4 8" xfId="22157" xr:uid="{00000000-0005-0000-0000-0000E7040000}"/>
    <cellStyle name="Normal 13 4 8 2" xfId="32337" xr:uid="{00000000-0005-0000-0000-0000E8040000}"/>
    <cellStyle name="Normal 13 4 8 3" xfId="42517" xr:uid="{00000000-0005-0000-0000-0000E9040000}"/>
    <cellStyle name="Normal 13 4 9" xfId="23336" xr:uid="{00000000-0005-0000-0000-0000EA040000}"/>
    <cellStyle name="Normal 13 5" xfId="961" xr:uid="{00000000-0005-0000-0000-0000EB040000}"/>
    <cellStyle name="Normal 13 5 2" xfId="2311" xr:uid="{00000000-0005-0000-0000-0000EC040000}"/>
    <cellStyle name="Normal 13 5 2 2" xfId="25526" xr:uid="{00000000-0005-0000-0000-0000ED040000}"/>
    <cellStyle name="Normal 13 5 2 3" xfId="35706" xr:uid="{00000000-0005-0000-0000-0000EE040000}"/>
    <cellStyle name="Normal 13 5 2 4" xfId="15345" xr:uid="{00000000-0005-0000-0000-0000EF040000}"/>
    <cellStyle name="Normal 13 5 2 5" xfId="6339" xr:uid="{00000000-0005-0000-0000-0000F0040000}"/>
    <cellStyle name="Normal 13 5 3" xfId="8092" xr:uid="{00000000-0005-0000-0000-0000F1040000}"/>
    <cellStyle name="Normal 13 5 3 2" xfId="27279" xr:uid="{00000000-0005-0000-0000-0000F2040000}"/>
    <cellStyle name="Normal 13 5 3 3" xfId="37459" xr:uid="{00000000-0005-0000-0000-0000F3040000}"/>
    <cellStyle name="Normal 13 5 3 4" xfId="17098" xr:uid="{00000000-0005-0000-0000-0000F4040000}"/>
    <cellStyle name="Normal 13 5 4" xfId="10085" xr:uid="{00000000-0005-0000-0000-0000F5040000}"/>
    <cellStyle name="Normal 13 5 4 2" xfId="29269" xr:uid="{00000000-0005-0000-0000-0000F6040000}"/>
    <cellStyle name="Normal 13 5 4 3" xfId="39449" xr:uid="{00000000-0005-0000-0000-0000F7040000}"/>
    <cellStyle name="Normal 13 5 4 4" xfId="19089" xr:uid="{00000000-0005-0000-0000-0000F8040000}"/>
    <cellStyle name="Normal 13 5 5" xfId="23774" xr:uid="{00000000-0005-0000-0000-0000F9040000}"/>
    <cellStyle name="Normal 13 5 6" xfId="33954" xr:uid="{00000000-0005-0000-0000-0000FA040000}"/>
    <cellStyle name="Normal 13 5 7" xfId="13593" xr:uid="{00000000-0005-0000-0000-0000FB040000}"/>
    <cellStyle name="Normal 13 5 8" xfId="4587" xr:uid="{00000000-0005-0000-0000-0000FC040000}"/>
    <cellStyle name="Normal 13 6" xfId="1637" xr:uid="{00000000-0005-0000-0000-0000FD040000}"/>
    <cellStyle name="Normal 13 6 2" xfId="8986" xr:uid="{00000000-0005-0000-0000-0000FE040000}"/>
    <cellStyle name="Normal 13 6 2 2" xfId="28170" xr:uid="{00000000-0005-0000-0000-0000FF040000}"/>
    <cellStyle name="Normal 13 6 2 3" xfId="38350" xr:uid="{00000000-0005-0000-0000-000000050000}"/>
    <cellStyle name="Normal 13 6 2 4" xfId="17990" xr:uid="{00000000-0005-0000-0000-000001050000}"/>
    <cellStyle name="Normal 13 6 3" xfId="24650" xr:uid="{00000000-0005-0000-0000-000002050000}"/>
    <cellStyle name="Normal 13 6 4" xfId="34830" xr:uid="{00000000-0005-0000-0000-000003050000}"/>
    <cellStyle name="Normal 13 6 5" xfId="14469" xr:uid="{00000000-0005-0000-0000-000004050000}"/>
    <cellStyle name="Normal 13 6 6" xfId="5463" xr:uid="{00000000-0005-0000-0000-000005050000}"/>
    <cellStyle name="Normal 13 7" xfId="2985" xr:uid="{00000000-0005-0000-0000-000006050000}"/>
    <cellStyle name="Normal 13 7 2" xfId="26403" xr:uid="{00000000-0005-0000-0000-000007050000}"/>
    <cellStyle name="Normal 13 7 3" xfId="36583" xr:uid="{00000000-0005-0000-0000-000008050000}"/>
    <cellStyle name="Normal 13 7 4" xfId="16222" xr:uid="{00000000-0005-0000-0000-000009050000}"/>
    <cellStyle name="Normal 13 7 5" xfId="7216" xr:uid="{00000000-0005-0000-0000-00000A050000}"/>
    <cellStyle name="Normal 13 8" xfId="9209" xr:uid="{00000000-0005-0000-0000-00000B050000}"/>
    <cellStyle name="Normal 13 8 2" xfId="28393" xr:uid="{00000000-0005-0000-0000-00000C050000}"/>
    <cellStyle name="Normal 13 8 3" xfId="38573" xr:uid="{00000000-0005-0000-0000-00000D050000}"/>
    <cellStyle name="Normal 13 8 4" xfId="18213" xr:uid="{00000000-0005-0000-0000-00000E050000}"/>
    <cellStyle name="Normal 13 9" xfId="10962" xr:uid="{00000000-0005-0000-0000-00000F050000}"/>
    <cellStyle name="Normal 13 9 2" xfId="30146" xr:uid="{00000000-0005-0000-0000-000010050000}"/>
    <cellStyle name="Normal 13 9 3" xfId="40326" xr:uid="{00000000-0005-0000-0000-000011050000}"/>
    <cellStyle name="Normal 13 9 4" xfId="19966" xr:uid="{00000000-0005-0000-0000-000012050000}"/>
    <cellStyle name="Normal 14" xfId="184" xr:uid="{00000000-0005-0000-0000-000013050000}"/>
    <cellStyle name="Normal 14 10" xfId="11840" xr:uid="{00000000-0005-0000-0000-000014050000}"/>
    <cellStyle name="Normal 14 10 2" xfId="31024" xr:uid="{00000000-0005-0000-0000-000015050000}"/>
    <cellStyle name="Normal 14 10 3" xfId="41204" xr:uid="{00000000-0005-0000-0000-000016050000}"/>
    <cellStyle name="Normal 14 10 4" xfId="20844" xr:uid="{00000000-0005-0000-0000-000017050000}"/>
    <cellStyle name="Normal 14 11" xfId="21721" xr:uid="{00000000-0005-0000-0000-000018050000}"/>
    <cellStyle name="Normal 14 11 2" xfId="31901" xr:uid="{00000000-0005-0000-0000-000019050000}"/>
    <cellStyle name="Normal 14 11 3" xfId="42081" xr:uid="{00000000-0005-0000-0000-00001A050000}"/>
    <cellStyle name="Normal 14 12" xfId="22614" xr:uid="{00000000-0005-0000-0000-00001B050000}"/>
    <cellStyle name="Normal 14 12 2" xfId="32794" xr:uid="{00000000-0005-0000-0000-00001C050000}"/>
    <cellStyle name="Normal 14 12 3" xfId="42974" xr:uid="{00000000-0005-0000-0000-00001D050000}"/>
    <cellStyle name="Normal 14 13" xfId="22853" xr:uid="{00000000-0005-0000-0000-00001E050000}"/>
    <cellStyle name="Normal 14 14" xfId="33033" xr:uid="{00000000-0005-0000-0000-00001F050000}"/>
    <cellStyle name="Normal 14 15" xfId="43213" xr:uid="{00000000-0005-0000-0000-000020050000}"/>
    <cellStyle name="Normal 14 16" xfId="43452" xr:uid="{00000000-0005-0000-0000-000021050000}"/>
    <cellStyle name="Normal 14 17" xfId="12719" xr:uid="{00000000-0005-0000-0000-000022050000}"/>
    <cellStyle name="Normal 14 18" xfId="3702" xr:uid="{00000000-0005-0000-0000-000023050000}"/>
    <cellStyle name="Normal 14 2" xfId="364" xr:uid="{00000000-0005-0000-0000-000024050000}"/>
    <cellStyle name="Normal 14 2 10" xfId="21836" xr:uid="{00000000-0005-0000-0000-000025050000}"/>
    <cellStyle name="Normal 14 2 10 2" xfId="32016" xr:uid="{00000000-0005-0000-0000-000026050000}"/>
    <cellStyle name="Normal 14 2 10 3" xfId="42196" xr:uid="{00000000-0005-0000-0000-000027050000}"/>
    <cellStyle name="Normal 14 2 11" xfId="22732" xr:uid="{00000000-0005-0000-0000-000028050000}"/>
    <cellStyle name="Normal 14 2 11 2" xfId="32912" xr:uid="{00000000-0005-0000-0000-000029050000}"/>
    <cellStyle name="Normal 14 2 11 3" xfId="43092" xr:uid="{00000000-0005-0000-0000-00002A050000}"/>
    <cellStyle name="Normal 14 2 12" xfId="22971" xr:uid="{00000000-0005-0000-0000-00002B050000}"/>
    <cellStyle name="Normal 14 2 13" xfId="33151" xr:uid="{00000000-0005-0000-0000-00002C050000}"/>
    <cellStyle name="Normal 14 2 14" xfId="43331" xr:uid="{00000000-0005-0000-0000-00002D050000}"/>
    <cellStyle name="Normal 14 2 15" xfId="43570" xr:uid="{00000000-0005-0000-0000-00002E050000}"/>
    <cellStyle name="Normal 14 2 16" xfId="12834" xr:uid="{00000000-0005-0000-0000-00002F050000}"/>
    <cellStyle name="Normal 14 2 17" xfId="3826" xr:uid="{00000000-0005-0000-0000-000030050000}"/>
    <cellStyle name="Normal 14 2 2" xfId="530" xr:uid="{00000000-0005-0000-0000-000031050000}"/>
    <cellStyle name="Normal 14 2 2 10" xfId="23234" xr:uid="{00000000-0005-0000-0000-000032050000}"/>
    <cellStyle name="Normal 14 2 2 11" xfId="33414" xr:uid="{00000000-0005-0000-0000-000033050000}"/>
    <cellStyle name="Normal 14 2 2 12" xfId="13053" xr:uid="{00000000-0005-0000-0000-000034050000}"/>
    <cellStyle name="Normal 14 2 2 13" xfId="4046" xr:uid="{00000000-0005-0000-0000-000035050000}"/>
    <cellStyle name="Normal 14 2 2 2" xfId="865" xr:uid="{00000000-0005-0000-0000-000036050000}"/>
    <cellStyle name="Normal 14 2 2 2 10" xfId="33852" xr:uid="{00000000-0005-0000-0000-000037050000}"/>
    <cellStyle name="Normal 14 2 2 2 11" xfId="13491" xr:uid="{00000000-0005-0000-0000-000038050000}"/>
    <cellStyle name="Normal 14 2 2 2 12" xfId="4484" xr:uid="{00000000-0005-0000-0000-000039050000}"/>
    <cellStyle name="Normal 14 2 2 2 2" xfId="1538" xr:uid="{00000000-0005-0000-0000-00003A050000}"/>
    <cellStyle name="Normal 14 2 2 2 2 2" xfId="2888" xr:uid="{00000000-0005-0000-0000-00003B050000}"/>
    <cellStyle name="Normal 14 2 2 2 2 2 2" xfId="26300" xr:uid="{00000000-0005-0000-0000-00003C050000}"/>
    <cellStyle name="Normal 14 2 2 2 2 2 3" xfId="36480" xr:uid="{00000000-0005-0000-0000-00003D050000}"/>
    <cellStyle name="Normal 14 2 2 2 2 2 4" xfId="16119" xr:uid="{00000000-0005-0000-0000-00003E050000}"/>
    <cellStyle name="Normal 14 2 2 2 2 2 5" xfId="7113" xr:uid="{00000000-0005-0000-0000-00003F050000}"/>
    <cellStyle name="Normal 14 2 2 2 2 3" xfId="8866" xr:uid="{00000000-0005-0000-0000-000040050000}"/>
    <cellStyle name="Normal 14 2 2 2 2 3 2" xfId="28053" xr:uid="{00000000-0005-0000-0000-000041050000}"/>
    <cellStyle name="Normal 14 2 2 2 2 3 3" xfId="38233" xr:uid="{00000000-0005-0000-0000-000042050000}"/>
    <cellStyle name="Normal 14 2 2 2 2 3 4" xfId="17872" xr:uid="{00000000-0005-0000-0000-000043050000}"/>
    <cellStyle name="Normal 14 2 2 2 2 4" xfId="10859" xr:uid="{00000000-0005-0000-0000-000044050000}"/>
    <cellStyle name="Normal 14 2 2 2 2 4 2" xfId="30043" xr:uid="{00000000-0005-0000-0000-000045050000}"/>
    <cellStyle name="Normal 14 2 2 2 2 4 3" xfId="40223" xr:uid="{00000000-0005-0000-0000-000046050000}"/>
    <cellStyle name="Normal 14 2 2 2 2 4 4" xfId="19863" xr:uid="{00000000-0005-0000-0000-000047050000}"/>
    <cellStyle name="Normal 14 2 2 2 2 5" xfId="24548" xr:uid="{00000000-0005-0000-0000-000048050000}"/>
    <cellStyle name="Normal 14 2 2 2 2 6" xfId="34728" xr:uid="{00000000-0005-0000-0000-000049050000}"/>
    <cellStyle name="Normal 14 2 2 2 2 7" xfId="14367" xr:uid="{00000000-0005-0000-0000-00004A050000}"/>
    <cellStyle name="Normal 14 2 2 2 2 8" xfId="5361" xr:uid="{00000000-0005-0000-0000-00004B050000}"/>
    <cellStyle name="Normal 14 2 2 2 3" xfId="2214" xr:uid="{00000000-0005-0000-0000-00004C050000}"/>
    <cellStyle name="Normal 14 2 2 2 3 2" xfId="25424" xr:uid="{00000000-0005-0000-0000-00004D050000}"/>
    <cellStyle name="Normal 14 2 2 2 3 3" xfId="35604" xr:uid="{00000000-0005-0000-0000-00004E050000}"/>
    <cellStyle name="Normal 14 2 2 2 3 4" xfId="15243" xr:uid="{00000000-0005-0000-0000-00004F050000}"/>
    <cellStyle name="Normal 14 2 2 2 3 5" xfId="6237" xr:uid="{00000000-0005-0000-0000-000050050000}"/>
    <cellStyle name="Normal 14 2 2 2 4" xfId="3562" xr:uid="{00000000-0005-0000-0000-000051050000}"/>
    <cellStyle name="Normal 14 2 2 2 4 2" xfId="27177" xr:uid="{00000000-0005-0000-0000-000052050000}"/>
    <cellStyle name="Normal 14 2 2 2 4 3" xfId="37357" xr:uid="{00000000-0005-0000-0000-000053050000}"/>
    <cellStyle name="Normal 14 2 2 2 4 4" xfId="16996" xr:uid="{00000000-0005-0000-0000-000054050000}"/>
    <cellStyle name="Normal 14 2 2 2 4 5" xfId="7990" xr:uid="{00000000-0005-0000-0000-000055050000}"/>
    <cellStyle name="Normal 14 2 2 2 5" xfId="9983" xr:uid="{00000000-0005-0000-0000-000056050000}"/>
    <cellStyle name="Normal 14 2 2 2 5 2" xfId="29167" xr:uid="{00000000-0005-0000-0000-000057050000}"/>
    <cellStyle name="Normal 14 2 2 2 5 3" xfId="39347" xr:uid="{00000000-0005-0000-0000-000058050000}"/>
    <cellStyle name="Normal 14 2 2 2 5 4" xfId="18987" xr:uid="{00000000-0005-0000-0000-000059050000}"/>
    <cellStyle name="Normal 14 2 2 2 6" xfId="11736" xr:uid="{00000000-0005-0000-0000-00005A050000}"/>
    <cellStyle name="Normal 14 2 2 2 6 2" xfId="30920" xr:uid="{00000000-0005-0000-0000-00005B050000}"/>
    <cellStyle name="Normal 14 2 2 2 6 3" xfId="41100" xr:uid="{00000000-0005-0000-0000-00005C050000}"/>
    <cellStyle name="Normal 14 2 2 2 6 4" xfId="20740" xr:uid="{00000000-0005-0000-0000-00005D050000}"/>
    <cellStyle name="Normal 14 2 2 2 7" xfId="12612" xr:uid="{00000000-0005-0000-0000-00005E050000}"/>
    <cellStyle name="Normal 14 2 2 2 7 2" xfId="31796" xr:uid="{00000000-0005-0000-0000-00005F050000}"/>
    <cellStyle name="Normal 14 2 2 2 7 3" xfId="41976" xr:uid="{00000000-0005-0000-0000-000060050000}"/>
    <cellStyle name="Normal 14 2 2 2 7 4" xfId="21616" xr:uid="{00000000-0005-0000-0000-000061050000}"/>
    <cellStyle name="Normal 14 2 2 2 8" xfId="22493" xr:uid="{00000000-0005-0000-0000-000062050000}"/>
    <cellStyle name="Normal 14 2 2 2 8 2" xfId="32673" xr:uid="{00000000-0005-0000-0000-000063050000}"/>
    <cellStyle name="Normal 14 2 2 2 8 3" xfId="42853" xr:uid="{00000000-0005-0000-0000-000064050000}"/>
    <cellStyle name="Normal 14 2 2 2 9" xfId="23672" xr:uid="{00000000-0005-0000-0000-000065050000}"/>
    <cellStyle name="Normal 14 2 2 3" xfId="1203" xr:uid="{00000000-0005-0000-0000-000066050000}"/>
    <cellStyle name="Normal 14 2 2 3 2" xfId="2553" xr:uid="{00000000-0005-0000-0000-000067050000}"/>
    <cellStyle name="Normal 14 2 2 3 2 2" xfId="25862" xr:uid="{00000000-0005-0000-0000-000068050000}"/>
    <cellStyle name="Normal 14 2 2 3 2 3" xfId="36042" xr:uid="{00000000-0005-0000-0000-000069050000}"/>
    <cellStyle name="Normal 14 2 2 3 2 4" xfId="15681" xr:uid="{00000000-0005-0000-0000-00006A050000}"/>
    <cellStyle name="Normal 14 2 2 3 2 5" xfId="6675" xr:uid="{00000000-0005-0000-0000-00006B050000}"/>
    <cellStyle name="Normal 14 2 2 3 3" xfId="8428" xr:uid="{00000000-0005-0000-0000-00006C050000}"/>
    <cellStyle name="Normal 14 2 2 3 3 2" xfId="27615" xr:uid="{00000000-0005-0000-0000-00006D050000}"/>
    <cellStyle name="Normal 14 2 2 3 3 3" xfId="37795" xr:uid="{00000000-0005-0000-0000-00006E050000}"/>
    <cellStyle name="Normal 14 2 2 3 3 4" xfId="17434" xr:uid="{00000000-0005-0000-0000-00006F050000}"/>
    <cellStyle name="Normal 14 2 2 3 4" xfId="10421" xr:uid="{00000000-0005-0000-0000-000070050000}"/>
    <cellStyle name="Normal 14 2 2 3 4 2" xfId="29605" xr:uid="{00000000-0005-0000-0000-000071050000}"/>
    <cellStyle name="Normal 14 2 2 3 4 3" xfId="39785" xr:uid="{00000000-0005-0000-0000-000072050000}"/>
    <cellStyle name="Normal 14 2 2 3 4 4" xfId="19425" xr:uid="{00000000-0005-0000-0000-000073050000}"/>
    <cellStyle name="Normal 14 2 2 3 5" xfId="24110" xr:uid="{00000000-0005-0000-0000-000074050000}"/>
    <cellStyle name="Normal 14 2 2 3 6" xfId="34290" xr:uid="{00000000-0005-0000-0000-000075050000}"/>
    <cellStyle name="Normal 14 2 2 3 7" xfId="13929" xr:uid="{00000000-0005-0000-0000-000076050000}"/>
    <cellStyle name="Normal 14 2 2 3 8" xfId="4923" xr:uid="{00000000-0005-0000-0000-000077050000}"/>
    <cellStyle name="Normal 14 2 2 4" xfId="1879" xr:uid="{00000000-0005-0000-0000-000078050000}"/>
    <cellStyle name="Normal 14 2 2 4 2" xfId="24986" xr:uid="{00000000-0005-0000-0000-000079050000}"/>
    <cellStyle name="Normal 14 2 2 4 3" xfId="35166" xr:uid="{00000000-0005-0000-0000-00007A050000}"/>
    <cellStyle name="Normal 14 2 2 4 4" xfId="14805" xr:uid="{00000000-0005-0000-0000-00007B050000}"/>
    <cellStyle name="Normal 14 2 2 4 5" xfId="5799" xr:uid="{00000000-0005-0000-0000-00007C050000}"/>
    <cellStyle name="Normal 14 2 2 5" xfId="3227" xr:uid="{00000000-0005-0000-0000-00007D050000}"/>
    <cellStyle name="Normal 14 2 2 5 2" xfId="26739" xr:uid="{00000000-0005-0000-0000-00007E050000}"/>
    <cellStyle name="Normal 14 2 2 5 3" xfId="36919" xr:uid="{00000000-0005-0000-0000-00007F050000}"/>
    <cellStyle name="Normal 14 2 2 5 4" xfId="16558" xr:uid="{00000000-0005-0000-0000-000080050000}"/>
    <cellStyle name="Normal 14 2 2 5 5" xfId="7552" xr:uid="{00000000-0005-0000-0000-000081050000}"/>
    <cellStyle name="Normal 14 2 2 6" xfId="9545" xr:uid="{00000000-0005-0000-0000-000082050000}"/>
    <cellStyle name="Normal 14 2 2 6 2" xfId="28729" xr:uid="{00000000-0005-0000-0000-000083050000}"/>
    <cellStyle name="Normal 14 2 2 6 3" xfId="38909" xr:uid="{00000000-0005-0000-0000-000084050000}"/>
    <cellStyle name="Normal 14 2 2 6 4" xfId="18549" xr:uid="{00000000-0005-0000-0000-000085050000}"/>
    <cellStyle name="Normal 14 2 2 7" xfId="11298" xr:uid="{00000000-0005-0000-0000-000086050000}"/>
    <cellStyle name="Normal 14 2 2 7 2" xfId="30482" xr:uid="{00000000-0005-0000-0000-000087050000}"/>
    <cellStyle name="Normal 14 2 2 7 3" xfId="40662" xr:uid="{00000000-0005-0000-0000-000088050000}"/>
    <cellStyle name="Normal 14 2 2 7 4" xfId="20302" xr:uid="{00000000-0005-0000-0000-000089050000}"/>
    <cellStyle name="Normal 14 2 2 8" xfId="12174" xr:uid="{00000000-0005-0000-0000-00008A050000}"/>
    <cellStyle name="Normal 14 2 2 8 2" xfId="31358" xr:uid="{00000000-0005-0000-0000-00008B050000}"/>
    <cellStyle name="Normal 14 2 2 8 3" xfId="41538" xr:uid="{00000000-0005-0000-0000-00008C050000}"/>
    <cellStyle name="Normal 14 2 2 8 4" xfId="21178" xr:uid="{00000000-0005-0000-0000-00008D050000}"/>
    <cellStyle name="Normal 14 2 2 9" xfId="22055" xr:uid="{00000000-0005-0000-0000-00008E050000}"/>
    <cellStyle name="Normal 14 2 2 9 2" xfId="32235" xr:uid="{00000000-0005-0000-0000-00008F050000}"/>
    <cellStyle name="Normal 14 2 2 9 3" xfId="42415" xr:uid="{00000000-0005-0000-0000-000090050000}"/>
    <cellStyle name="Normal 14 2 3" xfId="699" xr:uid="{00000000-0005-0000-0000-000091050000}"/>
    <cellStyle name="Normal 14 2 3 10" xfId="33633" xr:uid="{00000000-0005-0000-0000-000092050000}"/>
    <cellStyle name="Normal 14 2 3 11" xfId="13272" xr:uid="{00000000-0005-0000-0000-000093050000}"/>
    <cellStyle name="Normal 14 2 3 12" xfId="4265" xr:uid="{00000000-0005-0000-0000-000094050000}"/>
    <cellStyle name="Normal 14 2 3 2" xfId="1372" xr:uid="{00000000-0005-0000-0000-000095050000}"/>
    <cellStyle name="Normal 14 2 3 2 2" xfId="2722" xr:uid="{00000000-0005-0000-0000-000096050000}"/>
    <cellStyle name="Normal 14 2 3 2 2 2" xfId="26081" xr:uid="{00000000-0005-0000-0000-000097050000}"/>
    <cellStyle name="Normal 14 2 3 2 2 3" xfId="36261" xr:uid="{00000000-0005-0000-0000-000098050000}"/>
    <cellStyle name="Normal 14 2 3 2 2 4" xfId="15900" xr:uid="{00000000-0005-0000-0000-000099050000}"/>
    <cellStyle name="Normal 14 2 3 2 2 5" xfId="6894" xr:uid="{00000000-0005-0000-0000-00009A050000}"/>
    <cellStyle name="Normal 14 2 3 2 3" xfId="8647" xr:uid="{00000000-0005-0000-0000-00009B050000}"/>
    <cellStyle name="Normal 14 2 3 2 3 2" xfId="27834" xr:uid="{00000000-0005-0000-0000-00009C050000}"/>
    <cellStyle name="Normal 14 2 3 2 3 3" xfId="38014" xr:uid="{00000000-0005-0000-0000-00009D050000}"/>
    <cellStyle name="Normal 14 2 3 2 3 4" xfId="17653" xr:uid="{00000000-0005-0000-0000-00009E050000}"/>
    <cellStyle name="Normal 14 2 3 2 4" xfId="10640" xr:uid="{00000000-0005-0000-0000-00009F050000}"/>
    <cellStyle name="Normal 14 2 3 2 4 2" xfId="29824" xr:uid="{00000000-0005-0000-0000-0000A0050000}"/>
    <cellStyle name="Normal 14 2 3 2 4 3" xfId="40004" xr:uid="{00000000-0005-0000-0000-0000A1050000}"/>
    <cellStyle name="Normal 14 2 3 2 4 4" xfId="19644" xr:uid="{00000000-0005-0000-0000-0000A2050000}"/>
    <cellStyle name="Normal 14 2 3 2 5" xfId="24329" xr:uid="{00000000-0005-0000-0000-0000A3050000}"/>
    <cellStyle name="Normal 14 2 3 2 6" xfId="34509" xr:uid="{00000000-0005-0000-0000-0000A4050000}"/>
    <cellStyle name="Normal 14 2 3 2 7" xfId="14148" xr:uid="{00000000-0005-0000-0000-0000A5050000}"/>
    <cellStyle name="Normal 14 2 3 2 8" xfId="5142" xr:uid="{00000000-0005-0000-0000-0000A6050000}"/>
    <cellStyle name="Normal 14 2 3 3" xfId="2048" xr:uid="{00000000-0005-0000-0000-0000A7050000}"/>
    <cellStyle name="Normal 14 2 3 3 2" xfId="25205" xr:uid="{00000000-0005-0000-0000-0000A8050000}"/>
    <cellStyle name="Normal 14 2 3 3 3" xfId="35385" xr:uid="{00000000-0005-0000-0000-0000A9050000}"/>
    <cellStyle name="Normal 14 2 3 3 4" xfId="15024" xr:uid="{00000000-0005-0000-0000-0000AA050000}"/>
    <cellStyle name="Normal 14 2 3 3 5" xfId="6018" xr:uid="{00000000-0005-0000-0000-0000AB050000}"/>
    <cellStyle name="Normal 14 2 3 4" xfId="3396" xr:uid="{00000000-0005-0000-0000-0000AC050000}"/>
    <cellStyle name="Normal 14 2 3 4 2" xfId="26958" xr:uid="{00000000-0005-0000-0000-0000AD050000}"/>
    <cellStyle name="Normal 14 2 3 4 3" xfId="37138" xr:uid="{00000000-0005-0000-0000-0000AE050000}"/>
    <cellStyle name="Normal 14 2 3 4 4" xfId="16777" xr:uid="{00000000-0005-0000-0000-0000AF050000}"/>
    <cellStyle name="Normal 14 2 3 4 5" xfId="7771" xr:uid="{00000000-0005-0000-0000-0000B0050000}"/>
    <cellStyle name="Normal 14 2 3 5" xfId="9764" xr:uid="{00000000-0005-0000-0000-0000B1050000}"/>
    <cellStyle name="Normal 14 2 3 5 2" xfId="28948" xr:uid="{00000000-0005-0000-0000-0000B2050000}"/>
    <cellStyle name="Normal 14 2 3 5 3" xfId="39128" xr:uid="{00000000-0005-0000-0000-0000B3050000}"/>
    <cellStyle name="Normal 14 2 3 5 4" xfId="18768" xr:uid="{00000000-0005-0000-0000-0000B4050000}"/>
    <cellStyle name="Normal 14 2 3 6" xfId="11517" xr:uid="{00000000-0005-0000-0000-0000B5050000}"/>
    <cellStyle name="Normal 14 2 3 6 2" xfId="30701" xr:uid="{00000000-0005-0000-0000-0000B6050000}"/>
    <cellStyle name="Normal 14 2 3 6 3" xfId="40881" xr:uid="{00000000-0005-0000-0000-0000B7050000}"/>
    <cellStyle name="Normal 14 2 3 6 4" xfId="20521" xr:uid="{00000000-0005-0000-0000-0000B8050000}"/>
    <cellStyle name="Normal 14 2 3 7" xfId="12393" xr:uid="{00000000-0005-0000-0000-0000B9050000}"/>
    <cellStyle name="Normal 14 2 3 7 2" xfId="31577" xr:uid="{00000000-0005-0000-0000-0000BA050000}"/>
    <cellStyle name="Normal 14 2 3 7 3" xfId="41757" xr:uid="{00000000-0005-0000-0000-0000BB050000}"/>
    <cellStyle name="Normal 14 2 3 7 4" xfId="21397" xr:uid="{00000000-0005-0000-0000-0000BC050000}"/>
    <cellStyle name="Normal 14 2 3 8" xfId="22274" xr:uid="{00000000-0005-0000-0000-0000BD050000}"/>
    <cellStyle name="Normal 14 2 3 8 2" xfId="32454" xr:uid="{00000000-0005-0000-0000-0000BE050000}"/>
    <cellStyle name="Normal 14 2 3 8 3" xfId="42634" xr:uid="{00000000-0005-0000-0000-0000BF050000}"/>
    <cellStyle name="Normal 14 2 3 9" xfId="23453" xr:uid="{00000000-0005-0000-0000-0000C0050000}"/>
    <cellStyle name="Normal 14 2 4" xfId="1037" xr:uid="{00000000-0005-0000-0000-0000C1050000}"/>
    <cellStyle name="Normal 14 2 4 2" xfId="2387" xr:uid="{00000000-0005-0000-0000-0000C2050000}"/>
    <cellStyle name="Normal 14 2 4 2 2" xfId="25643" xr:uid="{00000000-0005-0000-0000-0000C3050000}"/>
    <cellStyle name="Normal 14 2 4 2 3" xfId="35823" xr:uid="{00000000-0005-0000-0000-0000C4050000}"/>
    <cellStyle name="Normal 14 2 4 2 4" xfId="15462" xr:uid="{00000000-0005-0000-0000-0000C5050000}"/>
    <cellStyle name="Normal 14 2 4 2 5" xfId="6456" xr:uid="{00000000-0005-0000-0000-0000C6050000}"/>
    <cellStyle name="Normal 14 2 4 3" xfId="8209" xr:uid="{00000000-0005-0000-0000-0000C7050000}"/>
    <cellStyle name="Normal 14 2 4 3 2" xfId="27396" xr:uid="{00000000-0005-0000-0000-0000C8050000}"/>
    <cellStyle name="Normal 14 2 4 3 3" xfId="37576" xr:uid="{00000000-0005-0000-0000-0000C9050000}"/>
    <cellStyle name="Normal 14 2 4 3 4" xfId="17215" xr:uid="{00000000-0005-0000-0000-0000CA050000}"/>
    <cellStyle name="Normal 14 2 4 4" xfId="10202" xr:uid="{00000000-0005-0000-0000-0000CB050000}"/>
    <cellStyle name="Normal 14 2 4 4 2" xfId="29386" xr:uid="{00000000-0005-0000-0000-0000CC050000}"/>
    <cellStyle name="Normal 14 2 4 4 3" xfId="39566" xr:uid="{00000000-0005-0000-0000-0000CD050000}"/>
    <cellStyle name="Normal 14 2 4 4 4" xfId="19206" xr:uid="{00000000-0005-0000-0000-0000CE050000}"/>
    <cellStyle name="Normal 14 2 4 5" xfId="23891" xr:uid="{00000000-0005-0000-0000-0000CF050000}"/>
    <cellStyle name="Normal 14 2 4 6" xfId="34071" xr:uid="{00000000-0005-0000-0000-0000D0050000}"/>
    <cellStyle name="Normal 14 2 4 7" xfId="13710" xr:uid="{00000000-0005-0000-0000-0000D1050000}"/>
    <cellStyle name="Normal 14 2 4 8" xfId="4704" xr:uid="{00000000-0005-0000-0000-0000D2050000}"/>
    <cellStyle name="Normal 14 2 5" xfId="1713" xr:uid="{00000000-0005-0000-0000-0000D3050000}"/>
    <cellStyle name="Normal 14 2 5 2" xfId="9106" xr:uid="{00000000-0005-0000-0000-0000D4050000}"/>
    <cellStyle name="Normal 14 2 5 2 2" xfId="28290" xr:uid="{00000000-0005-0000-0000-0000D5050000}"/>
    <cellStyle name="Normal 14 2 5 2 3" xfId="38470" xr:uid="{00000000-0005-0000-0000-0000D6050000}"/>
    <cellStyle name="Normal 14 2 5 2 4" xfId="18110" xr:uid="{00000000-0005-0000-0000-0000D7050000}"/>
    <cellStyle name="Normal 14 2 5 3" xfId="24767" xr:uid="{00000000-0005-0000-0000-0000D8050000}"/>
    <cellStyle name="Normal 14 2 5 4" xfId="34947" xr:uid="{00000000-0005-0000-0000-0000D9050000}"/>
    <cellStyle name="Normal 14 2 5 5" xfId="14586" xr:uid="{00000000-0005-0000-0000-0000DA050000}"/>
    <cellStyle name="Normal 14 2 5 6" xfId="5580" xr:uid="{00000000-0005-0000-0000-0000DB050000}"/>
    <cellStyle name="Normal 14 2 6" xfId="3061" xr:uid="{00000000-0005-0000-0000-0000DC050000}"/>
    <cellStyle name="Normal 14 2 6 2" xfId="26520" xr:uid="{00000000-0005-0000-0000-0000DD050000}"/>
    <cellStyle name="Normal 14 2 6 3" xfId="36700" xr:uid="{00000000-0005-0000-0000-0000DE050000}"/>
    <cellStyle name="Normal 14 2 6 4" xfId="16339" xr:uid="{00000000-0005-0000-0000-0000DF050000}"/>
    <cellStyle name="Normal 14 2 6 5" xfId="7333" xr:uid="{00000000-0005-0000-0000-0000E0050000}"/>
    <cellStyle name="Normal 14 2 7" xfId="9326" xr:uid="{00000000-0005-0000-0000-0000E1050000}"/>
    <cellStyle name="Normal 14 2 7 2" xfId="28510" xr:uid="{00000000-0005-0000-0000-0000E2050000}"/>
    <cellStyle name="Normal 14 2 7 3" xfId="38690" xr:uid="{00000000-0005-0000-0000-0000E3050000}"/>
    <cellStyle name="Normal 14 2 7 4" xfId="18330" xr:uid="{00000000-0005-0000-0000-0000E4050000}"/>
    <cellStyle name="Normal 14 2 8" xfId="11079" xr:uid="{00000000-0005-0000-0000-0000E5050000}"/>
    <cellStyle name="Normal 14 2 8 2" xfId="30263" xr:uid="{00000000-0005-0000-0000-0000E6050000}"/>
    <cellStyle name="Normal 14 2 8 3" xfId="40443" xr:uid="{00000000-0005-0000-0000-0000E7050000}"/>
    <cellStyle name="Normal 14 2 8 4" xfId="20083" xr:uid="{00000000-0005-0000-0000-0000E8050000}"/>
    <cellStyle name="Normal 14 2 9" xfId="11955" xr:uid="{00000000-0005-0000-0000-0000E9050000}"/>
    <cellStyle name="Normal 14 2 9 2" xfId="31139" xr:uid="{00000000-0005-0000-0000-0000EA050000}"/>
    <cellStyle name="Normal 14 2 9 3" xfId="41319" xr:uid="{00000000-0005-0000-0000-0000EB050000}"/>
    <cellStyle name="Normal 14 2 9 4" xfId="20959" xr:uid="{00000000-0005-0000-0000-0000EC050000}"/>
    <cellStyle name="Normal 14 3" xfId="455" xr:uid="{00000000-0005-0000-0000-0000ED050000}"/>
    <cellStyle name="Normal 14 3 10" xfId="23119" xr:uid="{00000000-0005-0000-0000-0000EE050000}"/>
    <cellStyle name="Normal 14 3 11" xfId="33299" xr:uid="{00000000-0005-0000-0000-0000EF050000}"/>
    <cellStyle name="Normal 14 3 12" xfId="12938" xr:uid="{00000000-0005-0000-0000-0000F0050000}"/>
    <cellStyle name="Normal 14 3 13" xfId="3931" xr:uid="{00000000-0005-0000-0000-0000F1050000}"/>
    <cellStyle name="Normal 14 3 2" xfId="790" xr:uid="{00000000-0005-0000-0000-0000F2050000}"/>
    <cellStyle name="Normal 14 3 2 10" xfId="33737" xr:uid="{00000000-0005-0000-0000-0000F3050000}"/>
    <cellStyle name="Normal 14 3 2 11" xfId="13376" xr:uid="{00000000-0005-0000-0000-0000F4050000}"/>
    <cellStyle name="Normal 14 3 2 12" xfId="4369" xr:uid="{00000000-0005-0000-0000-0000F5050000}"/>
    <cellStyle name="Normal 14 3 2 2" xfId="1463" xr:uid="{00000000-0005-0000-0000-0000F6050000}"/>
    <cellStyle name="Normal 14 3 2 2 2" xfId="2813" xr:uid="{00000000-0005-0000-0000-0000F7050000}"/>
    <cellStyle name="Normal 14 3 2 2 2 2" xfId="26185" xr:uid="{00000000-0005-0000-0000-0000F8050000}"/>
    <cellStyle name="Normal 14 3 2 2 2 3" xfId="36365" xr:uid="{00000000-0005-0000-0000-0000F9050000}"/>
    <cellStyle name="Normal 14 3 2 2 2 4" xfId="16004" xr:uid="{00000000-0005-0000-0000-0000FA050000}"/>
    <cellStyle name="Normal 14 3 2 2 2 5" xfId="6998" xr:uid="{00000000-0005-0000-0000-0000FB050000}"/>
    <cellStyle name="Normal 14 3 2 2 3" xfId="8751" xr:uid="{00000000-0005-0000-0000-0000FC050000}"/>
    <cellStyle name="Normal 14 3 2 2 3 2" xfId="27938" xr:uid="{00000000-0005-0000-0000-0000FD050000}"/>
    <cellStyle name="Normal 14 3 2 2 3 3" xfId="38118" xr:uid="{00000000-0005-0000-0000-0000FE050000}"/>
    <cellStyle name="Normal 14 3 2 2 3 4" xfId="17757" xr:uid="{00000000-0005-0000-0000-0000FF050000}"/>
    <cellStyle name="Normal 14 3 2 2 4" xfId="10744" xr:uid="{00000000-0005-0000-0000-000000060000}"/>
    <cellStyle name="Normal 14 3 2 2 4 2" xfId="29928" xr:uid="{00000000-0005-0000-0000-000001060000}"/>
    <cellStyle name="Normal 14 3 2 2 4 3" xfId="40108" xr:uid="{00000000-0005-0000-0000-000002060000}"/>
    <cellStyle name="Normal 14 3 2 2 4 4" xfId="19748" xr:uid="{00000000-0005-0000-0000-000003060000}"/>
    <cellStyle name="Normal 14 3 2 2 5" xfId="24433" xr:uid="{00000000-0005-0000-0000-000004060000}"/>
    <cellStyle name="Normal 14 3 2 2 6" xfId="34613" xr:uid="{00000000-0005-0000-0000-000005060000}"/>
    <cellStyle name="Normal 14 3 2 2 7" xfId="14252" xr:uid="{00000000-0005-0000-0000-000006060000}"/>
    <cellStyle name="Normal 14 3 2 2 8" xfId="5246" xr:uid="{00000000-0005-0000-0000-000007060000}"/>
    <cellStyle name="Normal 14 3 2 3" xfId="2139" xr:uid="{00000000-0005-0000-0000-000008060000}"/>
    <cellStyle name="Normal 14 3 2 3 2" xfId="25309" xr:uid="{00000000-0005-0000-0000-000009060000}"/>
    <cellStyle name="Normal 14 3 2 3 3" xfId="35489" xr:uid="{00000000-0005-0000-0000-00000A060000}"/>
    <cellStyle name="Normal 14 3 2 3 4" xfId="15128" xr:uid="{00000000-0005-0000-0000-00000B060000}"/>
    <cellStyle name="Normal 14 3 2 3 5" xfId="6122" xr:uid="{00000000-0005-0000-0000-00000C060000}"/>
    <cellStyle name="Normal 14 3 2 4" xfId="3487" xr:uid="{00000000-0005-0000-0000-00000D060000}"/>
    <cellStyle name="Normal 14 3 2 4 2" xfId="27062" xr:uid="{00000000-0005-0000-0000-00000E060000}"/>
    <cellStyle name="Normal 14 3 2 4 3" xfId="37242" xr:uid="{00000000-0005-0000-0000-00000F060000}"/>
    <cellStyle name="Normal 14 3 2 4 4" xfId="16881" xr:uid="{00000000-0005-0000-0000-000010060000}"/>
    <cellStyle name="Normal 14 3 2 4 5" xfId="7875" xr:uid="{00000000-0005-0000-0000-000011060000}"/>
    <cellStyle name="Normal 14 3 2 5" xfId="9868" xr:uid="{00000000-0005-0000-0000-000012060000}"/>
    <cellStyle name="Normal 14 3 2 5 2" xfId="29052" xr:uid="{00000000-0005-0000-0000-000013060000}"/>
    <cellStyle name="Normal 14 3 2 5 3" xfId="39232" xr:uid="{00000000-0005-0000-0000-000014060000}"/>
    <cellStyle name="Normal 14 3 2 5 4" xfId="18872" xr:uid="{00000000-0005-0000-0000-000015060000}"/>
    <cellStyle name="Normal 14 3 2 6" xfId="11621" xr:uid="{00000000-0005-0000-0000-000016060000}"/>
    <cellStyle name="Normal 14 3 2 6 2" xfId="30805" xr:uid="{00000000-0005-0000-0000-000017060000}"/>
    <cellStyle name="Normal 14 3 2 6 3" xfId="40985" xr:uid="{00000000-0005-0000-0000-000018060000}"/>
    <cellStyle name="Normal 14 3 2 6 4" xfId="20625" xr:uid="{00000000-0005-0000-0000-000019060000}"/>
    <cellStyle name="Normal 14 3 2 7" xfId="12497" xr:uid="{00000000-0005-0000-0000-00001A060000}"/>
    <cellStyle name="Normal 14 3 2 7 2" xfId="31681" xr:uid="{00000000-0005-0000-0000-00001B060000}"/>
    <cellStyle name="Normal 14 3 2 7 3" xfId="41861" xr:uid="{00000000-0005-0000-0000-00001C060000}"/>
    <cellStyle name="Normal 14 3 2 7 4" xfId="21501" xr:uid="{00000000-0005-0000-0000-00001D060000}"/>
    <cellStyle name="Normal 14 3 2 8" xfId="22378" xr:uid="{00000000-0005-0000-0000-00001E060000}"/>
    <cellStyle name="Normal 14 3 2 8 2" xfId="32558" xr:uid="{00000000-0005-0000-0000-00001F060000}"/>
    <cellStyle name="Normal 14 3 2 8 3" xfId="42738" xr:uid="{00000000-0005-0000-0000-000020060000}"/>
    <cellStyle name="Normal 14 3 2 9" xfId="23557" xr:uid="{00000000-0005-0000-0000-000021060000}"/>
    <cellStyle name="Normal 14 3 3" xfId="1128" xr:uid="{00000000-0005-0000-0000-000022060000}"/>
    <cellStyle name="Normal 14 3 3 2" xfId="2478" xr:uid="{00000000-0005-0000-0000-000023060000}"/>
    <cellStyle name="Normal 14 3 3 2 2" xfId="25747" xr:uid="{00000000-0005-0000-0000-000024060000}"/>
    <cellStyle name="Normal 14 3 3 2 3" xfId="35927" xr:uid="{00000000-0005-0000-0000-000025060000}"/>
    <cellStyle name="Normal 14 3 3 2 4" xfId="15566" xr:uid="{00000000-0005-0000-0000-000026060000}"/>
    <cellStyle name="Normal 14 3 3 2 5" xfId="6560" xr:uid="{00000000-0005-0000-0000-000027060000}"/>
    <cellStyle name="Normal 14 3 3 3" xfId="8313" xr:uid="{00000000-0005-0000-0000-000028060000}"/>
    <cellStyle name="Normal 14 3 3 3 2" xfId="27500" xr:uid="{00000000-0005-0000-0000-000029060000}"/>
    <cellStyle name="Normal 14 3 3 3 3" xfId="37680" xr:uid="{00000000-0005-0000-0000-00002A060000}"/>
    <cellStyle name="Normal 14 3 3 3 4" xfId="17319" xr:uid="{00000000-0005-0000-0000-00002B060000}"/>
    <cellStyle name="Normal 14 3 3 4" xfId="10306" xr:uid="{00000000-0005-0000-0000-00002C060000}"/>
    <cellStyle name="Normal 14 3 3 4 2" xfId="29490" xr:uid="{00000000-0005-0000-0000-00002D060000}"/>
    <cellStyle name="Normal 14 3 3 4 3" xfId="39670" xr:uid="{00000000-0005-0000-0000-00002E060000}"/>
    <cellStyle name="Normal 14 3 3 4 4" xfId="19310" xr:uid="{00000000-0005-0000-0000-00002F060000}"/>
    <cellStyle name="Normal 14 3 3 5" xfId="23995" xr:uid="{00000000-0005-0000-0000-000030060000}"/>
    <cellStyle name="Normal 14 3 3 6" xfId="34175" xr:uid="{00000000-0005-0000-0000-000031060000}"/>
    <cellStyle name="Normal 14 3 3 7" xfId="13814" xr:uid="{00000000-0005-0000-0000-000032060000}"/>
    <cellStyle name="Normal 14 3 3 8" xfId="4808" xr:uid="{00000000-0005-0000-0000-000033060000}"/>
    <cellStyle name="Normal 14 3 4" xfId="1804" xr:uid="{00000000-0005-0000-0000-000034060000}"/>
    <cellStyle name="Normal 14 3 4 2" xfId="24871" xr:uid="{00000000-0005-0000-0000-000035060000}"/>
    <cellStyle name="Normal 14 3 4 3" xfId="35051" xr:uid="{00000000-0005-0000-0000-000036060000}"/>
    <cellStyle name="Normal 14 3 4 4" xfId="14690" xr:uid="{00000000-0005-0000-0000-000037060000}"/>
    <cellStyle name="Normal 14 3 4 5" xfId="5684" xr:uid="{00000000-0005-0000-0000-000038060000}"/>
    <cellStyle name="Normal 14 3 5" xfId="3152" xr:uid="{00000000-0005-0000-0000-000039060000}"/>
    <cellStyle name="Normal 14 3 5 2" xfId="26624" xr:uid="{00000000-0005-0000-0000-00003A060000}"/>
    <cellStyle name="Normal 14 3 5 3" xfId="36804" xr:uid="{00000000-0005-0000-0000-00003B060000}"/>
    <cellStyle name="Normal 14 3 5 4" xfId="16443" xr:uid="{00000000-0005-0000-0000-00003C060000}"/>
    <cellStyle name="Normal 14 3 5 5" xfId="7437" xr:uid="{00000000-0005-0000-0000-00003D060000}"/>
    <cellStyle name="Normal 14 3 6" xfId="9430" xr:uid="{00000000-0005-0000-0000-00003E060000}"/>
    <cellStyle name="Normal 14 3 6 2" xfId="28614" xr:uid="{00000000-0005-0000-0000-00003F060000}"/>
    <cellStyle name="Normal 14 3 6 3" xfId="38794" xr:uid="{00000000-0005-0000-0000-000040060000}"/>
    <cellStyle name="Normal 14 3 6 4" xfId="18434" xr:uid="{00000000-0005-0000-0000-000041060000}"/>
    <cellStyle name="Normal 14 3 7" xfId="11183" xr:uid="{00000000-0005-0000-0000-000042060000}"/>
    <cellStyle name="Normal 14 3 7 2" xfId="30367" xr:uid="{00000000-0005-0000-0000-000043060000}"/>
    <cellStyle name="Normal 14 3 7 3" xfId="40547" xr:uid="{00000000-0005-0000-0000-000044060000}"/>
    <cellStyle name="Normal 14 3 7 4" xfId="20187" xr:uid="{00000000-0005-0000-0000-000045060000}"/>
    <cellStyle name="Normal 14 3 8" xfId="12059" xr:uid="{00000000-0005-0000-0000-000046060000}"/>
    <cellStyle name="Normal 14 3 8 2" xfId="31243" xr:uid="{00000000-0005-0000-0000-000047060000}"/>
    <cellStyle name="Normal 14 3 8 3" xfId="41423" xr:uid="{00000000-0005-0000-0000-000048060000}"/>
    <cellStyle name="Normal 14 3 8 4" xfId="21063" xr:uid="{00000000-0005-0000-0000-000049060000}"/>
    <cellStyle name="Normal 14 3 9" xfId="21940" xr:uid="{00000000-0005-0000-0000-00004A060000}"/>
    <cellStyle name="Normal 14 3 9 2" xfId="32120" xr:uid="{00000000-0005-0000-0000-00004B060000}"/>
    <cellStyle name="Normal 14 3 9 3" xfId="42300" xr:uid="{00000000-0005-0000-0000-00004C060000}"/>
    <cellStyle name="Normal 14 4" xfId="624" xr:uid="{00000000-0005-0000-0000-00004D060000}"/>
    <cellStyle name="Normal 14 4 10" xfId="33518" xr:uid="{00000000-0005-0000-0000-00004E060000}"/>
    <cellStyle name="Normal 14 4 11" xfId="13157" xr:uid="{00000000-0005-0000-0000-00004F060000}"/>
    <cellStyle name="Normal 14 4 12" xfId="4150" xr:uid="{00000000-0005-0000-0000-000050060000}"/>
    <cellStyle name="Normal 14 4 2" xfId="1297" xr:uid="{00000000-0005-0000-0000-000051060000}"/>
    <cellStyle name="Normal 14 4 2 2" xfId="2647" xr:uid="{00000000-0005-0000-0000-000052060000}"/>
    <cellStyle name="Normal 14 4 2 2 2" xfId="25966" xr:uid="{00000000-0005-0000-0000-000053060000}"/>
    <cellStyle name="Normal 14 4 2 2 3" xfId="36146" xr:uid="{00000000-0005-0000-0000-000054060000}"/>
    <cellStyle name="Normal 14 4 2 2 4" xfId="15785" xr:uid="{00000000-0005-0000-0000-000055060000}"/>
    <cellStyle name="Normal 14 4 2 2 5" xfId="6779" xr:uid="{00000000-0005-0000-0000-000056060000}"/>
    <cellStyle name="Normal 14 4 2 3" xfId="8532" xr:uid="{00000000-0005-0000-0000-000057060000}"/>
    <cellStyle name="Normal 14 4 2 3 2" xfId="27719" xr:uid="{00000000-0005-0000-0000-000058060000}"/>
    <cellStyle name="Normal 14 4 2 3 3" xfId="37899" xr:uid="{00000000-0005-0000-0000-000059060000}"/>
    <cellStyle name="Normal 14 4 2 3 4" xfId="17538" xr:uid="{00000000-0005-0000-0000-00005A060000}"/>
    <cellStyle name="Normal 14 4 2 4" xfId="10525" xr:uid="{00000000-0005-0000-0000-00005B060000}"/>
    <cellStyle name="Normal 14 4 2 4 2" xfId="29709" xr:uid="{00000000-0005-0000-0000-00005C060000}"/>
    <cellStyle name="Normal 14 4 2 4 3" xfId="39889" xr:uid="{00000000-0005-0000-0000-00005D060000}"/>
    <cellStyle name="Normal 14 4 2 4 4" xfId="19529" xr:uid="{00000000-0005-0000-0000-00005E060000}"/>
    <cellStyle name="Normal 14 4 2 5" xfId="24214" xr:uid="{00000000-0005-0000-0000-00005F060000}"/>
    <cellStyle name="Normal 14 4 2 6" xfId="34394" xr:uid="{00000000-0005-0000-0000-000060060000}"/>
    <cellStyle name="Normal 14 4 2 7" xfId="14033" xr:uid="{00000000-0005-0000-0000-000061060000}"/>
    <cellStyle name="Normal 14 4 2 8" xfId="5027" xr:uid="{00000000-0005-0000-0000-000062060000}"/>
    <cellStyle name="Normal 14 4 3" xfId="1973" xr:uid="{00000000-0005-0000-0000-000063060000}"/>
    <cellStyle name="Normal 14 4 3 2" xfId="25090" xr:uid="{00000000-0005-0000-0000-000064060000}"/>
    <cellStyle name="Normal 14 4 3 3" xfId="35270" xr:uid="{00000000-0005-0000-0000-000065060000}"/>
    <cellStyle name="Normal 14 4 3 4" xfId="14909" xr:uid="{00000000-0005-0000-0000-000066060000}"/>
    <cellStyle name="Normal 14 4 3 5" xfId="5903" xr:uid="{00000000-0005-0000-0000-000067060000}"/>
    <cellStyle name="Normal 14 4 4" xfId="3321" xr:uid="{00000000-0005-0000-0000-000068060000}"/>
    <cellStyle name="Normal 14 4 4 2" xfId="26843" xr:uid="{00000000-0005-0000-0000-000069060000}"/>
    <cellStyle name="Normal 14 4 4 3" xfId="37023" xr:uid="{00000000-0005-0000-0000-00006A060000}"/>
    <cellStyle name="Normal 14 4 4 4" xfId="16662" xr:uid="{00000000-0005-0000-0000-00006B060000}"/>
    <cellStyle name="Normal 14 4 4 5" xfId="7656" xr:uid="{00000000-0005-0000-0000-00006C060000}"/>
    <cellStyle name="Normal 14 4 5" xfId="9649" xr:uid="{00000000-0005-0000-0000-00006D060000}"/>
    <cellStyle name="Normal 14 4 5 2" xfId="28833" xr:uid="{00000000-0005-0000-0000-00006E060000}"/>
    <cellStyle name="Normal 14 4 5 3" xfId="39013" xr:uid="{00000000-0005-0000-0000-00006F060000}"/>
    <cellStyle name="Normal 14 4 5 4" xfId="18653" xr:uid="{00000000-0005-0000-0000-000070060000}"/>
    <cellStyle name="Normal 14 4 6" xfId="11402" xr:uid="{00000000-0005-0000-0000-000071060000}"/>
    <cellStyle name="Normal 14 4 6 2" xfId="30586" xr:uid="{00000000-0005-0000-0000-000072060000}"/>
    <cellStyle name="Normal 14 4 6 3" xfId="40766" xr:uid="{00000000-0005-0000-0000-000073060000}"/>
    <cellStyle name="Normal 14 4 6 4" xfId="20406" xr:uid="{00000000-0005-0000-0000-000074060000}"/>
    <cellStyle name="Normal 14 4 7" xfId="12278" xr:uid="{00000000-0005-0000-0000-000075060000}"/>
    <cellStyle name="Normal 14 4 7 2" xfId="31462" xr:uid="{00000000-0005-0000-0000-000076060000}"/>
    <cellStyle name="Normal 14 4 7 3" xfId="41642" xr:uid="{00000000-0005-0000-0000-000077060000}"/>
    <cellStyle name="Normal 14 4 7 4" xfId="21282" xr:uid="{00000000-0005-0000-0000-000078060000}"/>
    <cellStyle name="Normal 14 4 8" xfId="22159" xr:uid="{00000000-0005-0000-0000-000079060000}"/>
    <cellStyle name="Normal 14 4 8 2" xfId="32339" xr:uid="{00000000-0005-0000-0000-00007A060000}"/>
    <cellStyle name="Normal 14 4 8 3" xfId="42519" xr:uid="{00000000-0005-0000-0000-00007B060000}"/>
    <cellStyle name="Normal 14 4 9" xfId="23338" xr:uid="{00000000-0005-0000-0000-00007C060000}"/>
    <cellStyle name="Normal 14 5" xfId="962" xr:uid="{00000000-0005-0000-0000-00007D060000}"/>
    <cellStyle name="Normal 14 5 2" xfId="2312" xr:uid="{00000000-0005-0000-0000-00007E060000}"/>
    <cellStyle name="Normal 14 5 2 2" xfId="25528" xr:uid="{00000000-0005-0000-0000-00007F060000}"/>
    <cellStyle name="Normal 14 5 2 3" xfId="35708" xr:uid="{00000000-0005-0000-0000-000080060000}"/>
    <cellStyle name="Normal 14 5 2 4" xfId="15347" xr:uid="{00000000-0005-0000-0000-000081060000}"/>
    <cellStyle name="Normal 14 5 2 5" xfId="6341" xr:uid="{00000000-0005-0000-0000-000082060000}"/>
    <cellStyle name="Normal 14 5 3" xfId="8094" xr:uid="{00000000-0005-0000-0000-000083060000}"/>
    <cellStyle name="Normal 14 5 3 2" xfId="27281" xr:uid="{00000000-0005-0000-0000-000084060000}"/>
    <cellStyle name="Normal 14 5 3 3" xfId="37461" xr:uid="{00000000-0005-0000-0000-000085060000}"/>
    <cellStyle name="Normal 14 5 3 4" xfId="17100" xr:uid="{00000000-0005-0000-0000-000086060000}"/>
    <cellStyle name="Normal 14 5 4" xfId="10087" xr:uid="{00000000-0005-0000-0000-000087060000}"/>
    <cellStyle name="Normal 14 5 4 2" xfId="29271" xr:uid="{00000000-0005-0000-0000-000088060000}"/>
    <cellStyle name="Normal 14 5 4 3" xfId="39451" xr:uid="{00000000-0005-0000-0000-000089060000}"/>
    <cellStyle name="Normal 14 5 4 4" xfId="19091" xr:uid="{00000000-0005-0000-0000-00008A060000}"/>
    <cellStyle name="Normal 14 5 5" xfId="23776" xr:uid="{00000000-0005-0000-0000-00008B060000}"/>
    <cellStyle name="Normal 14 5 6" xfId="33956" xr:uid="{00000000-0005-0000-0000-00008C060000}"/>
    <cellStyle name="Normal 14 5 7" xfId="13595" xr:uid="{00000000-0005-0000-0000-00008D060000}"/>
    <cellStyle name="Normal 14 5 8" xfId="4589" xr:uid="{00000000-0005-0000-0000-00008E060000}"/>
    <cellStyle name="Normal 14 6" xfId="1638" xr:uid="{00000000-0005-0000-0000-00008F060000}"/>
    <cellStyle name="Normal 14 6 2" xfId="8988" xr:uid="{00000000-0005-0000-0000-000090060000}"/>
    <cellStyle name="Normal 14 6 2 2" xfId="28172" xr:uid="{00000000-0005-0000-0000-000091060000}"/>
    <cellStyle name="Normal 14 6 2 3" xfId="38352" xr:uid="{00000000-0005-0000-0000-000092060000}"/>
    <cellStyle name="Normal 14 6 2 4" xfId="17992" xr:uid="{00000000-0005-0000-0000-000093060000}"/>
    <cellStyle name="Normal 14 6 3" xfId="24652" xr:uid="{00000000-0005-0000-0000-000094060000}"/>
    <cellStyle name="Normal 14 6 4" xfId="34832" xr:uid="{00000000-0005-0000-0000-000095060000}"/>
    <cellStyle name="Normal 14 6 5" xfId="14471" xr:uid="{00000000-0005-0000-0000-000096060000}"/>
    <cellStyle name="Normal 14 6 6" xfId="5465" xr:uid="{00000000-0005-0000-0000-000097060000}"/>
    <cellStyle name="Normal 14 7" xfId="2986" xr:uid="{00000000-0005-0000-0000-000098060000}"/>
    <cellStyle name="Normal 14 7 2" xfId="26405" xr:uid="{00000000-0005-0000-0000-000099060000}"/>
    <cellStyle name="Normal 14 7 3" xfId="36585" xr:uid="{00000000-0005-0000-0000-00009A060000}"/>
    <cellStyle name="Normal 14 7 4" xfId="16224" xr:uid="{00000000-0005-0000-0000-00009B060000}"/>
    <cellStyle name="Normal 14 7 5" xfId="7218" xr:uid="{00000000-0005-0000-0000-00009C060000}"/>
    <cellStyle name="Normal 14 8" xfId="9211" xr:uid="{00000000-0005-0000-0000-00009D060000}"/>
    <cellStyle name="Normal 14 8 2" xfId="28395" xr:uid="{00000000-0005-0000-0000-00009E060000}"/>
    <cellStyle name="Normal 14 8 3" xfId="38575" xr:uid="{00000000-0005-0000-0000-00009F060000}"/>
    <cellStyle name="Normal 14 8 4" xfId="18215" xr:uid="{00000000-0005-0000-0000-0000A0060000}"/>
    <cellStyle name="Normal 14 9" xfId="10964" xr:uid="{00000000-0005-0000-0000-0000A1060000}"/>
    <cellStyle name="Normal 14 9 2" xfId="30148" xr:uid="{00000000-0005-0000-0000-0000A2060000}"/>
    <cellStyle name="Normal 14 9 3" xfId="40328" xr:uid="{00000000-0005-0000-0000-0000A3060000}"/>
    <cellStyle name="Normal 14 9 4" xfId="19968" xr:uid="{00000000-0005-0000-0000-0000A4060000}"/>
    <cellStyle name="Normal 15" xfId="185" xr:uid="{00000000-0005-0000-0000-0000A5060000}"/>
    <cellStyle name="Normal 15 10" xfId="11842" xr:uid="{00000000-0005-0000-0000-0000A6060000}"/>
    <cellStyle name="Normal 15 10 2" xfId="31026" xr:uid="{00000000-0005-0000-0000-0000A7060000}"/>
    <cellStyle name="Normal 15 10 3" xfId="41206" xr:uid="{00000000-0005-0000-0000-0000A8060000}"/>
    <cellStyle name="Normal 15 10 4" xfId="20846" xr:uid="{00000000-0005-0000-0000-0000A9060000}"/>
    <cellStyle name="Normal 15 11" xfId="21723" xr:uid="{00000000-0005-0000-0000-0000AA060000}"/>
    <cellStyle name="Normal 15 11 2" xfId="31903" xr:uid="{00000000-0005-0000-0000-0000AB060000}"/>
    <cellStyle name="Normal 15 11 3" xfId="42083" xr:uid="{00000000-0005-0000-0000-0000AC060000}"/>
    <cellStyle name="Normal 15 12" xfId="22616" xr:uid="{00000000-0005-0000-0000-0000AD060000}"/>
    <cellStyle name="Normal 15 12 2" xfId="32796" xr:uid="{00000000-0005-0000-0000-0000AE060000}"/>
    <cellStyle name="Normal 15 12 3" xfId="42976" xr:uid="{00000000-0005-0000-0000-0000AF060000}"/>
    <cellStyle name="Normal 15 13" xfId="22855" xr:uid="{00000000-0005-0000-0000-0000B0060000}"/>
    <cellStyle name="Normal 15 14" xfId="33035" xr:uid="{00000000-0005-0000-0000-0000B1060000}"/>
    <cellStyle name="Normal 15 15" xfId="43215" xr:uid="{00000000-0005-0000-0000-0000B2060000}"/>
    <cellStyle name="Normal 15 16" xfId="43454" xr:uid="{00000000-0005-0000-0000-0000B3060000}"/>
    <cellStyle name="Normal 15 17" xfId="12721" xr:uid="{00000000-0005-0000-0000-0000B4060000}"/>
    <cellStyle name="Normal 15 18" xfId="3704" xr:uid="{00000000-0005-0000-0000-0000B5060000}"/>
    <cellStyle name="Normal 15 2" xfId="186" xr:uid="{00000000-0005-0000-0000-0000B6060000}"/>
    <cellStyle name="Normal 15 2 10" xfId="21838" xr:uid="{00000000-0005-0000-0000-0000B7060000}"/>
    <cellStyle name="Normal 15 2 10 2" xfId="32018" xr:uid="{00000000-0005-0000-0000-0000B8060000}"/>
    <cellStyle name="Normal 15 2 10 3" xfId="42198" xr:uid="{00000000-0005-0000-0000-0000B9060000}"/>
    <cellStyle name="Normal 15 2 11" xfId="22734" xr:uid="{00000000-0005-0000-0000-0000BA060000}"/>
    <cellStyle name="Normal 15 2 11 2" xfId="32914" xr:uid="{00000000-0005-0000-0000-0000BB060000}"/>
    <cellStyle name="Normal 15 2 11 3" xfId="43094" xr:uid="{00000000-0005-0000-0000-0000BC060000}"/>
    <cellStyle name="Normal 15 2 12" xfId="22973" xr:uid="{00000000-0005-0000-0000-0000BD060000}"/>
    <cellStyle name="Normal 15 2 13" xfId="33153" xr:uid="{00000000-0005-0000-0000-0000BE060000}"/>
    <cellStyle name="Normal 15 2 14" xfId="43333" xr:uid="{00000000-0005-0000-0000-0000BF060000}"/>
    <cellStyle name="Normal 15 2 15" xfId="43572" xr:uid="{00000000-0005-0000-0000-0000C0060000}"/>
    <cellStyle name="Normal 15 2 16" xfId="12836" xr:uid="{00000000-0005-0000-0000-0000C1060000}"/>
    <cellStyle name="Normal 15 2 17" xfId="3828" xr:uid="{00000000-0005-0000-0000-0000C2060000}"/>
    <cellStyle name="Normal 15 2 2" xfId="187" xr:uid="{00000000-0005-0000-0000-0000C3060000}"/>
    <cellStyle name="Normal 15 2 2 10" xfId="23236" xr:uid="{00000000-0005-0000-0000-0000C4060000}"/>
    <cellStyle name="Normal 15 2 2 11" xfId="33416" xr:uid="{00000000-0005-0000-0000-0000C5060000}"/>
    <cellStyle name="Normal 15 2 2 12" xfId="13055" xr:uid="{00000000-0005-0000-0000-0000C6060000}"/>
    <cellStyle name="Normal 15 2 2 13" xfId="4048" xr:uid="{00000000-0005-0000-0000-0000C7060000}"/>
    <cellStyle name="Normal 15 2 2 2" xfId="367" xr:uid="{00000000-0005-0000-0000-0000C8060000}"/>
    <cellStyle name="Normal 15 2 2 2 10" xfId="33854" xr:uid="{00000000-0005-0000-0000-0000C9060000}"/>
    <cellStyle name="Normal 15 2 2 2 11" xfId="13493" xr:uid="{00000000-0005-0000-0000-0000CA060000}"/>
    <cellStyle name="Normal 15 2 2 2 12" xfId="4486" xr:uid="{00000000-0005-0000-0000-0000CB060000}"/>
    <cellStyle name="Normal 15 2 2 2 2" xfId="533" xr:uid="{00000000-0005-0000-0000-0000CC060000}"/>
    <cellStyle name="Normal 15 2 2 2 2 2" xfId="868" xr:uid="{00000000-0005-0000-0000-0000CD060000}"/>
    <cellStyle name="Normal 15 2 2 2 2 2 2" xfId="1541" xr:uid="{00000000-0005-0000-0000-0000CE060000}"/>
    <cellStyle name="Normal 15 2 2 2 2 2 2 2" xfId="2891" xr:uid="{00000000-0005-0000-0000-0000CF060000}"/>
    <cellStyle name="Normal 15 2 2 2 2 2 2 3" xfId="26302" xr:uid="{00000000-0005-0000-0000-0000D0060000}"/>
    <cellStyle name="Normal 15 2 2 2 2 2 3" xfId="2217" xr:uid="{00000000-0005-0000-0000-0000D1060000}"/>
    <cellStyle name="Normal 15 2 2 2 2 2 3 2" xfId="36482" xr:uid="{00000000-0005-0000-0000-0000D2060000}"/>
    <cellStyle name="Normal 15 2 2 2 2 2 4" xfId="3565" xr:uid="{00000000-0005-0000-0000-0000D3060000}"/>
    <cellStyle name="Normal 15 2 2 2 2 2 4 2" xfId="16121" xr:uid="{00000000-0005-0000-0000-0000D4060000}"/>
    <cellStyle name="Normal 15 2 2 2 2 2 5" xfId="7115" xr:uid="{00000000-0005-0000-0000-0000D5060000}"/>
    <cellStyle name="Normal 15 2 2 2 2 3" xfId="1206" xr:uid="{00000000-0005-0000-0000-0000D6060000}"/>
    <cellStyle name="Normal 15 2 2 2 2 3 2" xfId="2556" xr:uid="{00000000-0005-0000-0000-0000D7060000}"/>
    <cellStyle name="Normal 15 2 2 2 2 3 2 2" xfId="28055" xr:uid="{00000000-0005-0000-0000-0000D8060000}"/>
    <cellStyle name="Normal 15 2 2 2 2 3 3" xfId="38235" xr:uid="{00000000-0005-0000-0000-0000D9060000}"/>
    <cellStyle name="Normal 15 2 2 2 2 3 4" xfId="17874" xr:uid="{00000000-0005-0000-0000-0000DA060000}"/>
    <cellStyle name="Normal 15 2 2 2 2 3 5" xfId="8868" xr:uid="{00000000-0005-0000-0000-0000DB060000}"/>
    <cellStyle name="Normal 15 2 2 2 2 4" xfId="1882" xr:uid="{00000000-0005-0000-0000-0000DC060000}"/>
    <cellStyle name="Normal 15 2 2 2 2 4 2" xfId="30045" xr:uid="{00000000-0005-0000-0000-0000DD060000}"/>
    <cellStyle name="Normal 15 2 2 2 2 4 3" xfId="40225" xr:uid="{00000000-0005-0000-0000-0000DE060000}"/>
    <cellStyle name="Normal 15 2 2 2 2 4 4" xfId="19865" xr:uid="{00000000-0005-0000-0000-0000DF060000}"/>
    <cellStyle name="Normal 15 2 2 2 2 4 5" xfId="10861" xr:uid="{00000000-0005-0000-0000-0000E0060000}"/>
    <cellStyle name="Normal 15 2 2 2 2 5" xfId="3230" xr:uid="{00000000-0005-0000-0000-0000E1060000}"/>
    <cellStyle name="Normal 15 2 2 2 2 5 2" xfId="24550" xr:uid="{00000000-0005-0000-0000-0000E2060000}"/>
    <cellStyle name="Normal 15 2 2 2 2 6" xfId="34730" xr:uid="{00000000-0005-0000-0000-0000E3060000}"/>
    <cellStyle name="Normal 15 2 2 2 2 7" xfId="14369" xr:uid="{00000000-0005-0000-0000-0000E4060000}"/>
    <cellStyle name="Normal 15 2 2 2 2 8" xfId="5363" xr:uid="{00000000-0005-0000-0000-0000E5060000}"/>
    <cellStyle name="Normal 15 2 2 2 3" xfId="702" xr:uid="{00000000-0005-0000-0000-0000E6060000}"/>
    <cellStyle name="Normal 15 2 2 2 3 2" xfId="1375" xr:uid="{00000000-0005-0000-0000-0000E7060000}"/>
    <cellStyle name="Normal 15 2 2 2 3 2 2" xfId="2725" xr:uid="{00000000-0005-0000-0000-0000E8060000}"/>
    <cellStyle name="Normal 15 2 2 2 3 2 3" xfId="25426" xr:uid="{00000000-0005-0000-0000-0000E9060000}"/>
    <cellStyle name="Normal 15 2 2 2 3 3" xfId="2051" xr:uid="{00000000-0005-0000-0000-0000EA060000}"/>
    <cellStyle name="Normal 15 2 2 2 3 3 2" xfId="35606" xr:uid="{00000000-0005-0000-0000-0000EB060000}"/>
    <cellStyle name="Normal 15 2 2 2 3 4" xfId="3399" xr:uid="{00000000-0005-0000-0000-0000EC060000}"/>
    <cellStyle name="Normal 15 2 2 2 3 4 2" xfId="15245" xr:uid="{00000000-0005-0000-0000-0000ED060000}"/>
    <cellStyle name="Normal 15 2 2 2 3 5" xfId="6239" xr:uid="{00000000-0005-0000-0000-0000EE060000}"/>
    <cellStyle name="Normal 15 2 2 2 4" xfId="1040" xr:uid="{00000000-0005-0000-0000-0000EF060000}"/>
    <cellStyle name="Normal 15 2 2 2 4 2" xfId="2390" xr:uid="{00000000-0005-0000-0000-0000F0060000}"/>
    <cellStyle name="Normal 15 2 2 2 4 2 2" xfId="27179" xr:uid="{00000000-0005-0000-0000-0000F1060000}"/>
    <cellStyle name="Normal 15 2 2 2 4 3" xfId="37359" xr:uid="{00000000-0005-0000-0000-0000F2060000}"/>
    <cellStyle name="Normal 15 2 2 2 4 4" xfId="16998" xr:uid="{00000000-0005-0000-0000-0000F3060000}"/>
    <cellStyle name="Normal 15 2 2 2 4 5" xfId="7992" xr:uid="{00000000-0005-0000-0000-0000F4060000}"/>
    <cellStyle name="Normal 15 2 2 2 5" xfId="1716" xr:uid="{00000000-0005-0000-0000-0000F5060000}"/>
    <cellStyle name="Normal 15 2 2 2 5 2" xfId="29169" xr:uid="{00000000-0005-0000-0000-0000F6060000}"/>
    <cellStyle name="Normal 15 2 2 2 5 3" xfId="39349" xr:uid="{00000000-0005-0000-0000-0000F7060000}"/>
    <cellStyle name="Normal 15 2 2 2 5 4" xfId="18989" xr:uid="{00000000-0005-0000-0000-0000F8060000}"/>
    <cellStyle name="Normal 15 2 2 2 5 5" xfId="9985" xr:uid="{00000000-0005-0000-0000-0000F9060000}"/>
    <cellStyle name="Normal 15 2 2 2 6" xfId="3064" xr:uid="{00000000-0005-0000-0000-0000FA060000}"/>
    <cellStyle name="Normal 15 2 2 2 6 2" xfId="30922" xr:uid="{00000000-0005-0000-0000-0000FB060000}"/>
    <cellStyle name="Normal 15 2 2 2 6 3" xfId="41102" xr:uid="{00000000-0005-0000-0000-0000FC060000}"/>
    <cellStyle name="Normal 15 2 2 2 6 4" xfId="20742" xr:uid="{00000000-0005-0000-0000-0000FD060000}"/>
    <cellStyle name="Normal 15 2 2 2 6 5" xfId="11738" xr:uid="{00000000-0005-0000-0000-0000FE060000}"/>
    <cellStyle name="Normal 15 2 2 2 7" xfId="12614" xr:uid="{00000000-0005-0000-0000-0000FF060000}"/>
    <cellStyle name="Normal 15 2 2 2 7 2" xfId="31798" xr:uid="{00000000-0005-0000-0000-000000070000}"/>
    <cellStyle name="Normal 15 2 2 2 7 3" xfId="41978" xr:uid="{00000000-0005-0000-0000-000001070000}"/>
    <cellStyle name="Normal 15 2 2 2 7 4" xfId="21618" xr:uid="{00000000-0005-0000-0000-000002070000}"/>
    <cellStyle name="Normal 15 2 2 2 8" xfId="22495" xr:uid="{00000000-0005-0000-0000-000003070000}"/>
    <cellStyle name="Normal 15 2 2 2 8 2" xfId="32675" xr:uid="{00000000-0005-0000-0000-000004070000}"/>
    <cellStyle name="Normal 15 2 2 2 8 3" xfId="42855" xr:uid="{00000000-0005-0000-0000-000005070000}"/>
    <cellStyle name="Normal 15 2 2 2 9" xfId="23674" xr:uid="{00000000-0005-0000-0000-000006070000}"/>
    <cellStyle name="Normal 15 2 2 3" xfId="458" xr:uid="{00000000-0005-0000-0000-000007070000}"/>
    <cellStyle name="Normal 15 2 2 3 2" xfId="793" xr:uid="{00000000-0005-0000-0000-000008070000}"/>
    <cellStyle name="Normal 15 2 2 3 2 2" xfId="1466" xr:uid="{00000000-0005-0000-0000-000009070000}"/>
    <cellStyle name="Normal 15 2 2 3 2 2 2" xfId="2816" xr:uid="{00000000-0005-0000-0000-00000A070000}"/>
    <cellStyle name="Normal 15 2 2 3 2 2 3" xfId="25864" xr:uid="{00000000-0005-0000-0000-00000B070000}"/>
    <cellStyle name="Normal 15 2 2 3 2 3" xfId="2142" xr:uid="{00000000-0005-0000-0000-00000C070000}"/>
    <cellStyle name="Normal 15 2 2 3 2 3 2" xfId="36044" xr:uid="{00000000-0005-0000-0000-00000D070000}"/>
    <cellStyle name="Normal 15 2 2 3 2 4" xfId="3490" xr:uid="{00000000-0005-0000-0000-00000E070000}"/>
    <cellStyle name="Normal 15 2 2 3 2 4 2" xfId="15683" xr:uid="{00000000-0005-0000-0000-00000F070000}"/>
    <cellStyle name="Normal 15 2 2 3 2 5" xfId="6677" xr:uid="{00000000-0005-0000-0000-000010070000}"/>
    <cellStyle name="Normal 15 2 2 3 3" xfId="1131" xr:uid="{00000000-0005-0000-0000-000011070000}"/>
    <cellStyle name="Normal 15 2 2 3 3 2" xfId="2481" xr:uid="{00000000-0005-0000-0000-000012070000}"/>
    <cellStyle name="Normal 15 2 2 3 3 2 2" xfId="27617" xr:uid="{00000000-0005-0000-0000-000013070000}"/>
    <cellStyle name="Normal 15 2 2 3 3 3" xfId="37797" xr:uid="{00000000-0005-0000-0000-000014070000}"/>
    <cellStyle name="Normal 15 2 2 3 3 4" xfId="17436" xr:uid="{00000000-0005-0000-0000-000015070000}"/>
    <cellStyle name="Normal 15 2 2 3 3 5" xfId="8430" xr:uid="{00000000-0005-0000-0000-000016070000}"/>
    <cellStyle name="Normal 15 2 2 3 4" xfId="1807" xr:uid="{00000000-0005-0000-0000-000017070000}"/>
    <cellStyle name="Normal 15 2 2 3 4 2" xfId="29607" xr:uid="{00000000-0005-0000-0000-000018070000}"/>
    <cellStyle name="Normal 15 2 2 3 4 3" xfId="39787" xr:uid="{00000000-0005-0000-0000-000019070000}"/>
    <cellStyle name="Normal 15 2 2 3 4 4" xfId="19427" xr:uid="{00000000-0005-0000-0000-00001A070000}"/>
    <cellStyle name="Normal 15 2 2 3 4 5" xfId="10423" xr:uid="{00000000-0005-0000-0000-00001B070000}"/>
    <cellStyle name="Normal 15 2 2 3 5" xfId="3155" xr:uid="{00000000-0005-0000-0000-00001C070000}"/>
    <cellStyle name="Normal 15 2 2 3 5 2" xfId="24112" xr:uid="{00000000-0005-0000-0000-00001D070000}"/>
    <cellStyle name="Normal 15 2 2 3 6" xfId="34292" xr:uid="{00000000-0005-0000-0000-00001E070000}"/>
    <cellStyle name="Normal 15 2 2 3 7" xfId="13931" xr:uid="{00000000-0005-0000-0000-00001F070000}"/>
    <cellStyle name="Normal 15 2 2 3 8" xfId="4925" xr:uid="{00000000-0005-0000-0000-000020070000}"/>
    <cellStyle name="Normal 15 2 2 4" xfId="627" xr:uid="{00000000-0005-0000-0000-000021070000}"/>
    <cellStyle name="Normal 15 2 2 4 2" xfId="1300" xr:uid="{00000000-0005-0000-0000-000022070000}"/>
    <cellStyle name="Normal 15 2 2 4 2 2" xfId="2650" xr:uid="{00000000-0005-0000-0000-000023070000}"/>
    <cellStyle name="Normal 15 2 2 4 2 3" xfId="24988" xr:uid="{00000000-0005-0000-0000-000024070000}"/>
    <cellStyle name="Normal 15 2 2 4 3" xfId="1976" xr:uid="{00000000-0005-0000-0000-000025070000}"/>
    <cellStyle name="Normal 15 2 2 4 3 2" xfId="35168" xr:uid="{00000000-0005-0000-0000-000026070000}"/>
    <cellStyle name="Normal 15 2 2 4 4" xfId="3324" xr:uid="{00000000-0005-0000-0000-000027070000}"/>
    <cellStyle name="Normal 15 2 2 4 4 2" xfId="14807" xr:uid="{00000000-0005-0000-0000-000028070000}"/>
    <cellStyle name="Normal 15 2 2 4 5" xfId="5801" xr:uid="{00000000-0005-0000-0000-000029070000}"/>
    <cellStyle name="Normal 15 2 2 5" xfId="965" xr:uid="{00000000-0005-0000-0000-00002A070000}"/>
    <cellStyle name="Normal 15 2 2 5 2" xfId="2315" xr:uid="{00000000-0005-0000-0000-00002B070000}"/>
    <cellStyle name="Normal 15 2 2 5 2 2" xfId="26741" xr:uid="{00000000-0005-0000-0000-00002C070000}"/>
    <cellStyle name="Normal 15 2 2 5 3" xfId="36921" xr:uid="{00000000-0005-0000-0000-00002D070000}"/>
    <cellStyle name="Normal 15 2 2 5 4" xfId="16560" xr:uid="{00000000-0005-0000-0000-00002E070000}"/>
    <cellStyle name="Normal 15 2 2 5 5" xfId="7554" xr:uid="{00000000-0005-0000-0000-00002F070000}"/>
    <cellStyle name="Normal 15 2 2 6" xfId="1641" xr:uid="{00000000-0005-0000-0000-000030070000}"/>
    <cellStyle name="Normal 15 2 2 6 2" xfId="28731" xr:uid="{00000000-0005-0000-0000-000031070000}"/>
    <cellStyle name="Normal 15 2 2 6 3" xfId="38911" xr:uid="{00000000-0005-0000-0000-000032070000}"/>
    <cellStyle name="Normal 15 2 2 6 4" xfId="18551" xr:uid="{00000000-0005-0000-0000-000033070000}"/>
    <cellStyle name="Normal 15 2 2 6 5" xfId="9547" xr:uid="{00000000-0005-0000-0000-000034070000}"/>
    <cellStyle name="Normal 15 2 2 7" xfId="2989" xr:uid="{00000000-0005-0000-0000-000035070000}"/>
    <cellStyle name="Normal 15 2 2 7 2" xfId="30484" xr:uid="{00000000-0005-0000-0000-000036070000}"/>
    <cellStyle name="Normal 15 2 2 7 3" xfId="40664" xr:uid="{00000000-0005-0000-0000-000037070000}"/>
    <cellStyle name="Normal 15 2 2 7 4" xfId="20304" xr:uid="{00000000-0005-0000-0000-000038070000}"/>
    <cellStyle name="Normal 15 2 2 7 5" xfId="11300" xr:uid="{00000000-0005-0000-0000-000039070000}"/>
    <cellStyle name="Normal 15 2 2 8" xfId="12176" xr:uid="{00000000-0005-0000-0000-00003A070000}"/>
    <cellStyle name="Normal 15 2 2 8 2" xfId="31360" xr:uid="{00000000-0005-0000-0000-00003B070000}"/>
    <cellStyle name="Normal 15 2 2 8 3" xfId="41540" xr:uid="{00000000-0005-0000-0000-00003C070000}"/>
    <cellStyle name="Normal 15 2 2 8 4" xfId="21180" xr:uid="{00000000-0005-0000-0000-00003D070000}"/>
    <cellStyle name="Normal 15 2 2 9" xfId="22057" xr:uid="{00000000-0005-0000-0000-00003E070000}"/>
    <cellStyle name="Normal 15 2 2 9 2" xfId="32237" xr:uid="{00000000-0005-0000-0000-00003F070000}"/>
    <cellStyle name="Normal 15 2 2 9 3" xfId="42417" xr:uid="{00000000-0005-0000-0000-000040070000}"/>
    <cellStyle name="Normal 15 2 3" xfId="366" xr:uid="{00000000-0005-0000-0000-000041070000}"/>
    <cellStyle name="Normal 15 2 3 10" xfId="33635" xr:uid="{00000000-0005-0000-0000-000042070000}"/>
    <cellStyle name="Normal 15 2 3 11" xfId="13274" xr:uid="{00000000-0005-0000-0000-000043070000}"/>
    <cellStyle name="Normal 15 2 3 12" xfId="4267" xr:uid="{00000000-0005-0000-0000-000044070000}"/>
    <cellStyle name="Normal 15 2 3 2" xfId="532" xr:uid="{00000000-0005-0000-0000-000045070000}"/>
    <cellStyle name="Normal 15 2 3 2 2" xfId="867" xr:uid="{00000000-0005-0000-0000-000046070000}"/>
    <cellStyle name="Normal 15 2 3 2 2 2" xfId="1540" xr:uid="{00000000-0005-0000-0000-000047070000}"/>
    <cellStyle name="Normal 15 2 3 2 2 2 2" xfId="2890" xr:uid="{00000000-0005-0000-0000-000048070000}"/>
    <cellStyle name="Normal 15 2 3 2 2 2 3" xfId="26083" xr:uid="{00000000-0005-0000-0000-000049070000}"/>
    <cellStyle name="Normal 15 2 3 2 2 3" xfId="2216" xr:uid="{00000000-0005-0000-0000-00004A070000}"/>
    <cellStyle name="Normal 15 2 3 2 2 3 2" xfId="36263" xr:uid="{00000000-0005-0000-0000-00004B070000}"/>
    <cellStyle name="Normal 15 2 3 2 2 4" xfId="3564" xr:uid="{00000000-0005-0000-0000-00004C070000}"/>
    <cellStyle name="Normal 15 2 3 2 2 4 2" xfId="15902" xr:uid="{00000000-0005-0000-0000-00004D070000}"/>
    <cellStyle name="Normal 15 2 3 2 2 5" xfId="6896" xr:uid="{00000000-0005-0000-0000-00004E070000}"/>
    <cellStyle name="Normal 15 2 3 2 3" xfId="1205" xr:uid="{00000000-0005-0000-0000-00004F070000}"/>
    <cellStyle name="Normal 15 2 3 2 3 2" xfId="2555" xr:uid="{00000000-0005-0000-0000-000050070000}"/>
    <cellStyle name="Normal 15 2 3 2 3 2 2" xfId="27836" xr:uid="{00000000-0005-0000-0000-000051070000}"/>
    <cellStyle name="Normal 15 2 3 2 3 3" xfId="38016" xr:uid="{00000000-0005-0000-0000-000052070000}"/>
    <cellStyle name="Normal 15 2 3 2 3 4" xfId="17655" xr:uid="{00000000-0005-0000-0000-000053070000}"/>
    <cellStyle name="Normal 15 2 3 2 3 5" xfId="8649" xr:uid="{00000000-0005-0000-0000-000054070000}"/>
    <cellStyle name="Normal 15 2 3 2 4" xfId="1881" xr:uid="{00000000-0005-0000-0000-000055070000}"/>
    <cellStyle name="Normal 15 2 3 2 4 2" xfId="29826" xr:uid="{00000000-0005-0000-0000-000056070000}"/>
    <cellStyle name="Normal 15 2 3 2 4 3" xfId="40006" xr:uid="{00000000-0005-0000-0000-000057070000}"/>
    <cellStyle name="Normal 15 2 3 2 4 4" xfId="19646" xr:uid="{00000000-0005-0000-0000-000058070000}"/>
    <cellStyle name="Normal 15 2 3 2 4 5" xfId="10642" xr:uid="{00000000-0005-0000-0000-000059070000}"/>
    <cellStyle name="Normal 15 2 3 2 5" xfId="3229" xr:uid="{00000000-0005-0000-0000-00005A070000}"/>
    <cellStyle name="Normal 15 2 3 2 5 2" xfId="24331" xr:uid="{00000000-0005-0000-0000-00005B070000}"/>
    <cellStyle name="Normal 15 2 3 2 6" xfId="34511" xr:uid="{00000000-0005-0000-0000-00005C070000}"/>
    <cellStyle name="Normal 15 2 3 2 7" xfId="14150" xr:uid="{00000000-0005-0000-0000-00005D070000}"/>
    <cellStyle name="Normal 15 2 3 2 8" xfId="5144" xr:uid="{00000000-0005-0000-0000-00005E070000}"/>
    <cellStyle name="Normal 15 2 3 3" xfId="701" xr:uid="{00000000-0005-0000-0000-00005F070000}"/>
    <cellStyle name="Normal 15 2 3 3 2" xfId="1374" xr:uid="{00000000-0005-0000-0000-000060070000}"/>
    <cellStyle name="Normal 15 2 3 3 2 2" xfId="2724" xr:uid="{00000000-0005-0000-0000-000061070000}"/>
    <cellStyle name="Normal 15 2 3 3 2 3" xfId="25207" xr:uid="{00000000-0005-0000-0000-000062070000}"/>
    <cellStyle name="Normal 15 2 3 3 3" xfId="2050" xr:uid="{00000000-0005-0000-0000-000063070000}"/>
    <cellStyle name="Normal 15 2 3 3 3 2" xfId="35387" xr:uid="{00000000-0005-0000-0000-000064070000}"/>
    <cellStyle name="Normal 15 2 3 3 4" xfId="3398" xr:uid="{00000000-0005-0000-0000-000065070000}"/>
    <cellStyle name="Normal 15 2 3 3 4 2" xfId="15026" xr:uid="{00000000-0005-0000-0000-000066070000}"/>
    <cellStyle name="Normal 15 2 3 3 5" xfId="6020" xr:uid="{00000000-0005-0000-0000-000067070000}"/>
    <cellStyle name="Normal 15 2 3 4" xfId="1039" xr:uid="{00000000-0005-0000-0000-000068070000}"/>
    <cellStyle name="Normal 15 2 3 4 2" xfId="2389" xr:uid="{00000000-0005-0000-0000-000069070000}"/>
    <cellStyle name="Normal 15 2 3 4 2 2" xfId="26960" xr:uid="{00000000-0005-0000-0000-00006A070000}"/>
    <cellStyle name="Normal 15 2 3 4 3" xfId="37140" xr:uid="{00000000-0005-0000-0000-00006B070000}"/>
    <cellStyle name="Normal 15 2 3 4 4" xfId="16779" xr:uid="{00000000-0005-0000-0000-00006C070000}"/>
    <cellStyle name="Normal 15 2 3 4 5" xfId="7773" xr:uid="{00000000-0005-0000-0000-00006D070000}"/>
    <cellStyle name="Normal 15 2 3 5" xfId="1715" xr:uid="{00000000-0005-0000-0000-00006E070000}"/>
    <cellStyle name="Normal 15 2 3 5 2" xfId="28950" xr:uid="{00000000-0005-0000-0000-00006F070000}"/>
    <cellStyle name="Normal 15 2 3 5 3" xfId="39130" xr:uid="{00000000-0005-0000-0000-000070070000}"/>
    <cellStyle name="Normal 15 2 3 5 4" xfId="18770" xr:uid="{00000000-0005-0000-0000-000071070000}"/>
    <cellStyle name="Normal 15 2 3 5 5" xfId="9766" xr:uid="{00000000-0005-0000-0000-000072070000}"/>
    <cellStyle name="Normal 15 2 3 6" xfId="3063" xr:uid="{00000000-0005-0000-0000-000073070000}"/>
    <cellStyle name="Normal 15 2 3 6 2" xfId="30703" xr:uid="{00000000-0005-0000-0000-000074070000}"/>
    <cellStyle name="Normal 15 2 3 6 3" xfId="40883" xr:uid="{00000000-0005-0000-0000-000075070000}"/>
    <cellStyle name="Normal 15 2 3 6 4" xfId="20523" xr:uid="{00000000-0005-0000-0000-000076070000}"/>
    <cellStyle name="Normal 15 2 3 6 5" xfId="11519" xr:uid="{00000000-0005-0000-0000-000077070000}"/>
    <cellStyle name="Normal 15 2 3 7" xfId="12395" xr:uid="{00000000-0005-0000-0000-000078070000}"/>
    <cellStyle name="Normal 15 2 3 7 2" xfId="31579" xr:uid="{00000000-0005-0000-0000-000079070000}"/>
    <cellStyle name="Normal 15 2 3 7 3" xfId="41759" xr:uid="{00000000-0005-0000-0000-00007A070000}"/>
    <cellStyle name="Normal 15 2 3 7 4" xfId="21399" xr:uid="{00000000-0005-0000-0000-00007B070000}"/>
    <cellStyle name="Normal 15 2 3 8" xfId="22276" xr:uid="{00000000-0005-0000-0000-00007C070000}"/>
    <cellStyle name="Normal 15 2 3 8 2" xfId="32456" xr:uid="{00000000-0005-0000-0000-00007D070000}"/>
    <cellStyle name="Normal 15 2 3 8 3" xfId="42636" xr:uid="{00000000-0005-0000-0000-00007E070000}"/>
    <cellStyle name="Normal 15 2 3 9" xfId="23455" xr:uid="{00000000-0005-0000-0000-00007F070000}"/>
    <cellStyle name="Normal 15 2 4" xfId="457" xr:uid="{00000000-0005-0000-0000-000080070000}"/>
    <cellStyle name="Normal 15 2 4 2" xfId="792" xr:uid="{00000000-0005-0000-0000-000081070000}"/>
    <cellStyle name="Normal 15 2 4 2 2" xfId="1465" xr:uid="{00000000-0005-0000-0000-000082070000}"/>
    <cellStyle name="Normal 15 2 4 2 2 2" xfId="2815" xr:uid="{00000000-0005-0000-0000-000083070000}"/>
    <cellStyle name="Normal 15 2 4 2 2 3" xfId="25645" xr:uid="{00000000-0005-0000-0000-000084070000}"/>
    <cellStyle name="Normal 15 2 4 2 3" xfId="2141" xr:uid="{00000000-0005-0000-0000-000085070000}"/>
    <cellStyle name="Normal 15 2 4 2 3 2" xfId="35825" xr:uid="{00000000-0005-0000-0000-000086070000}"/>
    <cellStyle name="Normal 15 2 4 2 4" xfId="3489" xr:uid="{00000000-0005-0000-0000-000087070000}"/>
    <cellStyle name="Normal 15 2 4 2 4 2" xfId="15464" xr:uid="{00000000-0005-0000-0000-000088070000}"/>
    <cellStyle name="Normal 15 2 4 2 5" xfId="6458" xr:uid="{00000000-0005-0000-0000-000089070000}"/>
    <cellStyle name="Normal 15 2 4 3" xfId="1130" xr:uid="{00000000-0005-0000-0000-00008A070000}"/>
    <cellStyle name="Normal 15 2 4 3 2" xfId="2480" xr:uid="{00000000-0005-0000-0000-00008B070000}"/>
    <cellStyle name="Normal 15 2 4 3 2 2" xfId="27398" xr:uid="{00000000-0005-0000-0000-00008C070000}"/>
    <cellStyle name="Normal 15 2 4 3 3" xfId="37578" xr:uid="{00000000-0005-0000-0000-00008D070000}"/>
    <cellStyle name="Normal 15 2 4 3 4" xfId="17217" xr:uid="{00000000-0005-0000-0000-00008E070000}"/>
    <cellStyle name="Normal 15 2 4 3 5" xfId="8211" xr:uid="{00000000-0005-0000-0000-00008F070000}"/>
    <cellStyle name="Normal 15 2 4 4" xfId="1806" xr:uid="{00000000-0005-0000-0000-000090070000}"/>
    <cellStyle name="Normal 15 2 4 4 2" xfId="29388" xr:uid="{00000000-0005-0000-0000-000091070000}"/>
    <cellStyle name="Normal 15 2 4 4 3" xfId="39568" xr:uid="{00000000-0005-0000-0000-000092070000}"/>
    <cellStyle name="Normal 15 2 4 4 4" xfId="19208" xr:uid="{00000000-0005-0000-0000-000093070000}"/>
    <cellStyle name="Normal 15 2 4 4 5" xfId="10204" xr:uid="{00000000-0005-0000-0000-000094070000}"/>
    <cellStyle name="Normal 15 2 4 5" xfId="3154" xr:uid="{00000000-0005-0000-0000-000095070000}"/>
    <cellStyle name="Normal 15 2 4 5 2" xfId="23893" xr:uid="{00000000-0005-0000-0000-000096070000}"/>
    <cellStyle name="Normal 15 2 4 6" xfId="34073" xr:uid="{00000000-0005-0000-0000-000097070000}"/>
    <cellStyle name="Normal 15 2 4 7" xfId="13712" xr:uid="{00000000-0005-0000-0000-000098070000}"/>
    <cellStyle name="Normal 15 2 4 8" xfId="4706" xr:uid="{00000000-0005-0000-0000-000099070000}"/>
    <cellStyle name="Normal 15 2 5" xfId="626" xr:uid="{00000000-0005-0000-0000-00009A070000}"/>
    <cellStyle name="Normal 15 2 5 2" xfId="1299" xr:uid="{00000000-0005-0000-0000-00009B070000}"/>
    <cellStyle name="Normal 15 2 5 2 2" xfId="2649" xr:uid="{00000000-0005-0000-0000-00009C070000}"/>
    <cellStyle name="Normal 15 2 5 2 2 2" xfId="28292" xr:uid="{00000000-0005-0000-0000-00009D070000}"/>
    <cellStyle name="Normal 15 2 5 2 3" xfId="38472" xr:uid="{00000000-0005-0000-0000-00009E070000}"/>
    <cellStyle name="Normal 15 2 5 2 4" xfId="18112" xr:uid="{00000000-0005-0000-0000-00009F070000}"/>
    <cellStyle name="Normal 15 2 5 2 5" xfId="9108" xr:uid="{00000000-0005-0000-0000-0000A0070000}"/>
    <cellStyle name="Normal 15 2 5 3" xfId="1975" xr:uid="{00000000-0005-0000-0000-0000A1070000}"/>
    <cellStyle name="Normal 15 2 5 3 2" xfId="24769" xr:uid="{00000000-0005-0000-0000-0000A2070000}"/>
    <cellStyle name="Normal 15 2 5 4" xfId="3323" xr:uid="{00000000-0005-0000-0000-0000A3070000}"/>
    <cellStyle name="Normal 15 2 5 4 2" xfId="34949" xr:uid="{00000000-0005-0000-0000-0000A4070000}"/>
    <cellStyle name="Normal 15 2 5 5" xfId="14588" xr:uid="{00000000-0005-0000-0000-0000A5070000}"/>
    <cellStyle name="Normal 15 2 5 6" xfId="5582" xr:uid="{00000000-0005-0000-0000-0000A6070000}"/>
    <cellStyle name="Normal 15 2 6" xfId="964" xr:uid="{00000000-0005-0000-0000-0000A7070000}"/>
    <cellStyle name="Normal 15 2 6 2" xfId="2314" xr:uid="{00000000-0005-0000-0000-0000A8070000}"/>
    <cellStyle name="Normal 15 2 6 2 2" xfId="26522" xr:uid="{00000000-0005-0000-0000-0000A9070000}"/>
    <cellStyle name="Normal 15 2 6 3" xfId="36702" xr:uid="{00000000-0005-0000-0000-0000AA070000}"/>
    <cellStyle name="Normal 15 2 6 4" xfId="16341" xr:uid="{00000000-0005-0000-0000-0000AB070000}"/>
    <cellStyle name="Normal 15 2 6 5" xfId="7335" xr:uid="{00000000-0005-0000-0000-0000AC070000}"/>
    <cellStyle name="Normal 15 2 7" xfId="1640" xr:uid="{00000000-0005-0000-0000-0000AD070000}"/>
    <cellStyle name="Normal 15 2 7 2" xfId="28512" xr:uid="{00000000-0005-0000-0000-0000AE070000}"/>
    <cellStyle name="Normal 15 2 7 3" xfId="38692" xr:uid="{00000000-0005-0000-0000-0000AF070000}"/>
    <cellStyle name="Normal 15 2 7 4" xfId="18332" xr:uid="{00000000-0005-0000-0000-0000B0070000}"/>
    <cellStyle name="Normal 15 2 7 5" xfId="9328" xr:uid="{00000000-0005-0000-0000-0000B1070000}"/>
    <cellStyle name="Normal 15 2 8" xfId="2988" xr:uid="{00000000-0005-0000-0000-0000B2070000}"/>
    <cellStyle name="Normal 15 2 8 2" xfId="30265" xr:uid="{00000000-0005-0000-0000-0000B3070000}"/>
    <cellStyle name="Normal 15 2 8 3" xfId="40445" xr:uid="{00000000-0005-0000-0000-0000B4070000}"/>
    <cellStyle name="Normal 15 2 8 4" xfId="20085" xr:uid="{00000000-0005-0000-0000-0000B5070000}"/>
    <cellStyle name="Normal 15 2 8 5" xfId="11081" xr:uid="{00000000-0005-0000-0000-0000B6070000}"/>
    <cellStyle name="Normal 15 2 9" xfId="11957" xr:uid="{00000000-0005-0000-0000-0000B7070000}"/>
    <cellStyle name="Normal 15 2 9 2" xfId="31141" xr:uid="{00000000-0005-0000-0000-0000B8070000}"/>
    <cellStyle name="Normal 15 2 9 3" xfId="41321" xr:uid="{00000000-0005-0000-0000-0000B9070000}"/>
    <cellStyle name="Normal 15 2 9 4" xfId="20961" xr:uid="{00000000-0005-0000-0000-0000BA070000}"/>
    <cellStyle name="Normal 15 3" xfId="365" xr:uid="{00000000-0005-0000-0000-0000BB070000}"/>
    <cellStyle name="Normal 15 3 10" xfId="23121" xr:uid="{00000000-0005-0000-0000-0000BC070000}"/>
    <cellStyle name="Normal 15 3 11" xfId="33301" xr:uid="{00000000-0005-0000-0000-0000BD070000}"/>
    <cellStyle name="Normal 15 3 12" xfId="12940" xr:uid="{00000000-0005-0000-0000-0000BE070000}"/>
    <cellStyle name="Normal 15 3 13" xfId="3933" xr:uid="{00000000-0005-0000-0000-0000BF070000}"/>
    <cellStyle name="Normal 15 3 2" xfId="531" xr:uid="{00000000-0005-0000-0000-0000C0070000}"/>
    <cellStyle name="Normal 15 3 2 10" xfId="33739" xr:uid="{00000000-0005-0000-0000-0000C1070000}"/>
    <cellStyle name="Normal 15 3 2 11" xfId="13378" xr:uid="{00000000-0005-0000-0000-0000C2070000}"/>
    <cellStyle name="Normal 15 3 2 12" xfId="4371" xr:uid="{00000000-0005-0000-0000-0000C3070000}"/>
    <cellStyle name="Normal 15 3 2 2" xfId="866" xr:uid="{00000000-0005-0000-0000-0000C4070000}"/>
    <cellStyle name="Normal 15 3 2 2 2" xfId="1539" xr:uid="{00000000-0005-0000-0000-0000C5070000}"/>
    <cellStyle name="Normal 15 3 2 2 2 2" xfId="2889" xr:uid="{00000000-0005-0000-0000-0000C6070000}"/>
    <cellStyle name="Normal 15 3 2 2 2 2 2" xfId="26187" xr:uid="{00000000-0005-0000-0000-0000C7070000}"/>
    <cellStyle name="Normal 15 3 2 2 2 3" xfId="36367" xr:uid="{00000000-0005-0000-0000-0000C8070000}"/>
    <cellStyle name="Normal 15 3 2 2 2 4" xfId="16006" xr:uid="{00000000-0005-0000-0000-0000C9070000}"/>
    <cellStyle name="Normal 15 3 2 2 2 5" xfId="7000" xr:uid="{00000000-0005-0000-0000-0000CA070000}"/>
    <cellStyle name="Normal 15 3 2 2 3" xfId="2215" xr:uid="{00000000-0005-0000-0000-0000CB070000}"/>
    <cellStyle name="Normal 15 3 2 2 3 2" xfId="27940" xr:uid="{00000000-0005-0000-0000-0000CC070000}"/>
    <cellStyle name="Normal 15 3 2 2 3 3" xfId="38120" xr:uid="{00000000-0005-0000-0000-0000CD070000}"/>
    <cellStyle name="Normal 15 3 2 2 3 4" xfId="17759" xr:uid="{00000000-0005-0000-0000-0000CE070000}"/>
    <cellStyle name="Normal 15 3 2 2 3 5" xfId="8753" xr:uid="{00000000-0005-0000-0000-0000CF070000}"/>
    <cellStyle name="Normal 15 3 2 2 4" xfId="3563" xr:uid="{00000000-0005-0000-0000-0000D0070000}"/>
    <cellStyle name="Normal 15 3 2 2 4 2" xfId="29930" xr:uid="{00000000-0005-0000-0000-0000D1070000}"/>
    <cellStyle name="Normal 15 3 2 2 4 3" xfId="40110" xr:uid="{00000000-0005-0000-0000-0000D2070000}"/>
    <cellStyle name="Normal 15 3 2 2 4 4" xfId="19750" xr:uid="{00000000-0005-0000-0000-0000D3070000}"/>
    <cellStyle name="Normal 15 3 2 2 4 5" xfId="10746" xr:uid="{00000000-0005-0000-0000-0000D4070000}"/>
    <cellStyle name="Normal 15 3 2 2 5" xfId="24435" xr:uid="{00000000-0005-0000-0000-0000D5070000}"/>
    <cellStyle name="Normal 15 3 2 2 6" xfId="34615" xr:uid="{00000000-0005-0000-0000-0000D6070000}"/>
    <cellStyle name="Normal 15 3 2 2 7" xfId="14254" xr:uid="{00000000-0005-0000-0000-0000D7070000}"/>
    <cellStyle name="Normal 15 3 2 2 8" xfId="5248" xr:uid="{00000000-0005-0000-0000-0000D8070000}"/>
    <cellStyle name="Normal 15 3 2 3" xfId="1204" xr:uid="{00000000-0005-0000-0000-0000D9070000}"/>
    <cellStyle name="Normal 15 3 2 3 2" xfId="2554" xr:uid="{00000000-0005-0000-0000-0000DA070000}"/>
    <cellStyle name="Normal 15 3 2 3 2 2" xfId="25311" xr:uid="{00000000-0005-0000-0000-0000DB070000}"/>
    <cellStyle name="Normal 15 3 2 3 3" xfId="35491" xr:uid="{00000000-0005-0000-0000-0000DC070000}"/>
    <cellStyle name="Normal 15 3 2 3 4" xfId="15130" xr:uid="{00000000-0005-0000-0000-0000DD070000}"/>
    <cellStyle name="Normal 15 3 2 3 5" xfId="6124" xr:uid="{00000000-0005-0000-0000-0000DE070000}"/>
    <cellStyle name="Normal 15 3 2 4" xfId="1880" xr:uid="{00000000-0005-0000-0000-0000DF070000}"/>
    <cellStyle name="Normal 15 3 2 4 2" xfId="27064" xr:uid="{00000000-0005-0000-0000-0000E0070000}"/>
    <cellStyle name="Normal 15 3 2 4 3" xfId="37244" xr:uid="{00000000-0005-0000-0000-0000E1070000}"/>
    <cellStyle name="Normal 15 3 2 4 4" xfId="16883" xr:uid="{00000000-0005-0000-0000-0000E2070000}"/>
    <cellStyle name="Normal 15 3 2 4 5" xfId="7877" xr:uid="{00000000-0005-0000-0000-0000E3070000}"/>
    <cellStyle name="Normal 15 3 2 5" xfId="3228" xr:uid="{00000000-0005-0000-0000-0000E4070000}"/>
    <cellStyle name="Normal 15 3 2 5 2" xfId="29054" xr:uid="{00000000-0005-0000-0000-0000E5070000}"/>
    <cellStyle name="Normal 15 3 2 5 3" xfId="39234" xr:uid="{00000000-0005-0000-0000-0000E6070000}"/>
    <cellStyle name="Normal 15 3 2 5 4" xfId="18874" xr:uid="{00000000-0005-0000-0000-0000E7070000}"/>
    <cellStyle name="Normal 15 3 2 5 5" xfId="9870" xr:uid="{00000000-0005-0000-0000-0000E8070000}"/>
    <cellStyle name="Normal 15 3 2 6" xfId="11623" xr:uid="{00000000-0005-0000-0000-0000E9070000}"/>
    <cellStyle name="Normal 15 3 2 6 2" xfId="30807" xr:uid="{00000000-0005-0000-0000-0000EA070000}"/>
    <cellStyle name="Normal 15 3 2 6 3" xfId="40987" xr:uid="{00000000-0005-0000-0000-0000EB070000}"/>
    <cellStyle name="Normal 15 3 2 6 4" xfId="20627" xr:uid="{00000000-0005-0000-0000-0000EC070000}"/>
    <cellStyle name="Normal 15 3 2 7" xfId="12499" xr:uid="{00000000-0005-0000-0000-0000ED070000}"/>
    <cellStyle name="Normal 15 3 2 7 2" xfId="31683" xr:uid="{00000000-0005-0000-0000-0000EE070000}"/>
    <cellStyle name="Normal 15 3 2 7 3" xfId="41863" xr:uid="{00000000-0005-0000-0000-0000EF070000}"/>
    <cellStyle name="Normal 15 3 2 7 4" xfId="21503" xr:uid="{00000000-0005-0000-0000-0000F0070000}"/>
    <cellStyle name="Normal 15 3 2 8" xfId="22380" xr:uid="{00000000-0005-0000-0000-0000F1070000}"/>
    <cellStyle name="Normal 15 3 2 8 2" xfId="32560" xr:uid="{00000000-0005-0000-0000-0000F2070000}"/>
    <cellStyle name="Normal 15 3 2 8 3" xfId="42740" xr:uid="{00000000-0005-0000-0000-0000F3070000}"/>
    <cellStyle name="Normal 15 3 2 9" xfId="23559" xr:uid="{00000000-0005-0000-0000-0000F4070000}"/>
    <cellStyle name="Normal 15 3 3" xfId="700" xr:uid="{00000000-0005-0000-0000-0000F5070000}"/>
    <cellStyle name="Normal 15 3 3 2" xfId="1373" xr:uid="{00000000-0005-0000-0000-0000F6070000}"/>
    <cellStyle name="Normal 15 3 3 2 2" xfId="2723" xr:uid="{00000000-0005-0000-0000-0000F7070000}"/>
    <cellStyle name="Normal 15 3 3 2 2 2" xfId="25749" xr:uid="{00000000-0005-0000-0000-0000F8070000}"/>
    <cellStyle name="Normal 15 3 3 2 3" xfId="35929" xr:uid="{00000000-0005-0000-0000-0000F9070000}"/>
    <cellStyle name="Normal 15 3 3 2 4" xfId="15568" xr:uid="{00000000-0005-0000-0000-0000FA070000}"/>
    <cellStyle name="Normal 15 3 3 2 5" xfId="6562" xr:uid="{00000000-0005-0000-0000-0000FB070000}"/>
    <cellStyle name="Normal 15 3 3 3" xfId="2049" xr:uid="{00000000-0005-0000-0000-0000FC070000}"/>
    <cellStyle name="Normal 15 3 3 3 2" xfId="27502" xr:uid="{00000000-0005-0000-0000-0000FD070000}"/>
    <cellStyle name="Normal 15 3 3 3 3" xfId="37682" xr:uid="{00000000-0005-0000-0000-0000FE070000}"/>
    <cellStyle name="Normal 15 3 3 3 4" xfId="17321" xr:uid="{00000000-0005-0000-0000-0000FF070000}"/>
    <cellStyle name="Normal 15 3 3 3 5" xfId="8315" xr:uid="{00000000-0005-0000-0000-000000080000}"/>
    <cellStyle name="Normal 15 3 3 4" xfId="3397" xr:uid="{00000000-0005-0000-0000-000001080000}"/>
    <cellStyle name="Normal 15 3 3 4 2" xfId="29492" xr:uid="{00000000-0005-0000-0000-000002080000}"/>
    <cellStyle name="Normal 15 3 3 4 3" xfId="39672" xr:uid="{00000000-0005-0000-0000-000003080000}"/>
    <cellStyle name="Normal 15 3 3 4 4" xfId="19312" xr:uid="{00000000-0005-0000-0000-000004080000}"/>
    <cellStyle name="Normal 15 3 3 4 5" xfId="10308" xr:uid="{00000000-0005-0000-0000-000005080000}"/>
    <cellStyle name="Normal 15 3 3 5" xfId="23997" xr:uid="{00000000-0005-0000-0000-000006080000}"/>
    <cellStyle name="Normal 15 3 3 6" xfId="34177" xr:uid="{00000000-0005-0000-0000-000007080000}"/>
    <cellStyle name="Normal 15 3 3 7" xfId="13816" xr:uid="{00000000-0005-0000-0000-000008080000}"/>
    <cellStyle name="Normal 15 3 3 8" xfId="4810" xr:uid="{00000000-0005-0000-0000-000009080000}"/>
    <cellStyle name="Normal 15 3 4" xfId="1038" xr:uid="{00000000-0005-0000-0000-00000A080000}"/>
    <cellStyle name="Normal 15 3 4 2" xfId="2388" xr:uid="{00000000-0005-0000-0000-00000B080000}"/>
    <cellStyle name="Normal 15 3 4 2 2" xfId="24873" xr:uid="{00000000-0005-0000-0000-00000C080000}"/>
    <cellStyle name="Normal 15 3 4 3" xfId="35053" xr:uid="{00000000-0005-0000-0000-00000D080000}"/>
    <cellStyle name="Normal 15 3 4 4" xfId="14692" xr:uid="{00000000-0005-0000-0000-00000E080000}"/>
    <cellStyle name="Normal 15 3 4 5" xfId="5686" xr:uid="{00000000-0005-0000-0000-00000F080000}"/>
    <cellStyle name="Normal 15 3 5" xfId="1714" xr:uid="{00000000-0005-0000-0000-000010080000}"/>
    <cellStyle name="Normal 15 3 5 2" xfId="26626" xr:uid="{00000000-0005-0000-0000-000011080000}"/>
    <cellStyle name="Normal 15 3 5 3" xfId="36806" xr:uid="{00000000-0005-0000-0000-000012080000}"/>
    <cellStyle name="Normal 15 3 5 4" xfId="16445" xr:uid="{00000000-0005-0000-0000-000013080000}"/>
    <cellStyle name="Normal 15 3 5 5" xfId="7439" xr:uid="{00000000-0005-0000-0000-000014080000}"/>
    <cellStyle name="Normal 15 3 6" xfId="3062" xr:uid="{00000000-0005-0000-0000-000015080000}"/>
    <cellStyle name="Normal 15 3 6 2" xfId="28616" xr:uid="{00000000-0005-0000-0000-000016080000}"/>
    <cellStyle name="Normal 15 3 6 3" xfId="38796" xr:uid="{00000000-0005-0000-0000-000017080000}"/>
    <cellStyle name="Normal 15 3 6 4" xfId="18436" xr:uid="{00000000-0005-0000-0000-000018080000}"/>
    <cellStyle name="Normal 15 3 6 5" xfId="9432" xr:uid="{00000000-0005-0000-0000-000019080000}"/>
    <cellStyle name="Normal 15 3 7" xfId="11185" xr:uid="{00000000-0005-0000-0000-00001A080000}"/>
    <cellStyle name="Normal 15 3 7 2" xfId="30369" xr:uid="{00000000-0005-0000-0000-00001B080000}"/>
    <cellStyle name="Normal 15 3 7 3" xfId="40549" xr:uid="{00000000-0005-0000-0000-00001C080000}"/>
    <cellStyle name="Normal 15 3 7 4" xfId="20189" xr:uid="{00000000-0005-0000-0000-00001D080000}"/>
    <cellStyle name="Normal 15 3 8" xfId="12061" xr:uid="{00000000-0005-0000-0000-00001E080000}"/>
    <cellStyle name="Normal 15 3 8 2" xfId="31245" xr:uid="{00000000-0005-0000-0000-00001F080000}"/>
    <cellStyle name="Normal 15 3 8 3" xfId="41425" xr:uid="{00000000-0005-0000-0000-000020080000}"/>
    <cellStyle name="Normal 15 3 8 4" xfId="21065" xr:uid="{00000000-0005-0000-0000-000021080000}"/>
    <cellStyle name="Normal 15 3 9" xfId="21942" xr:uid="{00000000-0005-0000-0000-000022080000}"/>
    <cellStyle name="Normal 15 3 9 2" xfId="32122" xr:uid="{00000000-0005-0000-0000-000023080000}"/>
    <cellStyle name="Normal 15 3 9 3" xfId="42302" xr:uid="{00000000-0005-0000-0000-000024080000}"/>
    <cellStyle name="Normal 15 4" xfId="456" xr:uid="{00000000-0005-0000-0000-000025080000}"/>
    <cellStyle name="Normal 15 4 10" xfId="33520" xr:uid="{00000000-0005-0000-0000-000026080000}"/>
    <cellStyle name="Normal 15 4 11" xfId="13159" xr:uid="{00000000-0005-0000-0000-000027080000}"/>
    <cellStyle name="Normal 15 4 12" xfId="4152" xr:uid="{00000000-0005-0000-0000-000028080000}"/>
    <cellStyle name="Normal 15 4 2" xfId="791" xr:uid="{00000000-0005-0000-0000-000029080000}"/>
    <cellStyle name="Normal 15 4 2 2" xfId="1464" xr:uid="{00000000-0005-0000-0000-00002A080000}"/>
    <cellStyle name="Normal 15 4 2 2 2" xfId="2814" xr:uid="{00000000-0005-0000-0000-00002B080000}"/>
    <cellStyle name="Normal 15 4 2 2 2 2" xfId="25968" xr:uid="{00000000-0005-0000-0000-00002C080000}"/>
    <cellStyle name="Normal 15 4 2 2 3" xfId="36148" xr:uid="{00000000-0005-0000-0000-00002D080000}"/>
    <cellStyle name="Normal 15 4 2 2 4" xfId="15787" xr:uid="{00000000-0005-0000-0000-00002E080000}"/>
    <cellStyle name="Normal 15 4 2 2 5" xfId="6781" xr:uid="{00000000-0005-0000-0000-00002F080000}"/>
    <cellStyle name="Normal 15 4 2 3" xfId="2140" xr:uid="{00000000-0005-0000-0000-000030080000}"/>
    <cellStyle name="Normal 15 4 2 3 2" xfId="27721" xr:uid="{00000000-0005-0000-0000-000031080000}"/>
    <cellStyle name="Normal 15 4 2 3 3" xfId="37901" xr:uid="{00000000-0005-0000-0000-000032080000}"/>
    <cellStyle name="Normal 15 4 2 3 4" xfId="17540" xr:uid="{00000000-0005-0000-0000-000033080000}"/>
    <cellStyle name="Normal 15 4 2 3 5" xfId="8534" xr:uid="{00000000-0005-0000-0000-000034080000}"/>
    <cellStyle name="Normal 15 4 2 4" xfId="3488" xr:uid="{00000000-0005-0000-0000-000035080000}"/>
    <cellStyle name="Normal 15 4 2 4 2" xfId="29711" xr:uid="{00000000-0005-0000-0000-000036080000}"/>
    <cellStyle name="Normal 15 4 2 4 3" xfId="39891" xr:uid="{00000000-0005-0000-0000-000037080000}"/>
    <cellStyle name="Normal 15 4 2 4 4" xfId="19531" xr:uid="{00000000-0005-0000-0000-000038080000}"/>
    <cellStyle name="Normal 15 4 2 4 5" xfId="10527" xr:uid="{00000000-0005-0000-0000-000039080000}"/>
    <cellStyle name="Normal 15 4 2 5" xfId="24216" xr:uid="{00000000-0005-0000-0000-00003A080000}"/>
    <cellStyle name="Normal 15 4 2 6" xfId="34396" xr:uid="{00000000-0005-0000-0000-00003B080000}"/>
    <cellStyle name="Normal 15 4 2 7" xfId="14035" xr:uid="{00000000-0005-0000-0000-00003C080000}"/>
    <cellStyle name="Normal 15 4 2 8" xfId="5029" xr:uid="{00000000-0005-0000-0000-00003D080000}"/>
    <cellStyle name="Normal 15 4 3" xfId="1129" xr:uid="{00000000-0005-0000-0000-00003E080000}"/>
    <cellStyle name="Normal 15 4 3 2" xfId="2479" xr:uid="{00000000-0005-0000-0000-00003F080000}"/>
    <cellStyle name="Normal 15 4 3 2 2" xfId="25092" xr:uid="{00000000-0005-0000-0000-000040080000}"/>
    <cellStyle name="Normal 15 4 3 3" xfId="35272" xr:uid="{00000000-0005-0000-0000-000041080000}"/>
    <cellStyle name="Normal 15 4 3 4" xfId="14911" xr:uid="{00000000-0005-0000-0000-000042080000}"/>
    <cellStyle name="Normal 15 4 3 5" xfId="5905" xr:uid="{00000000-0005-0000-0000-000043080000}"/>
    <cellStyle name="Normal 15 4 4" xfId="1805" xr:uid="{00000000-0005-0000-0000-000044080000}"/>
    <cellStyle name="Normal 15 4 4 2" xfId="26845" xr:uid="{00000000-0005-0000-0000-000045080000}"/>
    <cellStyle name="Normal 15 4 4 3" xfId="37025" xr:uid="{00000000-0005-0000-0000-000046080000}"/>
    <cellStyle name="Normal 15 4 4 4" xfId="16664" xr:uid="{00000000-0005-0000-0000-000047080000}"/>
    <cellStyle name="Normal 15 4 4 5" xfId="7658" xr:uid="{00000000-0005-0000-0000-000048080000}"/>
    <cellStyle name="Normal 15 4 5" xfId="3153" xr:uid="{00000000-0005-0000-0000-000049080000}"/>
    <cellStyle name="Normal 15 4 5 2" xfId="28835" xr:uid="{00000000-0005-0000-0000-00004A080000}"/>
    <cellStyle name="Normal 15 4 5 3" xfId="39015" xr:uid="{00000000-0005-0000-0000-00004B080000}"/>
    <cellStyle name="Normal 15 4 5 4" xfId="18655" xr:uid="{00000000-0005-0000-0000-00004C080000}"/>
    <cellStyle name="Normal 15 4 5 5" xfId="9651" xr:uid="{00000000-0005-0000-0000-00004D080000}"/>
    <cellStyle name="Normal 15 4 6" xfId="11404" xr:uid="{00000000-0005-0000-0000-00004E080000}"/>
    <cellStyle name="Normal 15 4 6 2" xfId="30588" xr:uid="{00000000-0005-0000-0000-00004F080000}"/>
    <cellStyle name="Normal 15 4 6 3" xfId="40768" xr:uid="{00000000-0005-0000-0000-000050080000}"/>
    <cellStyle name="Normal 15 4 6 4" xfId="20408" xr:uid="{00000000-0005-0000-0000-000051080000}"/>
    <cellStyle name="Normal 15 4 7" xfId="12280" xr:uid="{00000000-0005-0000-0000-000052080000}"/>
    <cellStyle name="Normal 15 4 7 2" xfId="31464" xr:uid="{00000000-0005-0000-0000-000053080000}"/>
    <cellStyle name="Normal 15 4 7 3" xfId="41644" xr:uid="{00000000-0005-0000-0000-000054080000}"/>
    <cellStyle name="Normal 15 4 7 4" xfId="21284" xr:uid="{00000000-0005-0000-0000-000055080000}"/>
    <cellStyle name="Normal 15 4 8" xfId="22161" xr:uid="{00000000-0005-0000-0000-000056080000}"/>
    <cellStyle name="Normal 15 4 8 2" xfId="32341" xr:uid="{00000000-0005-0000-0000-000057080000}"/>
    <cellStyle name="Normal 15 4 8 3" xfId="42521" xr:uid="{00000000-0005-0000-0000-000058080000}"/>
    <cellStyle name="Normal 15 4 9" xfId="23340" xr:uid="{00000000-0005-0000-0000-000059080000}"/>
    <cellStyle name="Normal 15 5" xfId="625" xr:uid="{00000000-0005-0000-0000-00005A080000}"/>
    <cellStyle name="Normal 15 5 2" xfId="1298" xr:uid="{00000000-0005-0000-0000-00005B080000}"/>
    <cellStyle name="Normal 15 5 2 2" xfId="2648" xr:uid="{00000000-0005-0000-0000-00005C080000}"/>
    <cellStyle name="Normal 15 5 2 2 2" xfId="25530" xr:uid="{00000000-0005-0000-0000-00005D080000}"/>
    <cellStyle name="Normal 15 5 2 3" xfId="35710" xr:uid="{00000000-0005-0000-0000-00005E080000}"/>
    <cellStyle name="Normal 15 5 2 4" xfId="15349" xr:uid="{00000000-0005-0000-0000-00005F080000}"/>
    <cellStyle name="Normal 15 5 2 5" xfId="6343" xr:uid="{00000000-0005-0000-0000-000060080000}"/>
    <cellStyle name="Normal 15 5 3" xfId="1974" xr:uid="{00000000-0005-0000-0000-000061080000}"/>
    <cellStyle name="Normal 15 5 3 2" xfId="27283" xr:uid="{00000000-0005-0000-0000-000062080000}"/>
    <cellStyle name="Normal 15 5 3 3" xfId="37463" xr:uid="{00000000-0005-0000-0000-000063080000}"/>
    <cellStyle name="Normal 15 5 3 4" xfId="17102" xr:uid="{00000000-0005-0000-0000-000064080000}"/>
    <cellStyle name="Normal 15 5 3 5" xfId="8096" xr:uid="{00000000-0005-0000-0000-000065080000}"/>
    <cellStyle name="Normal 15 5 4" xfId="3322" xr:uid="{00000000-0005-0000-0000-000066080000}"/>
    <cellStyle name="Normal 15 5 4 2" xfId="29273" xr:uid="{00000000-0005-0000-0000-000067080000}"/>
    <cellStyle name="Normal 15 5 4 3" xfId="39453" xr:uid="{00000000-0005-0000-0000-000068080000}"/>
    <cellStyle name="Normal 15 5 4 4" xfId="19093" xr:uid="{00000000-0005-0000-0000-000069080000}"/>
    <cellStyle name="Normal 15 5 4 5" xfId="10089" xr:uid="{00000000-0005-0000-0000-00006A080000}"/>
    <cellStyle name="Normal 15 5 5" xfId="23778" xr:uid="{00000000-0005-0000-0000-00006B080000}"/>
    <cellStyle name="Normal 15 5 6" xfId="33958" xr:uid="{00000000-0005-0000-0000-00006C080000}"/>
    <cellStyle name="Normal 15 5 7" xfId="13597" xr:uid="{00000000-0005-0000-0000-00006D080000}"/>
    <cellStyle name="Normal 15 5 8" xfId="4591" xr:uid="{00000000-0005-0000-0000-00006E080000}"/>
    <cellStyle name="Normal 15 6" xfId="963" xr:uid="{00000000-0005-0000-0000-00006F080000}"/>
    <cellStyle name="Normal 15 6 2" xfId="2313" xr:uid="{00000000-0005-0000-0000-000070080000}"/>
    <cellStyle name="Normal 15 6 2 2" xfId="28174" xr:uid="{00000000-0005-0000-0000-000071080000}"/>
    <cellStyle name="Normal 15 6 2 3" xfId="38354" xr:uid="{00000000-0005-0000-0000-000072080000}"/>
    <cellStyle name="Normal 15 6 2 4" xfId="17994" xr:uid="{00000000-0005-0000-0000-000073080000}"/>
    <cellStyle name="Normal 15 6 2 5" xfId="8990" xr:uid="{00000000-0005-0000-0000-000074080000}"/>
    <cellStyle name="Normal 15 6 3" xfId="24654" xr:uid="{00000000-0005-0000-0000-000075080000}"/>
    <cellStyle name="Normal 15 6 4" xfId="34834" xr:uid="{00000000-0005-0000-0000-000076080000}"/>
    <cellStyle name="Normal 15 6 5" xfId="14473" xr:uid="{00000000-0005-0000-0000-000077080000}"/>
    <cellStyle name="Normal 15 6 6" xfId="5467" xr:uid="{00000000-0005-0000-0000-000078080000}"/>
    <cellStyle name="Normal 15 7" xfId="1639" xr:uid="{00000000-0005-0000-0000-000079080000}"/>
    <cellStyle name="Normal 15 7 2" xfId="26407" xr:uid="{00000000-0005-0000-0000-00007A080000}"/>
    <cellStyle name="Normal 15 7 3" xfId="36587" xr:uid="{00000000-0005-0000-0000-00007B080000}"/>
    <cellStyle name="Normal 15 7 4" xfId="16226" xr:uid="{00000000-0005-0000-0000-00007C080000}"/>
    <cellStyle name="Normal 15 7 5" xfId="7220" xr:uid="{00000000-0005-0000-0000-00007D080000}"/>
    <cellStyle name="Normal 15 8" xfId="2987" xr:uid="{00000000-0005-0000-0000-00007E080000}"/>
    <cellStyle name="Normal 15 8 2" xfId="28397" xr:uid="{00000000-0005-0000-0000-00007F080000}"/>
    <cellStyle name="Normal 15 8 3" xfId="38577" xr:uid="{00000000-0005-0000-0000-000080080000}"/>
    <cellStyle name="Normal 15 8 4" xfId="18217" xr:uid="{00000000-0005-0000-0000-000081080000}"/>
    <cellStyle name="Normal 15 8 5" xfId="9213" xr:uid="{00000000-0005-0000-0000-000082080000}"/>
    <cellStyle name="Normal 15 9" xfId="10966" xr:uid="{00000000-0005-0000-0000-000083080000}"/>
    <cellStyle name="Normal 15 9 2" xfId="30150" xr:uid="{00000000-0005-0000-0000-000084080000}"/>
    <cellStyle name="Normal 15 9 3" xfId="40330" xr:uid="{00000000-0005-0000-0000-000085080000}"/>
    <cellStyle name="Normal 15 9 4" xfId="19970" xr:uid="{00000000-0005-0000-0000-000086080000}"/>
    <cellStyle name="Normal 16" xfId="188" xr:uid="{00000000-0005-0000-0000-000087080000}"/>
    <cellStyle name="Normal 16 2" xfId="368" xr:uid="{00000000-0005-0000-0000-000088080000}"/>
    <cellStyle name="Normal 16 2 2" xfId="534" xr:uid="{00000000-0005-0000-0000-000089080000}"/>
    <cellStyle name="Normal 16 2 2 2" xfId="869" xr:uid="{00000000-0005-0000-0000-00008A080000}"/>
    <cellStyle name="Normal 16 2 2 2 2" xfId="1542" xr:uid="{00000000-0005-0000-0000-00008B080000}"/>
    <cellStyle name="Normal 16 2 2 2 2 2" xfId="2892" xr:uid="{00000000-0005-0000-0000-00008C080000}"/>
    <cellStyle name="Normal 16 2 2 2 3" xfId="2218" xr:uid="{00000000-0005-0000-0000-00008D080000}"/>
    <cellStyle name="Normal 16 2 2 2 4" xfId="3566" xr:uid="{00000000-0005-0000-0000-00008E080000}"/>
    <cellStyle name="Normal 16 2 2 3" xfId="1207" xr:uid="{00000000-0005-0000-0000-00008F080000}"/>
    <cellStyle name="Normal 16 2 2 3 2" xfId="2557" xr:uid="{00000000-0005-0000-0000-000090080000}"/>
    <cellStyle name="Normal 16 2 2 4" xfId="1883" xr:uid="{00000000-0005-0000-0000-000091080000}"/>
    <cellStyle name="Normal 16 2 2 5" xfId="3231" xr:uid="{00000000-0005-0000-0000-000092080000}"/>
    <cellStyle name="Normal 16 2 3" xfId="703" xr:uid="{00000000-0005-0000-0000-000093080000}"/>
    <cellStyle name="Normal 16 2 3 2" xfId="1376" xr:uid="{00000000-0005-0000-0000-000094080000}"/>
    <cellStyle name="Normal 16 2 3 2 2" xfId="2726" xr:uid="{00000000-0005-0000-0000-000095080000}"/>
    <cellStyle name="Normal 16 2 3 3" xfId="2052" xr:uid="{00000000-0005-0000-0000-000096080000}"/>
    <cellStyle name="Normal 16 2 3 4" xfId="3400" xr:uid="{00000000-0005-0000-0000-000097080000}"/>
    <cellStyle name="Normal 16 2 4" xfId="1041" xr:uid="{00000000-0005-0000-0000-000098080000}"/>
    <cellStyle name="Normal 16 2 4 2" xfId="2391" xr:uid="{00000000-0005-0000-0000-000099080000}"/>
    <cellStyle name="Normal 16 2 5" xfId="1717" xr:uid="{00000000-0005-0000-0000-00009A080000}"/>
    <cellStyle name="Normal 16 2 6" xfId="3065" xr:uid="{00000000-0005-0000-0000-00009B080000}"/>
    <cellStyle name="Normal 16 3" xfId="459" xr:uid="{00000000-0005-0000-0000-00009C080000}"/>
    <cellStyle name="Normal 16 3 2" xfId="794" xr:uid="{00000000-0005-0000-0000-00009D080000}"/>
    <cellStyle name="Normal 16 3 2 2" xfId="1467" xr:uid="{00000000-0005-0000-0000-00009E080000}"/>
    <cellStyle name="Normal 16 3 2 2 2" xfId="2817" xr:uid="{00000000-0005-0000-0000-00009F080000}"/>
    <cellStyle name="Normal 16 3 2 3" xfId="2143" xr:uid="{00000000-0005-0000-0000-0000A0080000}"/>
    <cellStyle name="Normal 16 3 2 4" xfId="3491" xr:uid="{00000000-0005-0000-0000-0000A1080000}"/>
    <cellStyle name="Normal 16 3 3" xfId="1132" xr:uid="{00000000-0005-0000-0000-0000A2080000}"/>
    <cellStyle name="Normal 16 3 3 2" xfId="2482" xr:uid="{00000000-0005-0000-0000-0000A3080000}"/>
    <cellStyle name="Normal 16 3 4" xfId="1808" xr:uid="{00000000-0005-0000-0000-0000A4080000}"/>
    <cellStyle name="Normal 16 3 5" xfId="3156" xr:uid="{00000000-0005-0000-0000-0000A5080000}"/>
    <cellStyle name="Normal 16 4" xfId="628" xr:uid="{00000000-0005-0000-0000-0000A6080000}"/>
    <cellStyle name="Normal 16 4 2" xfId="1301" xr:uid="{00000000-0005-0000-0000-0000A7080000}"/>
    <cellStyle name="Normal 16 4 2 2" xfId="2651" xr:uid="{00000000-0005-0000-0000-0000A8080000}"/>
    <cellStyle name="Normal 16 4 3" xfId="1977" xr:uid="{00000000-0005-0000-0000-0000A9080000}"/>
    <cellStyle name="Normal 16 4 4" xfId="3325" xr:uid="{00000000-0005-0000-0000-0000AA080000}"/>
    <cellStyle name="Normal 16 5" xfId="966" xr:uid="{00000000-0005-0000-0000-0000AB080000}"/>
    <cellStyle name="Normal 16 5 2" xfId="2316" xr:uid="{00000000-0005-0000-0000-0000AC080000}"/>
    <cellStyle name="Normal 16 6" xfId="1642" xr:uid="{00000000-0005-0000-0000-0000AD080000}"/>
    <cellStyle name="Normal 16 7" xfId="2990" xr:uid="{00000000-0005-0000-0000-0000AE080000}"/>
    <cellStyle name="Normal 16 8" xfId="3781" xr:uid="{00000000-0005-0000-0000-0000AF080000}"/>
    <cellStyle name="Normal 17" xfId="189" xr:uid="{00000000-0005-0000-0000-0000B0080000}"/>
    <cellStyle name="Normal 17 10" xfId="11913" xr:uid="{00000000-0005-0000-0000-0000B1080000}"/>
    <cellStyle name="Normal 17 10 2" xfId="31097" xr:uid="{00000000-0005-0000-0000-0000B2080000}"/>
    <cellStyle name="Normal 17 10 3" xfId="41277" xr:uid="{00000000-0005-0000-0000-0000B3080000}"/>
    <cellStyle name="Normal 17 10 4" xfId="20917" xr:uid="{00000000-0005-0000-0000-0000B4080000}"/>
    <cellStyle name="Normal 17 11" xfId="21794" xr:uid="{00000000-0005-0000-0000-0000B5080000}"/>
    <cellStyle name="Normal 17 11 2" xfId="31974" xr:uid="{00000000-0005-0000-0000-0000B6080000}"/>
    <cellStyle name="Normal 17 11 3" xfId="42154" xr:uid="{00000000-0005-0000-0000-0000B7080000}"/>
    <cellStyle name="Normal 17 12" xfId="22690" xr:uid="{00000000-0005-0000-0000-0000B8080000}"/>
    <cellStyle name="Normal 17 12 2" xfId="32870" xr:uid="{00000000-0005-0000-0000-0000B9080000}"/>
    <cellStyle name="Normal 17 12 3" xfId="43050" xr:uid="{00000000-0005-0000-0000-0000BA080000}"/>
    <cellStyle name="Normal 17 13" xfId="22929" xr:uid="{00000000-0005-0000-0000-0000BB080000}"/>
    <cellStyle name="Normal 17 14" xfId="33109" xr:uid="{00000000-0005-0000-0000-0000BC080000}"/>
    <cellStyle name="Normal 17 15" xfId="43289" xr:uid="{00000000-0005-0000-0000-0000BD080000}"/>
    <cellStyle name="Normal 17 16" xfId="43528" xr:uid="{00000000-0005-0000-0000-0000BE080000}"/>
    <cellStyle name="Normal 17 17" xfId="12792" xr:uid="{00000000-0005-0000-0000-0000BF080000}"/>
    <cellStyle name="Normal 17 18" xfId="3782" xr:uid="{00000000-0005-0000-0000-0000C0080000}"/>
    <cellStyle name="Normal 17 2" xfId="369" xr:uid="{00000000-0005-0000-0000-0000C1080000}"/>
    <cellStyle name="Normal 17 2 10" xfId="21912" xr:uid="{00000000-0005-0000-0000-0000C2080000}"/>
    <cellStyle name="Normal 17 2 10 2" xfId="32092" xr:uid="{00000000-0005-0000-0000-0000C3080000}"/>
    <cellStyle name="Normal 17 2 10 3" xfId="42272" xr:uid="{00000000-0005-0000-0000-0000C4080000}"/>
    <cellStyle name="Normal 17 2 11" xfId="22808" xr:uid="{00000000-0005-0000-0000-0000C5080000}"/>
    <cellStyle name="Normal 17 2 11 2" xfId="32988" xr:uid="{00000000-0005-0000-0000-0000C6080000}"/>
    <cellStyle name="Normal 17 2 11 3" xfId="43168" xr:uid="{00000000-0005-0000-0000-0000C7080000}"/>
    <cellStyle name="Normal 17 2 12" xfId="23047" xr:uid="{00000000-0005-0000-0000-0000C8080000}"/>
    <cellStyle name="Normal 17 2 13" xfId="33227" xr:uid="{00000000-0005-0000-0000-0000C9080000}"/>
    <cellStyle name="Normal 17 2 14" xfId="43407" xr:uid="{00000000-0005-0000-0000-0000CA080000}"/>
    <cellStyle name="Normal 17 2 15" xfId="43646" xr:uid="{00000000-0005-0000-0000-0000CB080000}"/>
    <cellStyle name="Normal 17 2 16" xfId="12910" xr:uid="{00000000-0005-0000-0000-0000CC080000}"/>
    <cellStyle name="Normal 17 2 17" xfId="3902" xr:uid="{00000000-0005-0000-0000-0000CD080000}"/>
    <cellStyle name="Normal 17 2 2" xfId="535" xr:uid="{00000000-0005-0000-0000-0000CE080000}"/>
    <cellStyle name="Normal 17 2 2 10" xfId="23310" xr:uid="{00000000-0005-0000-0000-0000CF080000}"/>
    <cellStyle name="Normal 17 2 2 11" xfId="33490" xr:uid="{00000000-0005-0000-0000-0000D0080000}"/>
    <cellStyle name="Normal 17 2 2 12" xfId="13129" xr:uid="{00000000-0005-0000-0000-0000D1080000}"/>
    <cellStyle name="Normal 17 2 2 13" xfId="4122" xr:uid="{00000000-0005-0000-0000-0000D2080000}"/>
    <cellStyle name="Normal 17 2 2 2" xfId="870" xr:uid="{00000000-0005-0000-0000-0000D3080000}"/>
    <cellStyle name="Normal 17 2 2 2 10" xfId="33928" xr:uid="{00000000-0005-0000-0000-0000D4080000}"/>
    <cellStyle name="Normal 17 2 2 2 11" xfId="13567" xr:uid="{00000000-0005-0000-0000-0000D5080000}"/>
    <cellStyle name="Normal 17 2 2 2 12" xfId="4560" xr:uid="{00000000-0005-0000-0000-0000D6080000}"/>
    <cellStyle name="Normal 17 2 2 2 2" xfId="1543" xr:uid="{00000000-0005-0000-0000-0000D7080000}"/>
    <cellStyle name="Normal 17 2 2 2 2 2" xfId="2893" xr:uid="{00000000-0005-0000-0000-0000D8080000}"/>
    <cellStyle name="Normal 17 2 2 2 2 2 2" xfId="26376" xr:uid="{00000000-0005-0000-0000-0000D9080000}"/>
    <cellStyle name="Normal 17 2 2 2 2 2 3" xfId="36556" xr:uid="{00000000-0005-0000-0000-0000DA080000}"/>
    <cellStyle name="Normal 17 2 2 2 2 2 4" xfId="16195" xr:uid="{00000000-0005-0000-0000-0000DB080000}"/>
    <cellStyle name="Normal 17 2 2 2 2 2 5" xfId="7189" xr:uid="{00000000-0005-0000-0000-0000DC080000}"/>
    <cellStyle name="Normal 17 2 2 2 2 3" xfId="8942" xr:uid="{00000000-0005-0000-0000-0000DD080000}"/>
    <cellStyle name="Normal 17 2 2 2 2 3 2" xfId="28129" xr:uid="{00000000-0005-0000-0000-0000DE080000}"/>
    <cellStyle name="Normal 17 2 2 2 2 3 3" xfId="38309" xr:uid="{00000000-0005-0000-0000-0000DF080000}"/>
    <cellStyle name="Normal 17 2 2 2 2 3 4" xfId="17948" xr:uid="{00000000-0005-0000-0000-0000E0080000}"/>
    <cellStyle name="Normal 17 2 2 2 2 4" xfId="10935" xr:uid="{00000000-0005-0000-0000-0000E1080000}"/>
    <cellStyle name="Normal 17 2 2 2 2 4 2" xfId="30119" xr:uid="{00000000-0005-0000-0000-0000E2080000}"/>
    <cellStyle name="Normal 17 2 2 2 2 4 3" xfId="40299" xr:uid="{00000000-0005-0000-0000-0000E3080000}"/>
    <cellStyle name="Normal 17 2 2 2 2 4 4" xfId="19939" xr:uid="{00000000-0005-0000-0000-0000E4080000}"/>
    <cellStyle name="Normal 17 2 2 2 2 5" xfId="24624" xr:uid="{00000000-0005-0000-0000-0000E5080000}"/>
    <cellStyle name="Normal 17 2 2 2 2 6" xfId="34804" xr:uid="{00000000-0005-0000-0000-0000E6080000}"/>
    <cellStyle name="Normal 17 2 2 2 2 7" xfId="14443" xr:uid="{00000000-0005-0000-0000-0000E7080000}"/>
    <cellStyle name="Normal 17 2 2 2 2 8" xfId="5437" xr:uid="{00000000-0005-0000-0000-0000E8080000}"/>
    <cellStyle name="Normal 17 2 2 2 3" xfId="2219" xr:uid="{00000000-0005-0000-0000-0000E9080000}"/>
    <cellStyle name="Normal 17 2 2 2 3 2" xfId="25500" xr:uid="{00000000-0005-0000-0000-0000EA080000}"/>
    <cellStyle name="Normal 17 2 2 2 3 3" xfId="35680" xr:uid="{00000000-0005-0000-0000-0000EB080000}"/>
    <cellStyle name="Normal 17 2 2 2 3 4" xfId="15319" xr:uid="{00000000-0005-0000-0000-0000EC080000}"/>
    <cellStyle name="Normal 17 2 2 2 3 5" xfId="6313" xr:uid="{00000000-0005-0000-0000-0000ED080000}"/>
    <cellStyle name="Normal 17 2 2 2 4" xfId="3567" xr:uid="{00000000-0005-0000-0000-0000EE080000}"/>
    <cellStyle name="Normal 17 2 2 2 4 2" xfId="27253" xr:uid="{00000000-0005-0000-0000-0000EF080000}"/>
    <cellStyle name="Normal 17 2 2 2 4 3" xfId="37433" xr:uid="{00000000-0005-0000-0000-0000F0080000}"/>
    <cellStyle name="Normal 17 2 2 2 4 4" xfId="17072" xr:uid="{00000000-0005-0000-0000-0000F1080000}"/>
    <cellStyle name="Normal 17 2 2 2 4 5" xfId="8066" xr:uid="{00000000-0005-0000-0000-0000F2080000}"/>
    <cellStyle name="Normal 17 2 2 2 5" xfId="10059" xr:uid="{00000000-0005-0000-0000-0000F3080000}"/>
    <cellStyle name="Normal 17 2 2 2 5 2" xfId="29243" xr:uid="{00000000-0005-0000-0000-0000F4080000}"/>
    <cellStyle name="Normal 17 2 2 2 5 3" xfId="39423" xr:uid="{00000000-0005-0000-0000-0000F5080000}"/>
    <cellStyle name="Normal 17 2 2 2 5 4" xfId="19063" xr:uid="{00000000-0005-0000-0000-0000F6080000}"/>
    <cellStyle name="Normal 17 2 2 2 6" xfId="11812" xr:uid="{00000000-0005-0000-0000-0000F7080000}"/>
    <cellStyle name="Normal 17 2 2 2 6 2" xfId="30996" xr:uid="{00000000-0005-0000-0000-0000F8080000}"/>
    <cellStyle name="Normal 17 2 2 2 6 3" xfId="41176" xr:uid="{00000000-0005-0000-0000-0000F9080000}"/>
    <cellStyle name="Normal 17 2 2 2 6 4" xfId="20816" xr:uid="{00000000-0005-0000-0000-0000FA080000}"/>
    <cellStyle name="Normal 17 2 2 2 7" xfId="12688" xr:uid="{00000000-0005-0000-0000-0000FB080000}"/>
    <cellStyle name="Normal 17 2 2 2 7 2" xfId="31872" xr:uid="{00000000-0005-0000-0000-0000FC080000}"/>
    <cellStyle name="Normal 17 2 2 2 7 3" xfId="42052" xr:uid="{00000000-0005-0000-0000-0000FD080000}"/>
    <cellStyle name="Normal 17 2 2 2 7 4" xfId="21692" xr:uid="{00000000-0005-0000-0000-0000FE080000}"/>
    <cellStyle name="Normal 17 2 2 2 8" xfId="22569" xr:uid="{00000000-0005-0000-0000-0000FF080000}"/>
    <cellStyle name="Normal 17 2 2 2 8 2" xfId="32749" xr:uid="{00000000-0005-0000-0000-000000090000}"/>
    <cellStyle name="Normal 17 2 2 2 8 3" xfId="42929" xr:uid="{00000000-0005-0000-0000-000001090000}"/>
    <cellStyle name="Normal 17 2 2 2 9" xfId="23748" xr:uid="{00000000-0005-0000-0000-000002090000}"/>
    <cellStyle name="Normal 17 2 2 3" xfId="1208" xr:uid="{00000000-0005-0000-0000-000003090000}"/>
    <cellStyle name="Normal 17 2 2 3 2" xfId="2558" xr:uid="{00000000-0005-0000-0000-000004090000}"/>
    <cellStyle name="Normal 17 2 2 3 2 2" xfId="25938" xr:uid="{00000000-0005-0000-0000-000005090000}"/>
    <cellStyle name="Normal 17 2 2 3 2 3" xfId="36118" xr:uid="{00000000-0005-0000-0000-000006090000}"/>
    <cellStyle name="Normal 17 2 2 3 2 4" xfId="15757" xr:uid="{00000000-0005-0000-0000-000007090000}"/>
    <cellStyle name="Normal 17 2 2 3 2 5" xfId="6751" xr:uid="{00000000-0005-0000-0000-000008090000}"/>
    <cellStyle name="Normal 17 2 2 3 3" xfId="8504" xr:uid="{00000000-0005-0000-0000-000009090000}"/>
    <cellStyle name="Normal 17 2 2 3 3 2" xfId="27691" xr:uid="{00000000-0005-0000-0000-00000A090000}"/>
    <cellStyle name="Normal 17 2 2 3 3 3" xfId="37871" xr:uid="{00000000-0005-0000-0000-00000B090000}"/>
    <cellStyle name="Normal 17 2 2 3 3 4" xfId="17510" xr:uid="{00000000-0005-0000-0000-00000C090000}"/>
    <cellStyle name="Normal 17 2 2 3 4" xfId="10497" xr:uid="{00000000-0005-0000-0000-00000D090000}"/>
    <cellStyle name="Normal 17 2 2 3 4 2" xfId="29681" xr:uid="{00000000-0005-0000-0000-00000E090000}"/>
    <cellStyle name="Normal 17 2 2 3 4 3" xfId="39861" xr:uid="{00000000-0005-0000-0000-00000F090000}"/>
    <cellStyle name="Normal 17 2 2 3 4 4" xfId="19501" xr:uid="{00000000-0005-0000-0000-000010090000}"/>
    <cellStyle name="Normal 17 2 2 3 5" xfId="24186" xr:uid="{00000000-0005-0000-0000-000011090000}"/>
    <cellStyle name="Normal 17 2 2 3 6" xfId="34366" xr:uid="{00000000-0005-0000-0000-000012090000}"/>
    <cellStyle name="Normal 17 2 2 3 7" xfId="14005" xr:uid="{00000000-0005-0000-0000-000013090000}"/>
    <cellStyle name="Normal 17 2 2 3 8" xfId="4999" xr:uid="{00000000-0005-0000-0000-000014090000}"/>
    <cellStyle name="Normal 17 2 2 4" xfId="1884" xr:uid="{00000000-0005-0000-0000-000015090000}"/>
    <cellStyle name="Normal 17 2 2 4 2" xfId="25062" xr:uid="{00000000-0005-0000-0000-000016090000}"/>
    <cellStyle name="Normal 17 2 2 4 3" xfId="35242" xr:uid="{00000000-0005-0000-0000-000017090000}"/>
    <cellStyle name="Normal 17 2 2 4 4" xfId="14881" xr:uid="{00000000-0005-0000-0000-000018090000}"/>
    <cellStyle name="Normal 17 2 2 4 5" xfId="5875" xr:uid="{00000000-0005-0000-0000-000019090000}"/>
    <cellStyle name="Normal 17 2 2 5" xfId="3232" xr:uid="{00000000-0005-0000-0000-00001A090000}"/>
    <cellStyle name="Normal 17 2 2 5 2" xfId="26815" xr:uid="{00000000-0005-0000-0000-00001B090000}"/>
    <cellStyle name="Normal 17 2 2 5 3" xfId="36995" xr:uid="{00000000-0005-0000-0000-00001C090000}"/>
    <cellStyle name="Normal 17 2 2 5 4" xfId="16634" xr:uid="{00000000-0005-0000-0000-00001D090000}"/>
    <cellStyle name="Normal 17 2 2 5 5" xfId="7628" xr:uid="{00000000-0005-0000-0000-00001E090000}"/>
    <cellStyle name="Normal 17 2 2 6" xfId="9621" xr:uid="{00000000-0005-0000-0000-00001F090000}"/>
    <cellStyle name="Normal 17 2 2 6 2" xfId="28805" xr:uid="{00000000-0005-0000-0000-000020090000}"/>
    <cellStyle name="Normal 17 2 2 6 3" xfId="38985" xr:uid="{00000000-0005-0000-0000-000021090000}"/>
    <cellStyle name="Normal 17 2 2 6 4" xfId="18625" xr:uid="{00000000-0005-0000-0000-000022090000}"/>
    <cellStyle name="Normal 17 2 2 7" xfId="11374" xr:uid="{00000000-0005-0000-0000-000023090000}"/>
    <cellStyle name="Normal 17 2 2 7 2" xfId="30558" xr:uid="{00000000-0005-0000-0000-000024090000}"/>
    <cellStyle name="Normal 17 2 2 7 3" xfId="40738" xr:uid="{00000000-0005-0000-0000-000025090000}"/>
    <cellStyle name="Normal 17 2 2 7 4" xfId="20378" xr:uid="{00000000-0005-0000-0000-000026090000}"/>
    <cellStyle name="Normal 17 2 2 8" xfId="12250" xr:uid="{00000000-0005-0000-0000-000027090000}"/>
    <cellStyle name="Normal 17 2 2 8 2" xfId="31434" xr:uid="{00000000-0005-0000-0000-000028090000}"/>
    <cellStyle name="Normal 17 2 2 8 3" xfId="41614" xr:uid="{00000000-0005-0000-0000-000029090000}"/>
    <cellStyle name="Normal 17 2 2 8 4" xfId="21254" xr:uid="{00000000-0005-0000-0000-00002A090000}"/>
    <cellStyle name="Normal 17 2 2 9" xfId="22131" xr:uid="{00000000-0005-0000-0000-00002B090000}"/>
    <cellStyle name="Normal 17 2 2 9 2" xfId="32311" xr:uid="{00000000-0005-0000-0000-00002C090000}"/>
    <cellStyle name="Normal 17 2 2 9 3" xfId="42491" xr:uid="{00000000-0005-0000-0000-00002D090000}"/>
    <cellStyle name="Normal 17 2 3" xfId="704" xr:uid="{00000000-0005-0000-0000-00002E090000}"/>
    <cellStyle name="Normal 17 2 3 10" xfId="33709" xr:uid="{00000000-0005-0000-0000-00002F090000}"/>
    <cellStyle name="Normal 17 2 3 11" xfId="13348" xr:uid="{00000000-0005-0000-0000-000030090000}"/>
    <cellStyle name="Normal 17 2 3 12" xfId="4341" xr:uid="{00000000-0005-0000-0000-000031090000}"/>
    <cellStyle name="Normal 17 2 3 2" xfId="1377" xr:uid="{00000000-0005-0000-0000-000032090000}"/>
    <cellStyle name="Normal 17 2 3 2 2" xfId="2727" xr:uid="{00000000-0005-0000-0000-000033090000}"/>
    <cellStyle name="Normal 17 2 3 2 2 2" xfId="26157" xr:uid="{00000000-0005-0000-0000-000034090000}"/>
    <cellStyle name="Normal 17 2 3 2 2 3" xfId="36337" xr:uid="{00000000-0005-0000-0000-000035090000}"/>
    <cellStyle name="Normal 17 2 3 2 2 4" xfId="15976" xr:uid="{00000000-0005-0000-0000-000036090000}"/>
    <cellStyle name="Normal 17 2 3 2 2 5" xfId="6970" xr:uid="{00000000-0005-0000-0000-000037090000}"/>
    <cellStyle name="Normal 17 2 3 2 3" xfId="8723" xr:uid="{00000000-0005-0000-0000-000038090000}"/>
    <cellStyle name="Normal 17 2 3 2 3 2" xfId="27910" xr:uid="{00000000-0005-0000-0000-000039090000}"/>
    <cellStyle name="Normal 17 2 3 2 3 3" xfId="38090" xr:uid="{00000000-0005-0000-0000-00003A090000}"/>
    <cellStyle name="Normal 17 2 3 2 3 4" xfId="17729" xr:uid="{00000000-0005-0000-0000-00003B090000}"/>
    <cellStyle name="Normal 17 2 3 2 4" xfId="10716" xr:uid="{00000000-0005-0000-0000-00003C090000}"/>
    <cellStyle name="Normal 17 2 3 2 4 2" xfId="29900" xr:uid="{00000000-0005-0000-0000-00003D090000}"/>
    <cellStyle name="Normal 17 2 3 2 4 3" xfId="40080" xr:uid="{00000000-0005-0000-0000-00003E090000}"/>
    <cellStyle name="Normal 17 2 3 2 4 4" xfId="19720" xr:uid="{00000000-0005-0000-0000-00003F090000}"/>
    <cellStyle name="Normal 17 2 3 2 5" xfId="24405" xr:uid="{00000000-0005-0000-0000-000040090000}"/>
    <cellStyle name="Normal 17 2 3 2 6" xfId="34585" xr:uid="{00000000-0005-0000-0000-000041090000}"/>
    <cellStyle name="Normal 17 2 3 2 7" xfId="14224" xr:uid="{00000000-0005-0000-0000-000042090000}"/>
    <cellStyle name="Normal 17 2 3 2 8" xfId="5218" xr:uid="{00000000-0005-0000-0000-000043090000}"/>
    <cellStyle name="Normal 17 2 3 3" xfId="2053" xr:uid="{00000000-0005-0000-0000-000044090000}"/>
    <cellStyle name="Normal 17 2 3 3 2" xfId="25281" xr:uid="{00000000-0005-0000-0000-000045090000}"/>
    <cellStyle name="Normal 17 2 3 3 3" xfId="35461" xr:uid="{00000000-0005-0000-0000-000046090000}"/>
    <cellStyle name="Normal 17 2 3 3 4" xfId="15100" xr:uid="{00000000-0005-0000-0000-000047090000}"/>
    <cellStyle name="Normal 17 2 3 3 5" xfId="6094" xr:uid="{00000000-0005-0000-0000-000048090000}"/>
    <cellStyle name="Normal 17 2 3 4" xfId="3401" xr:uid="{00000000-0005-0000-0000-000049090000}"/>
    <cellStyle name="Normal 17 2 3 4 2" xfId="27034" xr:uid="{00000000-0005-0000-0000-00004A090000}"/>
    <cellStyle name="Normal 17 2 3 4 3" xfId="37214" xr:uid="{00000000-0005-0000-0000-00004B090000}"/>
    <cellStyle name="Normal 17 2 3 4 4" xfId="16853" xr:uid="{00000000-0005-0000-0000-00004C090000}"/>
    <cellStyle name="Normal 17 2 3 4 5" xfId="7847" xr:uid="{00000000-0005-0000-0000-00004D090000}"/>
    <cellStyle name="Normal 17 2 3 5" xfId="9840" xr:uid="{00000000-0005-0000-0000-00004E090000}"/>
    <cellStyle name="Normal 17 2 3 5 2" xfId="29024" xr:uid="{00000000-0005-0000-0000-00004F090000}"/>
    <cellStyle name="Normal 17 2 3 5 3" xfId="39204" xr:uid="{00000000-0005-0000-0000-000050090000}"/>
    <cellStyle name="Normal 17 2 3 5 4" xfId="18844" xr:uid="{00000000-0005-0000-0000-000051090000}"/>
    <cellStyle name="Normal 17 2 3 6" xfId="11593" xr:uid="{00000000-0005-0000-0000-000052090000}"/>
    <cellStyle name="Normal 17 2 3 6 2" xfId="30777" xr:uid="{00000000-0005-0000-0000-000053090000}"/>
    <cellStyle name="Normal 17 2 3 6 3" xfId="40957" xr:uid="{00000000-0005-0000-0000-000054090000}"/>
    <cellStyle name="Normal 17 2 3 6 4" xfId="20597" xr:uid="{00000000-0005-0000-0000-000055090000}"/>
    <cellStyle name="Normal 17 2 3 7" xfId="12469" xr:uid="{00000000-0005-0000-0000-000056090000}"/>
    <cellStyle name="Normal 17 2 3 7 2" xfId="31653" xr:uid="{00000000-0005-0000-0000-000057090000}"/>
    <cellStyle name="Normal 17 2 3 7 3" xfId="41833" xr:uid="{00000000-0005-0000-0000-000058090000}"/>
    <cellStyle name="Normal 17 2 3 7 4" xfId="21473" xr:uid="{00000000-0005-0000-0000-000059090000}"/>
    <cellStyle name="Normal 17 2 3 8" xfId="22350" xr:uid="{00000000-0005-0000-0000-00005A090000}"/>
    <cellStyle name="Normal 17 2 3 8 2" xfId="32530" xr:uid="{00000000-0005-0000-0000-00005B090000}"/>
    <cellStyle name="Normal 17 2 3 8 3" xfId="42710" xr:uid="{00000000-0005-0000-0000-00005C090000}"/>
    <cellStyle name="Normal 17 2 3 9" xfId="23529" xr:uid="{00000000-0005-0000-0000-00005D090000}"/>
    <cellStyle name="Normal 17 2 4" xfId="1042" xr:uid="{00000000-0005-0000-0000-00005E090000}"/>
    <cellStyle name="Normal 17 2 4 2" xfId="2392" xr:uid="{00000000-0005-0000-0000-00005F090000}"/>
    <cellStyle name="Normal 17 2 4 2 2" xfId="25719" xr:uid="{00000000-0005-0000-0000-000060090000}"/>
    <cellStyle name="Normal 17 2 4 2 3" xfId="35899" xr:uid="{00000000-0005-0000-0000-000061090000}"/>
    <cellStyle name="Normal 17 2 4 2 4" xfId="15538" xr:uid="{00000000-0005-0000-0000-000062090000}"/>
    <cellStyle name="Normal 17 2 4 2 5" xfId="6532" xr:uid="{00000000-0005-0000-0000-000063090000}"/>
    <cellStyle name="Normal 17 2 4 3" xfId="8285" xr:uid="{00000000-0005-0000-0000-000064090000}"/>
    <cellStyle name="Normal 17 2 4 3 2" xfId="27472" xr:uid="{00000000-0005-0000-0000-000065090000}"/>
    <cellStyle name="Normal 17 2 4 3 3" xfId="37652" xr:uid="{00000000-0005-0000-0000-000066090000}"/>
    <cellStyle name="Normal 17 2 4 3 4" xfId="17291" xr:uid="{00000000-0005-0000-0000-000067090000}"/>
    <cellStyle name="Normal 17 2 4 4" xfId="10278" xr:uid="{00000000-0005-0000-0000-000068090000}"/>
    <cellStyle name="Normal 17 2 4 4 2" xfId="29462" xr:uid="{00000000-0005-0000-0000-000069090000}"/>
    <cellStyle name="Normal 17 2 4 4 3" xfId="39642" xr:uid="{00000000-0005-0000-0000-00006A090000}"/>
    <cellStyle name="Normal 17 2 4 4 4" xfId="19282" xr:uid="{00000000-0005-0000-0000-00006B090000}"/>
    <cellStyle name="Normal 17 2 4 5" xfId="23967" xr:uid="{00000000-0005-0000-0000-00006C090000}"/>
    <cellStyle name="Normal 17 2 4 6" xfId="34147" xr:uid="{00000000-0005-0000-0000-00006D090000}"/>
    <cellStyle name="Normal 17 2 4 7" xfId="13786" xr:uid="{00000000-0005-0000-0000-00006E090000}"/>
    <cellStyle name="Normal 17 2 4 8" xfId="4780" xr:uid="{00000000-0005-0000-0000-00006F090000}"/>
    <cellStyle name="Normal 17 2 5" xfId="1718" xr:uid="{00000000-0005-0000-0000-000070090000}"/>
    <cellStyle name="Normal 17 2 5 2" xfId="9182" xr:uid="{00000000-0005-0000-0000-000071090000}"/>
    <cellStyle name="Normal 17 2 5 2 2" xfId="28366" xr:uid="{00000000-0005-0000-0000-000072090000}"/>
    <cellStyle name="Normal 17 2 5 2 3" xfId="38546" xr:uid="{00000000-0005-0000-0000-000073090000}"/>
    <cellStyle name="Normal 17 2 5 2 4" xfId="18186" xr:uid="{00000000-0005-0000-0000-000074090000}"/>
    <cellStyle name="Normal 17 2 5 3" xfId="24843" xr:uid="{00000000-0005-0000-0000-000075090000}"/>
    <cellStyle name="Normal 17 2 5 4" xfId="35023" xr:uid="{00000000-0005-0000-0000-000076090000}"/>
    <cellStyle name="Normal 17 2 5 5" xfId="14662" xr:uid="{00000000-0005-0000-0000-000077090000}"/>
    <cellStyle name="Normal 17 2 5 6" xfId="5656" xr:uid="{00000000-0005-0000-0000-000078090000}"/>
    <cellStyle name="Normal 17 2 6" xfId="3066" xr:uid="{00000000-0005-0000-0000-000079090000}"/>
    <cellStyle name="Normal 17 2 6 2" xfId="26596" xr:uid="{00000000-0005-0000-0000-00007A090000}"/>
    <cellStyle name="Normal 17 2 6 3" xfId="36776" xr:uid="{00000000-0005-0000-0000-00007B090000}"/>
    <cellStyle name="Normal 17 2 6 4" xfId="16415" xr:uid="{00000000-0005-0000-0000-00007C090000}"/>
    <cellStyle name="Normal 17 2 6 5" xfId="7409" xr:uid="{00000000-0005-0000-0000-00007D090000}"/>
    <cellStyle name="Normal 17 2 7" xfId="9402" xr:uid="{00000000-0005-0000-0000-00007E090000}"/>
    <cellStyle name="Normal 17 2 7 2" xfId="28586" xr:uid="{00000000-0005-0000-0000-00007F090000}"/>
    <cellStyle name="Normal 17 2 7 3" xfId="38766" xr:uid="{00000000-0005-0000-0000-000080090000}"/>
    <cellStyle name="Normal 17 2 7 4" xfId="18406" xr:uid="{00000000-0005-0000-0000-000081090000}"/>
    <cellStyle name="Normal 17 2 8" xfId="11155" xr:uid="{00000000-0005-0000-0000-000082090000}"/>
    <cellStyle name="Normal 17 2 8 2" xfId="30339" xr:uid="{00000000-0005-0000-0000-000083090000}"/>
    <cellStyle name="Normal 17 2 8 3" xfId="40519" xr:uid="{00000000-0005-0000-0000-000084090000}"/>
    <cellStyle name="Normal 17 2 8 4" xfId="20159" xr:uid="{00000000-0005-0000-0000-000085090000}"/>
    <cellStyle name="Normal 17 2 9" xfId="12031" xr:uid="{00000000-0005-0000-0000-000086090000}"/>
    <cellStyle name="Normal 17 2 9 2" xfId="31215" xr:uid="{00000000-0005-0000-0000-000087090000}"/>
    <cellStyle name="Normal 17 2 9 3" xfId="41395" xr:uid="{00000000-0005-0000-0000-000088090000}"/>
    <cellStyle name="Normal 17 2 9 4" xfId="21035" xr:uid="{00000000-0005-0000-0000-000089090000}"/>
    <cellStyle name="Normal 17 3" xfId="460" xr:uid="{00000000-0005-0000-0000-00008A090000}"/>
    <cellStyle name="Normal 17 3 10" xfId="23192" xr:uid="{00000000-0005-0000-0000-00008B090000}"/>
    <cellStyle name="Normal 17 3 11" xfId="33372" xr:uid="{00000000-0005-0000-0000-00008C090000}"/>
    <cellStyle name="Normal 17 3 12" xfId="13011" xr:uid="{00000000-0005-0000-0000-00008D090000}"/>
    <cellStyle name="Normal 17 3 13" xfId="4004" xr:uid="{00000000-0005-0000-0000-00008E090000}"/>
    <cellStyle name="Normal 17 3 2" xfId="795" xr:uid="{00000000-0005-0000-0000-00008F090000}"/>
    <cellStyle name="Normal 17 3 2 10" xfId="33810" xr:uid="{00000000-0005-0000-0000-000090090000}"/>
    <cellStyle name="Normal 17 3 2 11" xfId="13449" xr:uid="{00000000-0005-0000-0000-000091090000}"/>
    <cellStyle name="Normal 17 3 2 12" xfId="4442" xr:uid="{00000000-0005-0000-0000-000092090000}"/>
    <cellStyle name="Normal 17 3 2 2" xfId="1468" xr:uid="{00000000-0005-0000-0000-000093090000}"/>
    <cellStyle name="Normal 17 3 2 2 2" xfId="2818" xr:uid="{00000000-0005-0000-0000-000094090000}"/>
    <cellStyle name="Normal 17 3 2 2 2 2" xfId="26258" xr:uid="{00000000-0005-0000-0000-000095090000}"/>
    <cellStyle name="Normal 17 3 2 2 2 3" xfId="36438" xr:uid="{00000000-0005-0000-0000-000096090000}"/>
    <cellStyle name="Normal 17 3 2 2 2 4" xfId="16077" xr:uid="{00000000-0005-0000-0000-000097090000}"/>
    <cellStyle name="Normal 17 3 2 2 2 5" xfId="7071" xr:uid="{00000000-0005-0000-0000-000098090000}"/>
    <cellStyle name="Normal 17 3 2 2 3" xfId="8824" xr:uid="{00000000-0005-0000-0000-000099090000}"/>
    <cellStyle name="Normal 17 3 2 2 3 2" xfId="28011" xr:uid="{00000000-0005-0000-0000-00009A090000}"/>
    <cellStyle name="Normal 17 3 2 2 3 3" xfId="38191" xr:uid="{00000000-0005-0000-0000-00009B090000}"/>
    <cellStyle name="Normal 17 3 2 2 3 4" xfId="17830" xr:uid="{00000000-0005-0000-0000-00009C090000}"/>
    <cellStyle name="Normal 17 3 2 2 4" xfId="10817" xr:uid="{00000000-0005-0000-0000-00009D090000}"/>
    <cellStyle name="Normal 17 3 2 2 4 2" xfId="30001" xr:uid="{00000000-0005-0000-0000-00009E090000}"/>
    <cellStyle name="Normal 17 3 2 2 4 3" xfId="40181" xr:uid="{00000000-0005-0000-0000-00009F090000}"/>
    <cellStyle name="Normal 17 3 2 2 4 4" xfId="19821" xr:uid="{00000000-0005-0000-0000-0000A0090000}"/>
    <cellStyle name="Normal 17 3 2 2 5" xfId="24506" xr:uid="{00000000-0005-0000-0000-0000A1090000}"/>
    <cellStyle name="Normal 17 3 2 2 6" xfId="34686" xr:uid="{00000000-0005-0000-0000-0000A2090000}"/>
    <cellStyle name="Normal 17 3 2 2 7" xfId="14325" xr:uid="{00000000-0005-0000-0000-0000A3090000}"/>
    <cellStyle name="Normal 17 3 2 2 8" xfId="5319" xr:uid="{00000000-0005-0000-0000-0000A4090000}"/>
    <cellStyle name="Normal 17 3 2 3" xfId="2144" xr:uid="{00000000-0005-0000-0000-0000A5090000}"/>
    <cellStyle name="Normal 17 3 2 3 2" xfId="25382" xr:uid="{00000000-0005-0000-0000-0000A6090000}"/>
    <cellStyle name="Normal 17 3 2 3 3" xfId="35562" xr:uid="{00000000-0005-0000-0000-0000A7090000}"/>
    <cellStyle name="Normal 17 3 2 3 4" xfId="15201" xr:uid="{00000000-0005-0000-0000-0000A8090000}"/>
    <cellStyle name="Normal 17 3 2 3 5" xfId="6195" xr:uid="{00000000-0005-0000-0000-0000A9090000}"/>
    <cellStyle name="Normal 17 3 2 4" xfId="3492" xr:uid="{00000000-0005-0000-0000-0000AA090000}"/>
    <cellStyle name="Normal 17 3 2 4 2" xfId="27135" xr:uid="{00000000-0005-0000-0000-0000AB090000}"/>
    <cellStyle name="Normal 17 3 2 4 3" xfId="37315" xr:uid="{00000000-0005-0000-0000-0000AC090000}"/>
    <cellStyle name="Normal 17 3 2 4 4" xfId="16954" xr:uid="{00000000-0005-0000-0000-0000AD090000}"/>
    <cellStyle name="Normal 17 3 2 4 5" xfId="7948" xr:uid="{00000000-0005-0000-0000-0000AE090000}"/>
    <cellStyle name="Normal 17 3 2 5" xfId="9941" xr:uid="{00000000-0005-0000-0000-0000AF090000}"/>
    <cellStyle name="Normal 17 3 2 5 2" xfId="29125" xr:uid="{00000000-0005-0000-0000-0000B0090000}"/>
    <cellStyle name="Normal 17 3 2 5 3" xfId="39305" xr:uid="{00000000-0005-0000-0000-0000B1090000}"/>
    <cellStyle name="Normal 17 3 2 5 4" xfId="18945" xr:uid="{00000000-0005-0000-0000-0000B2090000}"/>
    <cellStyle name="Normal 17 3 2 6" xfId="11694" xr:uid="{00000000-0005-0000-0000-0000B3090000}"/>
    <cellStyle name="Normal 17 3 2 6 2" xfId="30878" xr:uid="{00000000-0005-0000-0000-0000B4090000}"/>
    <cellStyle name="Normal 17 3 2 6 3" xfId="41058" xr:uid="{00000000-0005-0000-0000-0000B5090000}"/>
    <cellStyle name="Normal 17 3 2 6 4" xfId="20698" xr:uid="{00000000-0005-0000-0000-0000B6090000}"/>
    <cellStyle name="Normal 17 3 2 7" xfId="12570" xr:uid="{00000000-0005-0000-0000-0000B7090000}"/>
    <cellStyle name="Normal 17 3 2 7 2" xfId="31754" xr:uid="{00000000-0005-0000-0000-0000B8090000}"/>
    <cellStyle name="Normal 17 3 2 7 3" xfId="41934" xr:uid="{00000000-0005-0000-0000-0000B9090000}"/>
    <cellStyle name="Normal 17 3 2 7 4" xfId="21574" xr:uid="{00000000-0005-0000-0000-0000BA090000}"/>
    <cellStyle name="Normal 17 3 2 8" xfId="22451" xr:uid="{00000000-0005-0000-0000-0000BB090000}"/>
    <cellStyle name="Normal 17 3 2 8 2" xfId="32631" xr:uid="{00000000-0005-0000-0000-0000BC090000}"/>
    <cellStyle name="Normal 17 3 2 8 3" xfId="42811" xr:uid="{00000000-0005-0000-0000-0000BD090000}"/>
    <cellStyle name="Normal 17 3 2 9" xfId="23630" xr:uid="{00000000-0005-0000-0000-0000BE090000}"/>
    <cellStyle name="Normal 17 3 3" xfId="1133" xr:uid="{00000000-0005-0000-0000-0000BF090000}"/>
    <cellStyle name="Normal 17 3 3 2" xfId="2483" xr:uid="{00000000-0005-0000-0000-0000C0090000}"/>
    <cellStyle name="Normal 17 3 3 2 2" xfId="25820" xr:uid="{00000000-0005-0000-0000-0000C1090000}"/>
    <cellStyle name="Normal 17 3 3 2 3" xfId="36000" xr:uid="{00000000-0005-0000-0000-0000C2090000}"/>
    <cellStyle name="Normal 17 3 3 2 4" xfId="15639" xr:uid="{00000000-0005-0000-0000-0000C3090000}"/>
    <cellStyle name="Normal 17 3 3 2 5" xfId="6633" xr:uid="{00000000-0005-0000-0000-0000C4090000}"/>
    <cellStyle name="Normal 17 3 3 3" xfId="8386" xr:uid="{00000000-0005-0000-0000-0000C5090000}"/>
    <cellStyle name="Normal 17 3 3 3 2" xfId="27573" xr:uid="{00000000-0005-0000-0000-0000C6090000}"/>
    <cellStyle name="Normal 17 3 3 3 3" xfId="37753" xr:uid="{00000000-0005-0000-0000-0000C7090000}"/>
    <cellStyle name="Normal 17 3 3 3 4" xfId="17392" xr:uid="{00000000-0005-0000-0000-0000C8090000}"/>
    <cellStyle name="Normal 17 3 3 4" xfId="10379" xr:uid="{00000000-0005-0000-0000-0000C9090000}"/>
    <cellStyle name="Normal 17 3 3 4 2" xfId="29563" xr:uid="{00000000-0005-0000-0000-0000CA090000}"/>
    <cellStyle name="Normal 17 3 3 4 3" xfId="39743" xr:uid="{00000000-0005-0000-0000-0000CB090000}"/>
    <cellStyle name="Normal 17 3 3 4 4" xfId="19383" xr:uid="{00000000-0005-0000-0000-0000CC090000}"/>
    <cellStyle name="Normal 17 3 3 5" xfId="24068" xr:uid="{00000000-0005-0000-0000-0000CD090000}"/>
    <cellStyle name="Normal 17 3 3 6" xfId="34248" xr:uid="{00000000-0005-0000-0000-0000CE090000}"/>
    <cellStyle name="Normal 17 3 3 7" xfId="13887" xr:uid="{00000000-0005-0000-0000-0000CF090000}"/>
    <cellStyle name="Normal 17 3 3 8" xfId="4881" xr:uid="{00000000-0005-0000-0000-0000D0090000}"/>
    <cellStyle name="Normal 17 3 4" xfId="1809" xr:uid="{00000000-0005-0000-0000-0000D1090000}"/>
    <cellStyle name="Normal 17 3 4 2" xfId="24944" xr:uid="{00000000-0005-0000-0000-0000D2090000}"/>
    <cellStyle name="Normal 17 3 4 3" xfId="35124" xr:uid="{00000000-0005-0000-0000-0000D3090000}"/>
    <cellStyle name="Normal 17 3 4 4" xfId="14763" xr:uid="{00000000-0005-0000-0000-0000D4090000}"/>
    <cellStyle name="Normal 17 3 4 5" xfId="5757" xr:uid="{00000000-0005-0000-0000-0000D5090000}"/>
    <cellStyle name="Normal 17 3 5" xfId="3157" xr:uid="{00000000-0005-0000-0000-0000D6090000}"/>
    <cellStyle name="Normal 17 3 5 2" xfId="26697" xr:uid="{00000000-0005-0000-0000-0000D7090000}"/>
    <cellStyle name="Normal 17 3 5 3" xfId="36877" xr:uid="{00000000-0005-0000-0000-0000D8090000}"/>
    <cellStyle name="Normal 17 3 5 4" xfId="16516" xr:uid="{00000000-0005-0000-0000-0000D9090000}"/>
    <cellStyle name="Normal 17 3 5 5" xfId="7510" xr:uid="{00000000-0005-0000-0000-0000DA090000}"/>
    <cellStyle name="Normal 17 3 6" xfId="9503" xr:uid="{00000000-0005-0000-0000-0000DB090000}"/>
    <cellStyle name="Normal 17 3 6 2" xfId="28687" xr:uid="{00000000-0005-0000-0000-0000DC090000}"/>
    <cellStyle name="Normal 17 3 6 3" xfId="38867" xr:uid="{00000000-0005-0000-0000-0000DD090000}"/>
    <cellStyle name="Normal 17 3 6 4" xfId="18507" xr:uid="{00000000-0005-0000-0000-0000DE090000}"/>
    <cellStyle name="Normal 17 3 7" xfId="11256" xr:uid="{00000000-0005-0000-0000-0000DF090000}"/>
    <cellStyle name="Normal 17 3 7 2" xfId="30440" xr:uid="{00000000-0005-0000-0000-0000E0090000}"/>
    <cellStyle name="Normal 17 3 7 3" xfId="40620" xr:uid="{00000000-0005-0000-0000-0000E1090000}"/>
    <cellStyle name="Normal 17 3 7 4" xfId="20260" xr:uid="{00000000-0005-0000-0000-0000E2090000}"/>
    <cellStyle name="Normal 17 3 8" xfId="12132" xr:uid="{00000000-0005-0000-0000-0000E3090000}"/>
    <cellStyle name="Normal 17 3 8 2" xfId="31316" xr:uid="{00000000-0005-0000-0000-0000E4090000}"/>
    <cellStyle name="Normal 17 3 8 3" xfId="41496" xr:uid="{00000000-0005-0000-0000-0000E5090000}"/>
    <cellStyle name="Normal 17 3 8 4" xfId="21136" xr:uid="{00000000-0005-0000-0000-0000E6090000}"/>
    <cellStyle name="Normal 17 3 9" xfId="22013" xr:uid="{00000000-0005-0000-0000-0000E7090000}"/>
    <cellStyle name="Normal 17 3 9 2" xfId="32193" xr:uid="{00000000-0005-0000-0000-0000E8090000}"/>
    <cellStyle name="Normal 17 3 9 3" xfId="42373" xr:uid="{00000000-0005-0000-0000-0000E9090000}"/>
    <cellStyle name="Normal 17 4" xfId="629" xr:uid="{00000000-0005-0000-0000-0000EA090000}"/>
    <cellStyle name="Normal 17 4 10" xfId="33591" xr:uid="{00000000-0005-0000-0000-0000EB090000}"/>
    <cellStyle name="Normal 17 4 11" xfId="13230" xr:uid="{00000000-0005-0000-0000-0000EC090000}"/>
    <cellStyle name="Normal 17 4 12" xfId="4223" xr:uid="{00000000-0005-0000-0000-0000ED090000}"/>
    <cellStyle name="Normal 17 4 2" xfId="1302" xr:uid="{00000000-0005-0000-0000-0000EE090000}"/>
    <cellStyle name="Normal 17 4 2 2" xfId="2652" xr:uid="{00000000-0005-0000-0000-0000EF090000}"/>
    <cellStyle name="Normal 17 4 2 2 2" xfId="26039" xr:uid="{00000000-0005-0000-0000-0000F0090000}"/>
    <cellStyle name="Normal 17 4 2 2 3" xfId="36219" xr:uid="{00000000-0005-0000-0000-0000F1090000}"/>
    <cellStyle name="Normal 17 4 2 2 4" xfId="15858" xr:uid="{00000000-0005-0000-0000-0000F2090000}"/>
    <cellStyle name="Normal 17 4 2 2 5" xfId="6852" xr:uid="{00000000-0005-0000-0000-0000F3090000}"/>
    <cellStyle name="Normal 17 4 2 3" xfId="8605" xr:uid="{00000000-0005-0000-0000-0000F4090000}"/>
    <cellStyle name="Normal 17 4 2 3 2" xfId="27792" xr:uid="{00000000-0005-0000-0000-0000F5090000}"/>
    <cellStyle name="Normal 17 4 2 3 3" xfId="37972" xr:uid="{00000000-0005-0000-0000-0000F6090000}"/>
    <cellStyle name="Normal 17 4 2 3 4" xfId="17611" xr:uid="{00000000-0005-0000-0000-0000F7090000}"/>
    <cellStyle name="Normal 17 4 2 4" xfId="10598" xr:uid="{00000000-0005-0000-0000-0000F8090000}"/>
    <cellStyle name="Normal 17 4 2 4 2" xfId="29782" xr:uid="{00000000-0005-0000-0000-0000F9090000}"/>
    <cellStyle name="Normal 17 4 2 4 3" xfId="39962" xr:uid="{00000000-0005-0000-0000-0000FA090000}"/>
    <cellStyle name="Normal 17 4 2 4 4" xfId="19602" xr:uid="{00000000-0005-0000-0000-0000FB090000}"/>
    <cellStyle name="Normal 17 4 2 5" xfId="24287" xr:uid="{00000000-0005-0000-0000-0000FC090000}"/>
    <cellStyle name="Normal 17 4 2 6" xfId="34467" xr:uid="{00000000-0005-0000-0000-0000FD090000}"/>
    <cellStyle name="Normal 17 4 2 7" xfId="14106" xr:uid="{00000000-0005-0000-0000-0000FE090000}"/>
    <cellStyle name="Normal 17 4 2 8" xfId="5100" xr:uid="{00000000-0005-0000-0000-0000FF090000}"/>
    <cellStyle name="Normal 17 4 3" xfId="1978" xr:uid="{00000000-0005-0000-0000-0000000A0000}"/>
    <cellStyle name="Normal 17 4 3 2" xfId="25163" xr:uid="{00000000-0005-0000-0000-0000010A0000}"/>
    <cellStyle name="Normal 17 4 3 3" xfId="35343" xr:uid="{00000000-0005-0000-0000-0000020A0000}"/>
    <cellStyle name="Normal 17 4 3 4" xfId="14982" xr:uid="{00000000-0005-0000-0000-0000030A0000}"/>
    <cellStyle name="Normal 17 4 3 5" xfId="5976" xr:uid="{00000000-0005-0000-0000-0000040A0000}"/>
    <cellStyle name="Normal 17 4 4" xfId="3326" xr:uid="{00000000-0005-0000-0000-0000050A0000}"/>
    <cellStyle name="Normal 17 4 4 2" xfId="26916" xr:uid="{00000000-0005-0000-0000-0000060A0000}"/>
    <cellStyle name="Normal 17 4 4 3" xfId="37096" xr:uid="{00000000-0005-0000-0000-0000070A0000}"/>
    <cellStyle name="Normal 17 4 4 4" xfId="16735" xr:uid="{00000000-0005-0000-0000-0000080A0000}"/>
    <cellStyle name="Normal 17 4 4 5" xfId="7729" xr:uid="{00000000-0005-0000-0000-0000090A0000}"/>
    <cellStyle name="Normal 17 4 5" xfId="9722" xr:uid="{00000000-0005-0000-0000-00000A0A0000}"/>
    <cellStyle name="Normal 17 4 5 2" xfId="28906" xr:uid="{00000000-0005-0000-0000-00000B0A0000}"/>
    <cellStyle name="Normal 17 4 5 3" xfId="39086" xr:uid="{00000000-0005-0000-0000-00000C0A0000}"/>
    <cellStyle name="Normal 17 4 5 4" xfId="18726" xr:uid="{00000000-0005-0000-0000-00000D0A0000}"/>
    <cellStyle name="Normal 17 4 6" xfId="11475" xr:uid="{00000000-0005-0000-0000-00000E0A0000}"/>
    <cellStyle name="Normal 17 4 6 2" xfId="30659" xr:uid="{00000000-0005-0000-0000-00000F0A0000}"/>
    <cellStyle name="Normal 17 4 6 3" xfId="40839" xr:uid="{00000000-0005-0000-0000-0000100A0000}"/>
    <cellStyle name="Normal 17 4 6 4" xfId="20479" xr:uid="{00000000-0005-0000-0000-0000110A0000}"/>
    <cellStyle name="Normal 17 4 7" xfId="12351" xr:uid="{00000000-0005-0000-0000-0000120A0000}"/>
    <cellStyle name="Normal 17 4 7 2" xfId="31535" xr:uid="{00000000-0005-0000-0000-0000130A0000}"/>
    <cellStyle name="Normal 17 4 7 3" xfId="41715" xr:uid="{00000000-0005-0000-0000-0000140A0000}"/>
    <cellStyle name="Normal 17 4 7 4" xfId="21355" xr:uid="{00000000-0005-0000-0000-0000150A0000}"/>
    <cellStyle name="Normal 17 4 8" xfId="22232" xr:uid="{00000000-0005-0000-0000-0000160A0000}"/>
    <cellStyle name="Normal 17 4 8 2" xfId="32412" xr:uid="{00000000-0005-0000-0000-0000170A0000}"/>
    <cellStyle name="Normal 17 4 8 3" xfId="42592" xr:uid="{00000000-0005-0000-0000-0000180A0000}"/>
    <cellStyle name="Normal 17 4 9" xfId="23411" xr:uid="{00000000-0005-0000-0000-0000190A0000}"/>
    <cellStyle name="Normal 17 5" xfId="967" xr:uid="{00000000-0005-0000-0000-00001A0A0000}"/>
    <cellStyle name="Normal 17 5 2" xfId="2317" xr:uid="{00000000-0005-0000-0000-00001B0A0000}"/>
    <cellStyle name="Normal 17 5 2 2" xfId="25601" xr:uid="{00000000-0005-0000-0000-00001C0A0000}"/>
    <cellStyle name="Normal 17 5 2 3" xfId="35781" xr:uid="{00000000-0005-0000-0000-00001D0A0000}"/>
    <cellStyle name="Normal 17 5 2 4" xfId="15420" xr:uid="{00000000-0005-0000-0000-00001E0A0000}"/>
    <cellStyle name="Normal 17 5 2 5" xfId="6414" xr:uid="{00000000-0005-0000-0000-00001F0A0000}"/>
    <cellStyle name="Normal 17 5 3" xfId="8167" xr:uid="{00000000-0005-0000-0000-0000200A0000}"/>
    <cellStyle name="Normal 17 5 3 2" xfId="27354" xr:uid="{00000000-0005-0000-0000-0000210A0000}"/>
    <cellStyle name="Normal 17 5 3 3" xfId="37534" xr:uid="{00000000-0005-0000-0000-0000220A0000}"/>
    <cellStyle name="Normal 17 5 3 4" xfId="17173" xr:uid="{00000000-0005-0000-0000-0000230A0000}"/>
    <cellStyle name="Normal 17 5 4" xfId="10160" xr:uid="{00000000-0005-0000-0000-0000240A0000}"/>
    <cellStyle name="Normal 17 5 4 2" xfId="29344" xr:uid="{00000000-0005-0000-0000-0000250A0000}"/>
    <cellStyle name="Normal 17 5 4 3" xfId="39524" xr:uid="{00000000-0005-0000-0000-0000260A0000}"/>
    <cellStyle name="Normal 17 5 4 4" xfId="19164" xr:uid="{00000000-0005-0000-0000-0000270A0000}"/>
    <cellStyle name="Normal 17 5 5" xfId="23849" xr:uid="{00000000-0005-0000-0000-0000280A0000}"/>
    <cellStyle name="Normal 17 5 6" xfId="34029" xr:uid="{00000000-0005-0000-0000-0000290A0000}"/>
    <cellStyle name="Normal 17 5 7" xfId="13668" xr:uid="{00000000-0005-0000-0000-00002A0A0000}"/>
    <cellStyle name="Normal 17 5 8" xfId="4662" xr:uid="{00000000-0005-0000-0000-00002B0A0000}"/>
    <cellStyle name="Normal 17 6" xfId="1643" xr:uid="{00000000-0005-0000-0000-00002C0A0000}"/>
    <cellStyle name="Normal 17 6 2" xfId="9064" xr:uid="{00000000-0005-0000-0000-00002D0A0000}"/>
    <cellStyle name="Normal 17 6 2 2" xfId="28248" xr:uid="{00000000-0005-0000-0000-00002E0A0000}"/>
    <cellStyle name="Normal 17 6 2 3" xfId="38428" xr:uid="{00000000-0005-0000-0000-00002F0A0000}"/>
    <cellStyle name="Normal 17 6 2 4" xfId="18068" xr:uid="{00000000-0005-0000-0000-0000300A0000}"/>
    <cellStyle name="Normal 17 6 3" xfId="24725" xr:uid="{00000000-0005-0000-0000-0000310A0000}"/>
    <cellStyle name="Normal 17 6 4" xfId="34905" xr:uid="{00000000-0005-0000-0000-0000320A0000}"/>
    <cellStyle name="Normal 17 6 5" xfId="14544" xr:uid="{00000000-0005-0000-0000-0000330A0000}"/>
    <cellStyle name="Normal 17 6 6" xfId="5538" xr:uid="{00000000-0005-0000-0000-0000340A0000}"/>
    <cellStyle name="Normal 17 7" xfId="2991" xr:uid="{00000000-0005-0000-0000-0000350A0000}"/>
    <cellStyle name="Normal 17 7 2" xfId="26478" xr:uid="{00000000-0005-0000-0000-0000360A0000}"/>
    <cellStyle name="Normal 17 7 3" xfId="36658" xr:uid="{00000000-0005-0000-0000-0000370A0000}"/>
    <cellStyle name="Normal 17 7 4" xfId="16297" xr:uid="{00000000-0005-0000-0000-0000380A0000}"/>
    <cellStyle name="Normal 17 7 5" xfId="7291" xr:uid="{00000000-0005-0000-0000-0000390A0000}"/>
    <cellStyle name="Normal 17 8" xfId="9284" xr:uid="{00000000-0005-0000-0000-00003A0A0000}"/>
    <cellStyle name="Normal 17 8 2" xfId="28468" xr:uid="{00000000-0005-0000-0000-00003B0A0000}"/>
    <cellStyle name="Normal 17 8 3" xfId="38648" xr:uid="{00000000-0005-0000-0000-00003C0A0000}"/>
    <cellStyle name="Normal 17 8 4" xfId="18288" xr:uid="{00000000-0005-0000-0000-00003D0A0000}"/>
    <cellStyle name="Normal 17 9" xfId="11037" xr:uid="{00000000-0005-0000-0000-00003E0A0000}"/>
    <cellStyle name="Normal 17 9 2" xfId="30221" xr:uid="{00000000-0005-0000-0000-00003F0A0000}"/>
    <cellStyle name="Normal 17 9 3" xfId="40401" xr:uid="{00000000-0005-0000-0000-0000400A0000}"/>
    <cellStyle name="Normal 17 9 4" xfId="20041" xr:uid="{00000000-0005-0000-0000-0000410A0000}"/>
    <cellStyle name="Normal 18" xfId="190" xr:uid="{00000000-0005-0000-0000-0000420A0000}"/>
    <cellStyle name="Normal 18 10" xfId="11914" xr:uid="{00000000-0005-0000-0000-0000430A0000}"/>
    <cellStyle name="Normal 18 10 2" xfId="31098" xr:uid="{00000000-0005-0000-0000-0000440A0000}"/>
    <cellStyle name="Normal 18 10 3" xfId="41278" xr:uid="{00000000-0005-0000-0000-0000450A0000}"/>
    <cellStyle name="Normal 18 10 4" xfId="20918" xr:uid="{00000000-0005-0000-0000-0000460A0000}"/>
    <cellStyle name="Normal 18 11" xfId="21795" xr:uid="{00000000-0005-0000-0000-0000470A0000}"/>
    <cellStyle name="Normal 18 11 2" xfId="31975" xr:uid="{00000000-0005-0000-0000-0000480A0000}"/>
    <cellStyle name="Normal 18 11 3" xfId="42155" xr:uid="{00000000-0005-0000-0000-0000490A0000}"/>
    <cellStyle name="Normal 18 12" xfId="22691" xr:uid="{00000000-0005-0000-0000-00004A0A0000}"/>
    <cellStyle name="Normal 18 12 2" xfId="32871" xr:uid="{00000000-0005-0000-0000-00004B0A0000}"/>
    <cellStyle name="Normal 18 12 3" xfId="43051" xr:uid="{00000000-0005-0000-0000-00004C0A0000}"/>
    <cellStyle name="Normal 18 13" xfId="22930" xr:uid="{00000000-0005-0000-0000-00004D0A0000}"/>
    <cellStyle name="Normal 18 14" xfId="33110" xr:uid="{00000000-0005-0000-0000-00004E0A0000}"/>
    <cellStyle name="Normal 18 15" xfId="43290" xr:uid="{00000000-0005-0000-0000-00004F0A0000}"/>
    <cellStyle name="Normal 18 16" xfId="43529" xr:uid="{00000000-0005-0000-0000-0000500A0000}"/>
    <cellStyle name="Normal 18 17" xfId="12793" xr:uid="{00000000-0005-0000-0000-0000510A0000}"/>
    <cellStyle name="Normal 18 18" xfId="3784" xr:uid="{00000000-0005-0000-0000-0000520A0000}"/>
    <cellStyle name="Normal 18 2" xfId="3904" xr:uid="{00000000-0005-0000-0000-0000530A0000}"/>
    <cellStyle name="Normal 18 2 10" xfId="21913" xr:uid="{00000000-0005-0000-0000-0000540A0000}"/>
    <cellStyle name="Normal 18 2 10 2" xfId="32093" xr:uid="{00000000-0005-0000-0000-0000550A0000}"/>
    <cellStyle name="Normal 18 2 10 3" xfId="42273" xr:uid="{00000000-0005-0000-0000-0000560A0000}"/>
    <cellStyle name="Normal 18 2 11" xfId="22809" xr:uid="{00000000-0005-0000-0000-0000570A0000}"/>
    <cellStyle name="Normal 18 2 11 2" xfId="32989" xr:uid="{00000000-0005-0000-0000-0000580A0000}"/>
    <cellStyle name="Normal 18 2 11 3" xfId="43169" xr:uid="{00000000-0005-0000-0000-0000590A0000}"/>
    <cellStyle name="Normal 18 2 12" xfId="23048" xr:uid="{00000000-0005-0000-0000-00005A0A0000}"/>
    <cellStyle name="Normal 18 2 13" xfId="33228" xr:uid="{00000000-0005-0000-0000-00005B0A0000}"/>
    <cellStyle name="Normal 18 2 14" xfId="43408" xr:uid="{00000000-0005-0000-0000-00005C0A0000}"/>
    <cellStyle name="Normal 18 2 15" xfId="43647" xr:uid="{00000000-0005-0000-0000-00005D0A0000}"/>
    <cellStyle name="Normal 18 2 16" xfId="12911" xr:uid="{00000000-0005-0000-0000-00005E0A0000}"/>
    <cellStyle name="Normal 18 2 2" xfId="4123" xr:uid="{00000000-0005-0000-0000-00005F0A0000}"/>
    <cellStyle name="Normal 18 2 2 10" xfId="23311" xr:uid="{00000000-0005-0000-0000-0000600A0000}"/>
    <cellStyle name="Normal 18 2 2 11" xfId="33491" xr:uid="{00000000-0005-0000-0000-0000610A0000}"/>
    <cellStyle name="Normal 18 2 2 12" xfId="13130" xr:uid="{00000000-0005-0000-0000-0000620A0000}"/>
    <cellStyle name="Normal 18 2 2 2" xfId="4561" xr:uid="{00000000-0005-0000-0000-0000630A0000}"/>
    <cellStyle name="Normal 18 2 2 2 10" xfId="33929" xr:uid="{00000000-0005-0000-0000-0000640A0000}"/>
    <cellStyle name="Normal 18 2 2 2 11" xfId="13568" xr:uid="{00000000-0005-0000-0000-0000650A0000}"/>
    <cellStyle name="Normal 18 2 2 2 2" xfId="5438" xr:uid="{00000000-0005-0000-0000-0000660A0000}"/>
    <cellStyle name="Normal 18 2 2 2 2 2" xfId="7190" xr:uid="{00000000-0005-0000-0000-0000670A0000}"/>
    <cellStyle name="Normal 18 2 2 2 2 2 2" xfId="26377" xr:uid="{00000000-0005-0000-0000-0000680A0000}"/>
    <cellStyle name="Normal 18 2 2 2 2 2 3" xfId="36557" xr:uid="{00000000-0005-0000-0000-0000690A0000}"/>
    <cellStyle name="Normal 18 2 2 2 2 2 4" xfId="16196" xr:uid="{00000000-0005-0000-0000-00006A0A0000}"/>
    <cellStyle name="Normal 18 2 2 2 2 3" xfId="8943" xr:uid="{00000000-0005-0000-0000-00006B0A0000}"/>
    <cellStyle name="Normal 18 2 2 2 2 3 2" xfId="28130" xr:uid="{00000000-0005-0000-0000-00006C0A0000}"/>
    <cellStyle name="Normal 18 2 2 2 2 3 3" xfId="38310" xr:uid="{00000000-0005-0000-0000-00006D0A0000}"/>
    <cellStyle name="Normal 18 2 2 2 2 3 4" xfId="17949" xr:uid="{00000000-0005-0000-0000-00006E0A0000}"/>
    <cellStyle name="Normal 18 2 2 2 2 4" xfId="10936" xr:uid="{00000000-0005-0000-0000-00006F0A0000}"/>
    <cellStyle name="Normal 18 2 2 2 2 4 2" xfId="30120" xr:uid="{00000000-0005-0000-0000-0000700A0000}"/>
    <cellStyle name="Normal 18 2 2 2 2 4 3" xfId="40300" xr:uid="{00000000-0005-0000-0000-0000710A0000}"/>
    <cellStyle name="Normal 18 2 2 2 2 4 4" xfId="19940" xr:uid="{00000000-0005-0000-0000-0000720A0000}"/>
    <cellStyle name="Normal 18 2 2 2 2 5" xfId="24625" xr:uid="{00000000-0005-0000-0000-0000730A0000}"/>
    <cellStyle name="Normal 18 2 2 2 2 6" xfId="34805" xr:uid="{00000000-0005-0000-0000-0000740A0000}"/>
    <cellStyle name="Normal 18 2 2 2 2 7" xfId="14444" xr:uid="{00000000-0005-0000-0000-0000750A0000}"/>
    <cellStyle name="Normal 18 2 2 2 3" xfId="6314" xr:uid="{00000000-0005-0000-0000-0000760A0000}"/>
    <cellStyle name="Normal 18 2 2 2 3 2" xfId="25501" xr:uid="{00000000-0005-0000-0000-0000770A0000}"/>
    <cellStyle name="Normal 18 2 2 2 3 3" xfId="35681" xr:uid="{00000000-0005-0000-0000-0000780A0000}"/>
    <cellStyle name="Normal 18 2 2 2 3 4" xfId="15320" xr:uid="{00000000-0005-0000-0000-0000790A0000}"/>
    <cellStyle name="Normal 18 2 2 2 4" xfId="8067" xr:uid="{00000000-0005-0000-0000-00007A0A0000}"/>
    <cellStyle name="Normal 18 2 2 2 4 2" xfId="27254" xr:uid="{00000000-0005-0000-0000-00007B0A0000}"/>
    <cellStyle name="Normal 18 2 2 2 4 3" xfId="37434" xr:uid="{00000000-0005-0000-0000-00007C0A0000}"/>
    <cellStyle name="Normal 18 2 2 2 4 4" xfId="17073" xr:uid="{00000000-0005-0000-0000-00007D0A0000}"/>
    <cellStyle name="Normal 18 2 2 2 5" xfId="10060" xr:uid="{00000000-0005-0000-0000-00007E0A0000}"/>
    <cellStyle name="Normal 18 2 2 2 5 2" xfId="29244" xr:uid="{00000000-0005-0000-0000-00007F0A0000}"/>
    <cellStyle name="Normal 18 2 2 2 5 3" xfId="39424" xr:uid="{00000000-0005-0000-0000-0000800A0000}"/>
    <cellStyle name="Normal 18 2 2 2 5 4" xfId="19064" xr:uid="{00000000-0005-0000-0000-0000810A0000}"/>
    <cellStyle name="Normal 18 2 2 2 6" xfId="11813" xr:uid="{00000000-0005-0000-0000-0000820A0000}"/>
    <cellStyle name="Normal 18 2 2 2 6 2" xfId="30997" xr:uid="{00000000-0005-0000-0000-0000830A0000}"/>
    <cellStyle name="Normal 18 2 2 2 6 3" xfId="41177" xr:uid="{00000000-0005-0000-0000-0000840A0000}"/>
    <cellStyle name="Normal 18 2 2 2 6 4" xfId="20817" xr:uid="{00000000-0005-0000-0000-0000850A0000}"/>
    <cellStyle name="Normal 18 2 2 2 7" xfId="12689" xr:uid="{00000000-0005-0000-0000-0000860A0000}"/>
    <cellStyle name="Normal 18 2 2 2 7 2" xfId="31873" xr:uid="{00000000-0005-0000-0000-0000870A0000}"/>
    <cellStyle name="Normal 18 2 2 2 7 3" xfId="42053" xr:uid="{00000000-0005-0000-0000-0000880A0000}"/>
    <cellStyle name="Normal 18 2 2 2 7 4" xfId="21693" xr:uid="{00000000-0005-0000-0000-0000890A0000}"/>
    <cellStyle name="Normal 18 2 2 2 8" xfId="22570" xr:uid="{00000000-0005-0000-0000-00008A0A0000}"/>
    <cellStyle name="Normal 18 2 2 2 8 2" xfId="32750" xr:uid="{00000000-0005-0000-0000-00008B0A0000}"/>
    <cellStyle name="Normal 18 2 2 2 8 3" xfId="42930" xr:uid="{00000000-0005-0000-0000-00008C0A0000}"/>
    <cellStyle name="Normal 18 2 2 2 9" xfId="23749" xr:uid="{00000000-0005-0000-0000-00008D0A0000}"/>
    <cellStyle name="Normal 18 2 2 3" xfId="5000" xr:uid="{00000000-0005-0000-0000-00008E0A0000}"/>
    <cellStyle name="Normal 18 2 2 3 2" xfId="6752" xr:uid="{00000000-0005-0000-0000-00008F0A0000}"/>
    <cellStyle name="Normal 18 2 2 3 2 2" xfId="25939" xr:uid="{00000000-0005-0000-0000-0000900A0000}"/>
    <cellStyle name="Normal 18 2 2 3 2 3" xfId="36119" xr:uid="{00000000-0005-0000-0000-0000910A0000}"/>
    <cellStyle name="Normal 18 2 2 3 2 4" xfId="15758" xr:uid="{00000000-0005-0000-0000-0000920A0000}"/>
    <cellStyle name="Normal 18 2 2 3 3" xfId="8505" xr:uid="{00000000-0005-0000-0000-0000930A0000}"/>
    <cellStyle name="Normal 18 2 2 3 3 2" xfId="27692" xr:uid="{00000000-0005-0000-0000-0000940A0000}"/>
    <cellStyle name="Normal 18 2 2 3 3 3" xfId="37872" xr:uid="{00000000-0005-0000-0000-0000950A0000}"/>
    <cellStyle name="Normal 18 2 2 3 3 4" xfId="17511" xr:uid="{00000000-0005-0000-0000-0000960A0000}"/>
    <cellStyle name="Normal 18 2 2 3 4" xfId="10498" xr:uid="{00000000-0005-0000-0000-0000970A0000}"/>
    <cellStyle name="Normal 18 2 2 3 4 2" xfId="29682" xr:uid="{00000000-0005-0000-0000-0000980A0000}"/>
    <cellStyle name="Normal 18 2 2 3 4 3" xfId="39862" xr:uid="{00000000-0005-0000-0000-0000990A0000}"/>
    <cellStyle name="Normal 18 2 2 3 4 4" xfId="19502" xr:uid="{00000000-0005-0000-0000-00009A0A0000}"/>
    <cellStyle name="Normal 18 2 2 3 5" xfId="24187" xr:uid="{00000000-0005-0000-0000-00009B0A0000}"/>
    <cellStyle name="Normal 18 2 2 3 6" xfId="34367" xr:uid="{00000000-0005-0000-0000-00009C0A0000}"/>
    <cellStyle name="Normal 18 2 2 3 7" xfId="14006" xr:uid="{00000000-0005-0000-0000-00009D0A0000}"/>
    <cellStyle name="Normal 18 2 2 4" xfId="5876" xr:uid="{00000000-0005-0000-0000-00009E0A0000}"/>
    <cellStyle name="Normal 18 2 2 4 2" xfId="25063" xr:uid="{00000000-0005-0000-0000-00009F0A0000}"/>
    <cellStyle name="Normal 18 2 2 4 3" xfId="35243" xr:uid="{00000000-0005-0000-0000-0000A00A0000}"/>
    <cellStyle name="Normal 18 2 2 4 4" xfId="14882" xr:uid="{00000000-0005-0000-0000-0000A10A0000}"/>
    <cellStyle name="Normal 18 2 2 5" xfId="7629" xr:uid="{00000000-0005-0000-0000-0000A20A0000}"/>
    <cellStyle name="Normal 18 2 2 5 2" xfId="26816" xr:uid="{00000000-0005-0000-0000-0000A30A0000}"/>
    <cellStyle name="Normal 18 2 2 5 3" xfId="36996" xr:uid="{00000000-0005-0000-0000-0000A40A0000}"/>
    <cellStyle name="Normal 18 2 2 5 4" xfId="16635" xr:uid="{00000000-0005-0000-0000-0000A50A0000}"/>
    <cellStyle name="Normal 18 2 2 6" xfId="9622" xr:uid="{00000000-0005-0000-0000-0000A60A0000}"/>
    <cellStyle name="Normal 18 2 2 6 2" xfId="28806" xr:uid="{00000000-0005-0000-0000-0000A70A0000}"/>
    <cellStyle name="Normal 18 2 2 6 3" xfId="38986" xr:uid="{00000000-0005-0000-0000-0000A80A0000}"/>
    <cellStyle name="Normal 18 2 2 6 4" xfId="18626" xr:uid="{00000000-0005-0000-0000-0000A90A0000}"/>
    <cellStyle name="Normal 18 2 2 7" xfId="11375" xr:uid="{00000000-0005-0000-0000-0000AA0A0000}"/>
    <cellStyle name="Normal 18 2 2 7 2" xfId="30559" xr:uid="{00000000-0005-0000-0000-0000AB0A0000}"/>
    <cellStyle name="Normal 18 2 2 7 3" xfId="40739" xr:uid="{00000000-0005-0000-0000-0000AC0A0000}"/>
    <cellStyle name="Normal 18 2 2 7 4" xfId="20379" xr:uid="{00000000-0005-0000-0000-0000AD0A0000}"/>
    <cellStyle name="Normal 18 2 2 8" xfId="12251" xr:uid="{00000000-0005-0000-0000-0000AE0A0000}"/>
    <cellStyle name="Normal 18 2 2 8 2" xfId="31435" xr:uid="{00000000-0005-0000-0000-0000AF0A0000}"/>
    <cellStyle name="Normal 18 2 2 8 3" xfId="41615" xr:uid="{00000000-0005-0000-0000-0000B00A0000}"/>
    <cellStyle name="Normal 18 2 2 8 4" xfId="21255" xr:uid="{00000000-0005-0000-0000-0000B10A0000}"/>
    <cellStyle name="Normal 18 2 2 9" xfId="22132" xr:uid="{00000000-0005-0000-0000-0000B20A0000}"/>
    <cellStyle name="Normal 18 2 2 9 2" xfId="32312" xr:uid="{00000000-0005-0000-0000-0000B30A0000}"/>
    <cellStyle name="Normal 18 2 2 9 3" xfId="42492" xr:uid="{00000000-0005-0000-0000-0000B40A0000}"/>
    <cellStyle name="Normal 18 2 3" xfId="4342" xr:uid="{00000000-0005-0000-0000-0000B50A0000}"/>
    <cellStyle name="Normal 18 2 3 10" xfId="33710" xr:uid="{00000000-0005-0000-0000-0000B60A0000}"/>
    <cellStyle name="Normal 18 2 3 11" xfId="13349" xr:uid="{00000000-0005-0000-0000-0000B70A0000}"/>
    <cellStyle name="Normal 18 2 3 2" xfId="5219" xr:uid="{00000000-0005-0000-0000-0000B80A0000}"/>
    <cellStyle name="Normal 18 2 3 2 2" xfId="6971" xr:uid="{00000000-0005-0000-0000-0000B90A0000}"/>
    <cellStyle name="Normal 18 2 3 2 2 2" xfId="26158" xr:uid="{00000000-0005-0000-0000-0000BA0A0000}"/>
    <cellStyle name="Normal 18 2 3 2 2 3" xfId="36338" xr:uid="{00000000-0005-0000-0000-0000BB0A0000}"/>
    <cellStyle name="Normal 18 2 3 2 2 4" xfId="15977" xr:uid="{00000000-0005-0000-0000-0000BC0A0000}"/>
    <cellStyle name="Normal 18 2 3 2 3" xfId="8724" xr:uid="{00000000-0005-0000-0000-0000BD0A0000}"/>
    <cellStyle name="Normal 18 2 3 2 3 2" xfId="27911" xr:uid="{00000000-0005-0000-0000-0000BE0A0000}"/>
    <cellStyle name="Normal 18 2 3 2 3 3" xfId="38091" xr:uid="{00000000-0005-0000-0000-0000BF0A0000}"/>
    <cellStyle name="Normal 18 2 3 2 3 4" xfId="17730" xr:uid="{00000000-0005-0000-0000-0000C00A0000}"/>
    <cellStyle name="Normal 18 2 3 2 4" xfId="10717" xr:uid="{00000000-0005-0000-0000-0000C10A0000}"/>
    <cellStyle name="Normal 18 2 3 2 4 2" xfId="29901" xr:uid="{00000000-0005-0000-0000-0000C20A0000}"/>
    <cellStyle name="Normal 18 2 3 2 4 3" xfId="40081" xr:uid="{00000000-0005-0000-0000-0000C30A0000}"/>
    <cellStyle name="Normal 18 2 3 2 4 4" xfId="19721" xr:uid="{00000000-0005-0000-0000-0000C40A0000}"/>
    <cellStyle name="Normal 18 2 3 2 5" xfId="24406" xr:uid="{00000000-0005-0000-0000-0000C50A0000}"/>
    <cellStyle name="Normal 18 2 3 2 6" xfId="34586" xr:uid="{00000000-0005-0000-0000-0000C60A0000}"/>
    <cellStyle name="Normal 18 2 3 2 7" xfId="14225" xr:uid="{00000000-0005-0000-0000-0000C70A0000}"/>
    <cellStyle name="Normal 18 2 3 3" xfId="6095" xr:uid="{00000000-0005-0000-0000-0000C80A0000}"/>
    <cellStyle name="Normal 18 2 3 3 2" xfId="25282" xr:uid="{00000000-0005-0000-0000-0000C90A0000}"/>
    <cellStyle name="Normal 18 2 3 3 3" xfId="35462" xr:uid="{00000000-0005-0000-0000-0000CA0A0000}"/>
    <cellStyle name="Normal 18 2 3 3 4" xfId="15101" xr:uid="{00000000-0005-0000-0000-0000CB0A0000}"/>
    <cellStyle name="Normal 18 2 3 4" xfId="7848" xr:uid="{00000000-0005-0000-0000-0000CC0A0000}"/>
    <cellStyle name="Normal 18 2 3 4 2" xfId="27035" xr:uid="{00000000-0005-0000-0000-0000CD0A0000}"/>
    <cellStyle name="Normal 18 2 3 4 3" xfId="37215" xr:uid="{00000000-0005-0000-0000-0000CE0A0000}"/>
    <cellStyle name="Normal 18 2 3 4 4" xfId="16854" xr:uid="{00000000-0005-0000-0000-0000CF0A0000}"/>
    <cellStyle name="Normal 18 2 3 5" xfId="9841" xr:uid="{00000000-0005-0000-0000-0000D00A0000}"/>
    <cellStyle name="Normal 18 2 3 5 2" xfId="29025" xr:uid="{00000000-0005-0000-0000-0000D10A0000}"/>
    <cellStyle name="Normal 18 2 3 5 3" xfId="39205" xr:uid="{00000000-0005-0000-0000-0000D20A0000}"/>
    <cellStyle name="Normal 18 2 3 5 4" xfId="18845" xr:uid="{00000000-0005-0000-0000-0000D30A0000}"/>
    <cellStyle name="Normal 18 2 3 6" xfId="11594" xr:uid="{00000000-0005-0000-0000-0000D40A0000}"/>
    <cellStyle name="Normal 18 2 3 6 2" xfId="30778" xr:uid="{00000000-0005-0000-0000-0000D50A0000}"/>
    <cellStyle name="Normal 18 2 3 6 3" xfId="40958" xr:uid="{00000000-0005-0000-0000-0000D60A0000}"/>
    <cellStyle name="Normal 18 2 3 6 4" xfId="20598" xr:uid="{00000000-0005-0000-0000-0000D70A0000}"/>
    <cellStyle name="Normal 18 2 3 7" xfId="12470" xr:uid="{00000000-0005-0000-0000-0000D80A0000}"/>
    <cellStyle name="Normal 18 2 3 7 2" xfId="31654" xr:uid="{00000000-0005-0000-0000-0000D90A0000}"/>
    <cellStyle name="Normal 18 2 3 7 3" xfId="41834" xr:uid="{00000000-0005-0000-0000-0000DA0A0000}"/>
    <cellStyle name="Normal 18 2 3 7 4" xfId="21474" xr:uid="{00000000-0005-0000-0000-0000DB0A0000}"/>
    <cellStyle name="Normal 18 2 3 8" xfId="22351" xr:uid="{00000000-0005-0000-0000-0000DC0A0000}"/>
    <cellStyle name="Normal 18 2 3 8 2" xfId="32531" xr:uid="{00000000-0005-0000-0000-0000DD0A0000}"/>
    <cellStyle name="Normal 18 2 3 8 3" xfId="42711" xr:uid="{00000000-0005-0000-0000-0000DE0A0000}"/>
    <cellStyle name="Normal 18 2 3 9" xfId="23530" xr:uid="{00000000-0005-0000-0000-0000DF0A0000}"/>
    <cellStyle name="Normal 18 2 4" xfId="4781" xr:uid="{00000000-0005-0000-0000-0000E00A0000}"/>
    <cellStyle name="Normal 18 2 4 2" xfId="6533" xr:uid="{00000000-0005-0000-0000-0000E10A0000}"/>
    <cellStyle name="Normal 18 2 4 2 2" xfId="25720" xr:uid="{00000000-0005-0000-0000-0000E20A0000}"/>
    <cellStyle name="Normal 18 2 4 2 3" xfId="35900" xr:uid="{00000000-0005-0000-0000-0000E30A0000}"/>
    <cellStyle name="Normal 18 2 4 2 4" xfId="15539" xr:uid="{00000000-0005-0000-0000-0000E40A0000}"/>
    <cellStyle name="Normal 18 2 4 3" xfId="8286" xr:uid="{00000000-0005-0000-0000-0000E50A0000}"/>
    <cellStyle name="Normal 18 2 4 3 2" xfId="27473" xr:uid="{00000000-0005-0000-0000-0000E60A0000}"/>
    <cellStyle name="Normal 18 2 4 3 3" xfId="37653" xr:uid="{00000000-0005-0000-0000-0000E70A0000}"/>
    <cellStyle name="Normal 18 2 4 3 4" xfId="17292" xr:uid="{00000000-0005-0000-0000-0000E80A0000}"/>
    <cellStyle name="Normal 18 2 4 4" xfId="10279" xr:uid="{00000000-0005-0000-0000-0000E90A0000}"/>
    <cellStyle name="Normal 18 2 4 4 2" xfId="29463" xr:uid="{00000000-0005-0000-0000-0000EA0A0000}"/>
    <cellStyle name="Normal 18 2 4 4 3" xfId="39643" xr:uid="{00000000-0005-0000-0000-0000EB0A0000}"/>
    <cellStyle name="Normal 18 2 4 4 4" xfId="19283" xr:uid="{00000000-0005-0000-0000-0000EC0A0000}"/>
    <cellStyle name="Normal 18 2 4 5" xfId="23968" xr:uid="{00000000-0005-0000-0000-0000ED0A0000}"/>
    <cellStyle name="Normal 18 2 4 6" xfId="34148" xr:uid="{00000000-0005-0000-0000-0000EE0A0000}"/>
    <cellStyle name="Normal 18 2 4 7" xfId="13787" xr:uid="{00000000-0005-0000-0000-0000EF0A0000}"/>
    <cellStyle name="Normal 18 2 5" xfId="5657" xr:uid="{00000000-0005-0000-0000-0000F00A0000}"/>
    <cellStyle name="Normal 18 2 5 2" xfId="9183" xr:uid="{00000000-0005-0000-0000-0000F10A0000}"/>
    <cellStyle name="Normal 18 2 5 2 2" xfId="28367" xr:uid="{00000000-0005-0000-0000-0000F20A0000}"/>
    <cellStyle name="Normal 18 2 5 2 3" xfId="38547" xr:uid="{00000000-0005-0000-0000-0000F30A0000}"/>
    <cellStyle name="Normal 18 2 5 2 4" xfId="18187" xr:uid="{00000000-0005-0000-0000-0000F40A0000}"/>
    <cellStyle name="Normal 18 2 5 3" xfId="24844" xr:uid="{00000000-0005-0000-0000-0000F50A0000}"/>
    <cellStyle name="Normal 18 2 5 4" xfId="35024" xr:uid="{00000000-0005-0000-0000-0000F60A0000}"/>
    <cellStyle name="Normal 18 2 5 5" xfId="14663" xr:uid="{00000000-0005-0000-0000-0000F70A0000}"/>
    <cellStyle name="Normal 18 2 6" xfId="7410" xr:uid="{00000000-0005-0000-0000-0000F80A0000}"/>
    <cellStyle name="Normal 18 2 6 2" xfId="26597" xr:uid="{00000000-0005-0000-0000-0000F90A0000}"/>
    <cellStyle name="Normal 18 2 6 3" xfId="36777" xr:uid="{00000000-0005-0000-0000-0000FA0A0000}"/>
    <cellStyle name="Normal 18 2 6 4" xfId="16416" xr:uid="{00000000-0005-0000-0000-0000FB0A0000}"/>
    <cellStyle name="Normal 18 2 7" xfId="9403" xr:uid="{00000000-0005-0000-0000-0000FC0A0000}"/>
    <cellStyle name="Normal 18 2 7 2" xfId="28587" xr:uid="{00000000-0005-0000-0000-0000FD0A0000}"/>
    <cellStyle name="Normal 18 2 7 3" xfId="38767" xr:uid="{00000000-0005-0000-0000-0000FE0A0000}"/>
    <cellStyle name="Normal 18 2 7 4" xfId="18407" xr:uid="{00000000-0005-0000-0000-0000FF0A0000}"/>
    <cellStyle name="Normal 18 2 8" xfId="11156" xr:uid="{00000000-0005-0000-0000-0000000B0000}"/>
    <cellStyle name="Normal 18 2 8 2" xfId="30340" xr:uid="{00000000-0005-0000-0000-0000010B0000}"/>
    <cellStyle name="Normal 18 2 8 3" xfId="40520" xr:uid="{00000000-0005-0000-0000-0000020B0000}"/>
    <cellStyle name="Normal 18 2 8 4" xfId="20160" xr:uid="{00000000-0005-0000-0000-0000030B0000}"/>
    <cellStyle name="Normal 18 2 9" xfId="12032" xr:uid="{00000000-0005-0000-0000-0000040B0000}"/>
    <cellStyle name="Normal 18 2 9 2" xfId="31216" xr:uid="{00000000-0005-0000-0000-0000050B0000}"/>
    <cellStyle name="Normal 18 2 9 3" xfId="41396" xr:uid="{00000000-0005-0000-0000-0000060B0000}"/>
    <cellStyle name="Normal 18 2 9 4" xfId="21036" xr:uid="{00000000-0005-0000-0000-0000070B0000}"/>
    <cellStyle name="Normal 18 3" xfId="4005" xr:uid="{00000000-0005-0000-0000-0000080B0000}"/>
    <cellStyle name="Normal 18 3 10" xfId="23193" xr:uid="{00000000-0005-0000-0000-0000090B0000}"/>
    <cellStyle name="Normal 18 3 11" xfId="33373" xr:uid="{00000000-0005-0000-0000-00000A0B0000}"/>
    <cellStyle name="Normal 18 3 12" xfId="13012" xr:uid="{00000000-0005-0000-0000-00000B0B0000}"/>
    <cellStyle name="Normal 18 3 2" xfId="4443" xr:uid="{00000000-0005-0000-0000-00000C0B0000}"/>
    <cellStyle name="Normal 18 3 2 10" xfId="33811" xr:uid="{00000000-0005-0000-0000-00000D0B0000}"/>
    <cellStyle name="Normal 18 3 2 11" xfId="13450" xr:uid="{00000000-0005-0000-0000-00000E0B0000}"/>
    <cellStyle name="Normal 18 3 2 2" xfId="5320" xr:uid="{00000000-0005-0000-0000-00000F0B0000}"/>
    <cellStyle name="Normal 18 3 2 2 2" xfId="7072" xr:uid="{00000000-0005-0000-0000-0000100B0000}"/>
    <cellStyle name="Normal 18 3 2 2 2 2" xfId="26259" xr:uid="{00000000-0005-0000-0000-0000110B0000}"/>
    <cellStyle name="Normal 18 3 2 2 2 3" xfId="36439" xr:uid="{00000000-0005-0000-0000-0000120B0000}"/>
    <cellStyle name="Normal 18 3 2 2 2 4" xfId="16078" xr:uid="{00000000-0005-0000-0000-0000130B0000}"/>
    <cellStyle name="Normal 18 3 2 2 3" xfId="8825" xr:uid="{00000000-0005-0000-0000-0000140B0000}"/>
    <cellStyle name="Normal 18 3 2 2 3 2" xfId="28012" xr:uid="{00000000-0005-0000-0000-0000150B0000}"/>
    <cellStyle name="Normal 18 3 2 2 3 3" xfId="38192" xr:uid="{00000000-0005-0000-0000-0000160B0000}"/>
    <cellStyle name="Normal 18 3 2 2 3 4" xfId="17831" xr:uid="{00000000-0005-0000-0000-0000170B0000}"/>
    <cellStyle name="Normal 18 3 2 2 4" xfId="10818" xr:uid="{00000000-0005-0000-0000-0000180B0000}"/>
    <cellStyle name="Normal 18 3 2 2 4 2" xfId="30002" xr:uid="{00000000-0005-0000-0000-0000190B0000}"/>
    <cellStyle name="Normal 18 3 2 2 4 3" xfId="40182" xr:uid="{00000000-0005-0000-0000-00001A0B0000}"/>
    <cellStyle name="Normal 18 3 2 2 4 4" xfId="19822" xr:uid="{00000000-0005-0000-0000-00001B0B0000}"/>
    <cellStyle name="Normal 18 3 2 2 5" xfId="24507" xr:uid="{00000000-0005-0000-0000-00001C0B0000}"/>
    <cellStyle name="Normal 18 3 2 2 6" xfId="34687" xr:uid="{00000000-0005-0000-0000-00001D0B0000}"/>
    <cellStyle name="Normal 18 3 2 2 7" xfId="14326" xr:uid="{00000000-0005-0000-0000-00001E0B0000}"/>
    <cellStyle name="Normal 18 3 2 3" xfId="6196" xr:uid="{00000000-0005-0000-0000-00001F0B0000}"/>
    <cellStyle name="Normal 18 3 2 3 2" xfId="25383" xr:uid="{00000000-0005-0000-0000-0000200B0000}"/>
    <cellStyle name="Normal 18 3 2 3 3" xfId="35563" xr:uid="{00000000-0005-0000-0000-0000210B0000}"/>
    <cellStyle name="Normal 18 3 2 3 4" xfId="15202" xr:uid="{00000000-0005-0000-0000-0000220B0000}"/>
    <cellStyle name="Normal 18 3 2 4" xfId="7949" xr:uid="{00000000-0005-0000-0000-0000230B0000}"/>
    <cellStyle name="Normal 18 3 2 4 2" xfId="27136" xr:uid="{00000000-0005-0000-0000-0000240B0000}"/>
    <cellStyle name="Normal 18 3 2 4 3" xfId="37316" xr:uid="{00000000-0005-0000-0000-0000250B0000}"/>
    <cellStyle name="Normal 18 3 2 4 4" xfId="16955" xr:uid="{00000000-0005-0000-0000-0000260B0000}"/>
    <cellStyle name="Normal 18 3 2 5" xfId="9942" xr:uid="{00000000-0005-0000-0000-0000270B0000}"/>
    <cellStyle name="Normal 18 3 2 5 2" xfId="29126" xr:uid="{00000000-0005-0000-0000-0000280B0000}"/>
    <cellStyle name="Normal 18 3 2 5 3" xfId="39306" xr:uid="{00000000-0005-0000-0000-0000290B0000}"/>
    <cellStyle name="Normal 18 3 2 5 4" xfId="18946" xr:uid="{00000000-0005-0000-0000-00002A0B0000}"/>
    <cellStyle name="Normal 18 3 2 6" xfId="11695" xr:uid="{00000000-0005-0000-0000-00002B0B0000}"/>
    <cellStyle name="Normal 18 3 2 6 2" xfId="30879" xr:uid="{00000000-0005-0000-0000-00002C0B0000}"/>
    <cellStyle name="Normal 18 3 2 6 3" xfId="41059" xr:uid="{00000000-0005-0000-0000-00002D0B0000}"/>
    <cellStyle name="Normal 18 3 2 6 4" xfId="20699" xr:uid="{00000000-0005-0000-0000-00002E0B0000}"/>
    <cellStyle name="Normal 18 3 2 7" xfId="12571" xr:uid="{00000000-0005-0000-0000-00002F0B0000}"/>
    <cellStyle name="Normal 18 3 2 7 2" xfId="31755" xr:uid="{00000000-0005-0000-0000-0000300B0000}"/>
    <cellStyle name="Normal 18 3 2 7 3" xfId="41935" xr:uid="{00000000-0005-0000-0000-0000310B0000}"/>
    <cellStyle name="Normal 18 3 2 7 4" xfId="21575" xr:uid="{00000000-0005-0000-0000-0000320B0000}"/>
    <cellStyle name="Normal 18 3 2 8" xfId="22452" xr:uid="{00000000-0005-0000-0000-0000330B0000}"/>
    <cellStyle name="Normal 18 3 2 8 2" xfId="32632" xr:uid="{00000000-0005-0000-0000-0000340B0000}"/>
    <cellStyle name="Normal 18 3 2 8 3" xfId="42812" xr:uid="{00000000-0005-0000-0000-0000350B0000}"/>
    <cellStyle name="Normal 18 3 2 9" xfId="23631" xr:uid="{00000000-0005-0000-0000-0000360B0000}"/>
    <cellStyle name="Normal 18 3 3" xfId="4882" xr:uid="{00000000-0005-0000-0000-0000370B0000}"/>
    <cellStyle name="Normal 18 3 3 2" xfId="6634" xr:uid="{00000000-0005-0000-0000-0000380B0000}"/>
    <cellStyle name="Normal 18 3 3 2 2" xfId="25821" xr:uid="{00000000-0005-0000-0000-0000390B0000}"/>
    <cellStyle name="Normal 18 3 3 2 3" xfId="36001" xr:uid="{00000000-0005-0000-0000-00003A0B0000}"/>
    <cellStyle name="Normal 18 3 3 2 4" xfId="15640" xr:uid="{00000000-0005-0000-0000-00003B0B0000}"/>
    <cellStyle name="Normal 18 3 3 3" xfId="8387" xr:uid="{00000000-0005-0000-0000-00003C0B0000}"/>
    <cellStyle name="Normal 18 3 3 3 2" xfId="27574" xr:uid="{00000000-0005-0000-0000-00003D0B0000}"/>
    <cellStyle name="Normal 18 3 3 3 3" xfId="37754" xr:uid="{00000000-0005-0000-0000-00003E0B0000}"/>
    <cellStyle name="Normal 18 3 3 3 4" xfId="17393" xr:uid="{00000000-0005-0000-0000-00003F0B0000}"/>
    <cellStyle name="Normal 18 3 3 4" xfId="10380" xr:uid="{00000000-0005-0000-0000-0000400B0000}"/>
    <cellStyle name="Normal 18 3 3 4 2" xfId="29564" xr:uid="{00000000-0005-0000-0000-0000410B0000}"/>
    <cellStyle name="Normal 18 3 3 4 3" xfId="39744" xr:uid="{00000000-0005-0000-0000-0000420B0000}"/>
    <cellStyle name="Normal 18 3 3 4 4" xfId="19384" xr:uid="{00000000-0005-0000-0000-0000430B0000}"/>
    <cellStyle name="Normal 18 3 3 5" xfId="24069" xr:uid="{00000000-0005-0000-0000-0000440B0000}"/>
    <cellStyle name="Normal 18 3 3 6" xfId="34249" xr:uid="{00000000-0005-0000-0000-0000450B0000}"/>
    <cellStyle name="Normal 18 3 3 7" xfId="13888" xr:uid="{00000000-0005-0000-0000-0000460B0000}"/>
    <cellStyle name="Normal 18 3 4" xfId="5758" xr:uid="{00000000-0005-0000-0000-0000470B0000}"/>
    <cellStyle name="Normal 18 3 4 2" xfId="24945" xr:uid="{00000000-0005-0000-0000-0000480B0000}"/>
    <cellStyle name="Normal 18 3 4 3" xfId="35125" xr:uid="{00000000-0005-0000-0000-0000490B0000}"/>
    <cellStyle name="Normal 18 3 4 4" xfId="14764" xr:uid="{00000000-0005-0000-0000-00004A0B0000}"/>
    <cellStyle name="Normal 18 3 5" xfId="7511" xr:uid="{00000000-0005-0000-0000-00004B0B0000}"/>
    <cellStyle name="Normal 18 3 5 2" xfId="26698" xr:uid="{00000000-0005-0000-0000-00004C0B0000}"/>
    <cellStyle name="Normal 18 3 5 3" xfId="36878" xr:uid="{00000000-0005-0000-0000-00004D0B0000}"/>
    <cellStyle name="Normal 18 3 5 4" xfId="16517" xr:uid="{00000000-0005-0000-0000-00004E0B0000}"/>
    <cellStyle name="Normal 18 3 6" xfId="9504" xr:uid="{00000000-0005-0000-0000-00004F0B0000}"/>
    <cellStyle name="Normal 18 3 6 2" xfId="28688" xr:uid="{00000000-0005-0000-0000-0000500B0000}"/>
    <cellStyle name="Normal 18 3 6 3" xfId="38868" xr:uid="{00000000-0005-0000-0000-0000510B0000}"/>
    <cellStyle name="Normal 18 3 6 4" xfId="18508" xr:uid="{00000000-0005-0000-0000-0000520B0000}"/>
    <cellStyle name="Normal 18 3 7" xfId="11257" xr:uid="{00000000-0005-0000-0000-0000530B0000}"/>
    <cellStyle name="Normal 18 3 7 2" xfId="30441" xr:uid="{00000000-0005-0000-0000-0000540B0000}"/>
    <cellStyle name="Normal 18 3 7 3" xfId="40621" xr:uid="{00000000-0005-0000-0000-0000550B0000}"/>
    <cellStyle name="Normal 18 3 7 4" xfId="20261" xr:uid="{00000000-0005-0000-0000-0000560B0000}"/>
    <cellStyle name="Normal 18 3 8" xfId="12133" xr:uid="{00000000-0005-0000-0000-0000570B0000}"/>
    <cellStyle name="Normal 18 3 8 2" xfId="31317" xr:uid="{00000000-0005-0000-0000-0000580B0000}"/>
    <cellStyle name="Normal 18 3 8 3" xfId="41497" xr:uid="{00000000-0005-0000-0000-0000590B0000}"/>
    <cellStyle name="Normal 18 3 8 4" xfId="21137" xr:uid="{00000000-0005-0000-0000-00005A0B0000}"/>
    <cellStyle name="Normal 18 3 9" xfId="22014" xr:uid="{00000000-0005-0000-0000-00005B0B0000}"/>
    <cellStyle name="Normal 18 3 9 2" xfId="32194" xr:uid="{00000000-0005-0000-0000-00005C0B0000}"/>
    <cellStyle name="Normal 18 3 9 3" xfId="42374" xr:uid="{00000000-0005-0000-0000-00005D0B0000}"/>
    <cellStyle name="Normal 18 4" xfId="4224" xr:uid="{00000000-0005-0000-0000-00005E0B0000}"/>
    <cellStyle name="Normal 18 4 10" xfId="33592" xr:uid="{00000000-0005-0000-0000-00005F0B0000}"/>
    <cellStyle name="Normal 18 4 11" xfId="13231" xr:uid="{00000000-0005-0000-0000-0000600B0000}"/>
    <cellStyle name="Normal 18 4 2" xfId="5101" xr:uid="{00000000-0005-0000-0000-0000610B0000}"/>
    <cellStyle name="Normal 18 4 2 2" xfId="6853" xr:uid="{00000000-0005-0000-0000-0000620B0000}"/>
    <cellStyle name="Normal 18 4 2 2 2" xfId="26040" xr:uid="{00000000-0005-0000-0000-0000630B0000}"/>
    <cellStyle name="Normal 18 4 2 2 3" xfId="36220" xr:uid="{00000000-0005-0000-0000-0000640B0000}"/>
    <cellStyle name="Normal 18 4 2 2 4" xfId="15859" xr:uid="{00000000-0005-0000-0000-0000650B0000}"/>
    <cellStyle name="Normal 18 4 2 3" xfId="8606" xr:uid="{00000000-0005-0000-0000-0000660B0000}"/>
    <cellStyle name="Normal 18 4 2 3 2" xfId="27793" xr:uid="{00000000-0005-0000-0000-0000670B0000}"/>
    <cellStyle name="Normal 18 4 2 3 3" xfId="37973" xr:uid="{00000000-0005-0000-0000-0000680B0000}"/>
    <cellStyle name="Normal 18 4 2 3 4" xfId="17612" xr:uid="{00000000-0005-0000-0000-0000690B0000}"/>
    <cellStyle name="Normal 18 4 2 4" xfId="10599" xr:uid="{00000000-0005-0000-0000-00006A0B0000}"/>
    <cellStyle name="Normal 18 4 2 4 2" xfId="29783" xr:uid="{00000000-0005-0000-0000-00006B0B0000}"/>
    <cellStyle name="Normal 18 4 2 4 3" xfId="39963" xr:uid="{00000000-0005-0000-0000-00006C0B0000}"/>
    <cellStyle name="Normal 18 4 2 4 4" xfId="19603" xr:uid="{00000000-0005-0000-0000-00006D0B0000}"/>
    <cellStyle name="Normal 18 4 2 5" xfId="24288" xr:uid="{00000000-0005-0000-0000-00006E0B0000}"/>
    <cellStyle name="Normal 18 4 2 6" xfId="34468" xr:uid="{00000000-0005-0000-0000-00006F0B0000}"/>
    <cellStyle name="Normal 18 4 2 7" xfId="14107" xr:uid="{00000000-0005-0000-0000-0000700B0000}"/>
    <cellStyle name="Normal 18 4 3" xfId="5977" xr:uid="{00000000-0005-0000-0000-0000710B0000}"/>
    <cellStyle name="Normal 18 4 3 2" xfId="25164" xr:uid="{00000000-0005-0000-0000-0000720B0000}"/>
    <cellStyle name="Normal 18 4 3 3" xfId="35344" xr:uid="{00000000-0005-0000-0000-0000730B0000}"/>
    <cellStyle name="Normal 18 4 3 4" xfId="14983" xr:uid="{00000000-0005-0000-0000-0000740B0000}"/>
    <cellStyle name="Normal 18 4 4" xfId="7730" xr:uid="{00000000-0005-0000-0000-0000750B0000}"/>
    <cellStyle name="Normal 18 4 4 2" xfId="26917" xr:uid="{00000000-0005-0000-0000-0000760B0000}"/>
    <cellStyle name="Normal 18 4 4 3" xfId="37097" xr:uid="{00000000-0005-0000-0000-0000770B0000}"/>
    <cellStyle name="Normal 18 4 4 4" xfId="16736" xr:uid="{00000000-0005-0000-0000-0000780B0000}"/>
    <cellStyle name="Normal 18 4 5" xfId="9723" xr:uid="{00000000-0005-0000-0000-0000790B0000}"/>
    <cellStyle name="Normal 18 4 5 2" xfId="28907" xr:uid="{00000000-0005-0000-0000-00007A0B0000}"/>
    <cellStyle name="Normal 18 4 5 3" xfId="39087" xr:uid="{00000000-0005-0000-0000-00007B0B0000}"/>
    <cellStyle name="Normal 18 4 5 4" xfId="18727" xr:uid="{00000000-0005-0000-0000-00007C0B0000}"/>
    <cellStyle name="Normal 18 4 6" xfId="11476" xr:uid="{00000000-0005-0000-0000-00007D0B0000}"/>
    <cellStyle name="Normal 18 4 6 2" xfId="30660" xr:uid="{00000000-0005-0000-0000-00007E0B0000}"/>
    <cellStyle name="Normal 18 4 6 3" xfId="40840" xr:uid="{00000000-0005-0000-0000-00007F0B0000}"/>
    <cellStyle name="Normal 18 4 6 4" xfId="20480" xr:uid="{00000000-0005-0000-0000-0000800B0000}"/>
    <cellStyle name="Normal 18 4 7" xfId="12352" xr:uid="{00000000-0005-0000-0000-0000810B0000}"/>
    <cellStyle name="Normal 18 4 7 2" xfId="31536" xr:uid="{00000000-0005-0000-0000-0000820B0000}"/>
    <cellStyle name="Normal 18 4 7 3" xfId="41716" xr:uid="{00000000-0005-0000-0000-0000830B0000}"/>
    <cellStyle name="Normal 18 4 7 4" xfId="21356" xr:uid="{00000000-0005-0000-0000-0000840B0000}"/>
    <cellStyle name="Normal 18 4 8" xfId="22233" xr:uid="{00000000-0005-0000-0000-0000850B0000}"/>
    <cellStyle name="Normal 18 4 8 2" xfId="32413" xr:uid="{00000000-0005-0000-0000-0000860B0000}"/>
    <cellStyle name="Normal 18 4 8 3" xfId="42593" xr:uid="{00000000-0005-0000-0000-0000870B0000}"/>
    <cellStyle name="Normal 18 4 9" xfId="23412" xr:uid="{00000000-0005-0000-0000-0000880B0000}"/>
    <cellStyle name="Normal 18 5" xfId="4663" xr:uid="{00000000-0005-0000-0000-0000890B0000}"/>
    <cellStyle name="Normal 18 5 2" xfId="6415" xr:uid="{00000000-0005-0000-0000-00008A0B0000}"/>
    <cellStyle name="Normal 18 5 2 2" xfId="25602" xr:uid="{00000000-0005-0000-0000-00008B0B0000}"/>
    <cellStyle name="Normal 18 5 2 3" xfId="35782" xr:uid="{00000000-0005-0000-0000-00008C0B0000}"/>
    <cellStyle name="Normal 18 5 2 4" xfId="15421" xr:uid="{00000000-0005-0000-0000-00008D0B0000}"/>
    <cellStyle name="Normal 18 5 3" xfId="8168" xr:uid="{00000000-0005-0000-0000-00008E0B0000}"/>
    <cellStyle name="Normal 18 5 3 2" xfId="27355" xr:uid="{00000000-0005-0000-0000-00008F0B0000}"/>
    <cellStyle name="Normal 18 5 3 3" xfId="37535" xr:uid="{00000000-0005-0000-0000-0000900B0000}"/>
    <cellStyle name="Normal 18 5 3 4" xfId="17174" xr:uid="{00000000-0005-0000-0000-0000910B0000}"/>
    <cellStyle name="Normal 18 5 4" xfId="10161" xr:uid="{00000000-0005-0000-0000-0000920B0000}"/>
    <cellStyle name="Normal 18 5 4 2" xfId="29345" xr:uid="{00000000-0005-0000-0000-0000930B0000}"/>
    <cellStyle name="Normal 18 5 4 3" xfId="39525" xr:uid="{00000000-0005-0000-0000-0000940B0000}"/>
    <cellStyle name="Normal 18 5 4 4" xfId="19165" xr:uid="{00000000-0005-0000-0000-0000950B0000}"/>
    <cellStyle name="Normal 18 5 5" xfId="23850" xr:uid="{00000000-0005-0000-0000-0000960B0000}"/>
    <cellStyle name="Normal 18 5 6" xfId="34030" xr:uid="{00000000-0005-0000-0000-0000970B0000}"/>
    <cellStyle name="Normal 18 5 7" xfId="13669" xr:uid="{00000000-0005-0000-0000-0000980B0000}"/>
    <cellStyle name="Normal 18 6" xfId="5539" xr:uid="{00000000-0005-0000-0000-0000990B0000}"/>
    <cellStyle name="Normal 18 6 2" xfId="9065" xr:uid="{00000000-0005-0000-0000-00009A0B0000}"/>
    <cellStyle name="Normal 18 6 2 2" xfId="28249" xr:uid="{00000000-0005-0000-0000-00009B0B0000}"/>
    <cellStyle name="Normal 18 6 2 3" xfId="38429" xr:uid="{00000000-0005-0000-0000-00009C0B0000}"/>
    <cellStyle name="Normal 18 6 2 4" xfId="18069" xr:uid="{00000000-0005-0000-0000-00009D0B0000}"/>
    <cellStyle name="Normal 18 6 3" xfId="24726" xr:uid="{00000000-0005-0000-0000-00009E0B0000}"/>
    <cellStyle name="Normal 18 6 4" xfId="34906" xr:uid="{00000000-0005-0000-0000-00009F0B0000}"/>
    <cellStyle name="Normal 18 6 5" xfId="14545" xr:uid="{00000000-0005-0000-0000-0000A00B0000}"/>
    <cellStyle name="Normal 18 7" xfId="7292" xr:uid="{00000000-0005-0000-0000-0000A10B0000}"/>
    <cellStyle name="Normal 18 7 2" xfId="26479" xr:uid="{00000000-0005-0000-0000-0000A20B0000}"/>
    <cellStyle name="Normal 18 7 3" xfId="36659" xr:uid="{00000000-0005-0000-0000-0000A30B0000}"/>
    <cellStyle name="Normal 18 7 4" xfId="16298" xr:uid="{00000000-0005-0000-0000-0000A40B0000}"/>
    <cellStyle name="Normal 18 8" xfId="9285" xr:uid="{00000000-0005-0000-0000-0000A50B0000}"/>
    <cellStyle name="Normal 18 8 2" xfId="28469" xr:uid="{00000000-0005-0000-0000-0000A60B0000}"/>
    <cellStyle name="Normal 18 8 3" xfId="38649" xr:uid="{00000000-0005-0000-0000-0000A70B0000}"/>
    <cellStyle name="Normal 18 8 4" xfId="18289" xr:uid="{00000000-0005-0000-0000-0000A80B0000}"/>
    <cellStyle name="Normal 18 9" xfId="11038" xr:uid="{00000000-0005-0000-0000-0000A90B0000}"/>
    <cellStyle name="Normal 18 9 2" xfId="30222" xr:uid="{00000000-0005-0000-0000-0000AA0B0000}"/>
    <cellStyle name="Normal 18 9 3" xfId="40402" xr:uid="{00000000-0005-0000-0000-0000AB0B0000}"/>
    <cellStyle name="Normal 18 9 4" xfId="20042" xr:uid="{00000000-0005-0000-0000-0000AC0B0000}"/>
    <cellStyle name="Normal 19" xfId="191" xr:uid="{00000000-0005-0000-0000-0000AD0B0000}"/>
    <cellStyle name="Normal 19 2" xfId="370" xr:uid="{00000000-0005-0000-0000-0000AE0B0000}"/>
    <cellStyle name="Normal 19 2 2" xfId="536" xr:uid="{00000000-0005-0000-0000-0000AF0B0000}"/>
    <cellStyle name="Normal 19 2 2 2" xfId="871" xr:uid="{00000000-0005-0000-0000-0000B00B0000}"/>
    <cellStyle name="Normal 19 2 2 2 2" xfId="1544" xr:uid="{00000000-0005-0000-0000-0000B10B0000}"/>
    <cellStyle name="Normal 19 2 2 2 2 2" xfId="2894" xr:uid="{00000000-0005-0000-0000-0000B20B0000}"/>
    <cellStyle name="Normal 19 2 2 2 3" xfId="2220" xr:uid="{00000000-0005-0000-0000-0000B30B0000}"/>
    <cellStyle name="Normal 19 2 2 2 4" xfId="3568" xr:uid="{00000000-0005-0000-0000-0000B40B0000}"/>
    <cellStyle name="Normal 19 2 2 3" xfId="1209" xr:uid="{00000000-0005-0000-0000-0000B50B0000}"/>
    <cellStyle name="Normal 19 2 2 3 2" xfId="2559" xr:uid="{00000000-0005-0000-0000-0000B60B0000}"/>
    <cellStyle name="Normal 19 2 2 4" xfId="1885" xr:uid="{00000000-0005-0000-0000-0000B70B0000}"/>
    <cellStyle name="Normal 19 2 2 5" xfId="3233" xr:uid="{00000000-0005-0000-0000-0000B80B0000}"/>
    <cellStyle name="Normal 19 2 3" xfId="705" xr:uid="{00000000-0005-0000-0000-0000B90B0000}"/>
    <cellStyle name="Normal 19 2 3 2" xfId="1378" xr:uid="{00000000-0005-0000-0000-0000BA0B0000}"/>
    <cellStyle name="Normal 19 2 3 2 2" xfId="2728" xr:uid="{00000000-0005-0000-0000-0000BB0B0000}"/>
    <cellStyle name="Normal 19 2 3 3" xfId="2054" xr:uid="{00000000-0005-0000-0000-0000BC0B0000}"/>
    <cellStyle name="Normal 19 2 3 4" xfId="3402" xr:uid="{00000000-0005-0000-0000-0000BD0B0000}"/>
    <cellStyle name="Normal 19 2 4" xfId="1043" xr:uid="{00000000-0005-0000-0000-0000BE0B0000}"/>
    <cellStyle name="Normal 19 2 4 2" xfId="2393" xr:uid="{00000000-0005-0000-0000-0000BF0B0000}"/>
    <cellStyle name="Normal 19 2 5" xfId="1719" xr:uid="{00000000-0005-0000-0000-0000C00B0000}"/>
    <cellStyle name="Normal 19 2 6" xfId="3067" xr:uid="{00000000-0005-0000-0000-0000C10B0000}"/>
    <cellStyle name="Normal 19 3" xfId="461" xr:uid="{00000000-0005-0000-0000-0000C20B0000}"/>
    <cellStyle name="Normal 19 3 2" xfId="796" xr:uid="{00000000-0005-0000-0000-0000C30B0000}"/>
    <cellStyle name="Normal 19 3 2 2" xfId="1469" xr:uid="{00000000-0005-0000-0000-0000C40B0000}"/>
    <cellStyle name="Normal 19 3 2 2 2" xfId="2819" xr:uid="{00000000-0005-0000-0000-0000C50B0000}"/>
    <cellStyle name="Normal 19 3 2 3" xfId="2145" xr:uid="{00000000-0005-0000-0000-0000C60B0000}"/>
    <cellStyle name="Normal 19 3 2 4" xfId="3493" xr:uid="{00000000-0005-0000-0000-0000C70B0000}"/>
    <cellStyle name="Normal 19 3 3" xfId="1134" xr:uid="{00000000-0005-0000-0000-0000C80B0000}"/>
    <cellStyle name="Normal 19 3 3 2" xfId="2484" xr:uid="{00000000-0005-0000-0000-0000C90B0000}"/>
    <cellStyle name="Normal 19 3 4" xfId="1810" xr:uid="{00000000-0005-0000-0000-0000CA0B0000}"/>
    <cellStyle name="Normal 19 3 5" xfId="3158" xr:uid="{00000000-0005-0000-0000-0000CB0B0000}"/>
    <cellStyle name="Normal 19 4" xfId="630" xr:uid="{00000000-0005-0000-0000-0000CC0B0000}"/>
    <cellStyle name="Normal 19 4 2" xfId="1303" xr:uid="{00000000-0005-0000-0000-0000CD0B0000}"/>
    <cellStyle name="Normal 19 4 2 2" xfId="2653" xr:uid="{00000000-0005-0000-0000-0000CE0B0000}"/>
    <cellStyle name="Normal 19 4 3" xfId="1979" xr:uid="{00000000-0005-0000-0000-0000CF0B0000}"/>
    <cellStyle name="Normal 19 4 4" xfId="3327" xr:uid="{00000000-0005-0000-0000-0000D00B0000}"/>
    <cellStyle name="Normal 19 5" xfId="968" xr:uid="{00000000-0005-0000-0000-0000D10B0000}"/>
    <cellStyle name="Normal 19 5 2" xfId="2318" xr:uid="{00000000-0005-0000-0000-0000D20B0000}"/>
    <cellStyle name="Normal 19 6" xfId="1644" xr:uid="{00000000-0005-0000-0000-0000D30B0000}"/>
    <cellStyle name="Normal 19 7" xfId="2992" xr:uid="{00000000-0005-0000-0000-0000D40B0000}"/>
    <cellStyle name="Normal 19 8" xfId="3787" xr:uid="{00000000-0005-0000-0000-0000D50B0000}"/>
    <cellStyle name="Normal 2" xfId="1" xr:uid="{00000000-0005-0000-0000-0000D60B0000}"/>
    <cellStyle name="Normal 2 10" xfId="1624" xr:uid="{00000000-0005-0000-0000-0000D70B0000}"/>
    <cellStyle name="Normal 2 10 2" xfId="6320" xr:uid="{00000000-0005-0000-0000-0000D80B0000}"/>
    <cellStyle name="Normal 2 10 2 2" xfId="25507" xr:uid="{00000000-0005-0000-0000-0000D90B0000}"/>
    <cellStyle name="Normal 2 10 2 3" xfId="35687" xr:uid="{00000000-0005-0000-0000-0000DA0B0000}"/>
    <cellStyle name="Normal 2 10 2 4" xfId="15326" xr:uid="{00000000-0005-0000-0000-0000DB0B0000}"/>
    <cellStyle name="Normal 2 10 3" xfId="8073" xr:uid="{00000000-0005-0000-0000-0000DC0B0000}"/>
    <cellStyle name="Normal 2 10 3 2" xfId="27260" xr:uid="{00000000-0005-0000-0000-0000DD0B0000}"/>
    <cellStyle name="Normal 2 10 3 3" xfId="37440" xr:uid="{00000000-0005-0000-0000-0000DE0B0000}"/>
    <cellStyle name="Normal 2 10 3 4" xfId="17079" xr:uid="{00000000-0005-0000-0000-0000DF0B0000}"/>
    <cellStyle name="Normal 2 10 4" xfId="10066" xr:uid="{00000000-0005-0000-0000-0000E00B0000}"/>
    <cellStyle name="Normal 2 10 4 2" xfId="29250" xr:uid="{00000000-0005-0000-0000-0000E10B0000}"/>
    <cellStyle name="Normal 2 10 4 3" xfId="39430" xr:uid="{00000000-0005-0000-0000-0000E20B0000}"/>
    <cellStyle name="Normal 2 10 4 4" xfId="19070" xr:uid="{00000000-0005-0000-0000-0000E30B0000}"/>
    <cellStyle name="Normal 2 10 5" xfId="23755" xr:uid="{00000000-0005-0000-0000-0000E40B0000}"/>
    <cellStyle name="Normal 2 10 6" xfId="33935" xr:uid="{00000000-0005-0000-0000-0000E50B0000}"/>
    <cellStyle name="Normal 2 10 7" xfId="13574" xr:uid="{00000000-0005-0000-0000-0000E60B0000}"/>
    <cellStyle name="Normal 2 10 8" xfId="4568" xr:uid="{00000000-0005-0000-0000-0000E70B0000}"/>
    <cellStyle name="Normal 2 11" xfId="1627" xr:uid="{00000000-0005-0000-0000-0000E80B0000}"/>
    <cellStyle name="Normal 2 11 2" xfId="8953" xr:uid="{00000000-0005-0000-0000-0000E90B0000}"/>
    <cellStyle name="Normal 2 11 2 2" xfId="28138" xr:uid="{00000000-0005-0000-0000-0000EA0B0000}"/>
    <cellStyle name="Normal 2 11 2 3" xfId="38318" xr:uid="{00000000-0005-0000-0000-0000EB0B0000}"/>
    <cellStyle name="Normal 2 11 2 4" xfId="17958" xr:uid="{00000000-0005-0000-0000-0000EC0B0000}"/>
    <cellStyle name="Normal 2 11 3" xfId="24631" xr:uid="{00000000-0005-0000-0000-0000ED0B0000}"/>
    <cellStyle name="Normal 2 11 4" xfId="34811" xr:uid="{00000000-0005-0000-0000-0000EE0B0000}"/>
    <cellStyle name="Normal 2 11 5" xfId="14450" xr:uid="{00000000-0005-0000-0000-0000EF0B0000}"/>
    <cellStyle name="Normal 2 11 6" xfId="5444" xr:uid="{00000000-0005-0000-0000-0000F00B0000}"/>
    <cellStyle name="Normal 2 12" xfId="2975" xr:uid="{00000000-0005-0000-0000-0000F10B0000}"/>
    <cellStyle name="Normal 2 12 2" xfId="26384" xr:uid="{00000000-0005-0000-0000-0000F20B0000}"/>
    <cellStyle name="Normal 2 12 3" xfId="36564" xr:uid="{00000000-0005-0000-0000-0000F30B0000}"/>
    <cellStyle name="Normal 2 12 4" xfId="16203" xr:uid="{00000000-0005-0000-0000-0000F40B0000}"/>
    <cellStyle name="Normal 2 12 5" xfId="7197" xr:uid="{00000000-0005-0000-0000-0000F50B0000}"/>
    <cellStyle name="Normal 2 13" xfId="9190" xr:uid="{00000000-0005-0000-0000-0000F60B0000}"/>
    <cellStyle name="Normal 2 13 2" xfId="28374" xr:uid="{00000000-0005-0000-0000-0000F70B0000}"/>
    <cellStyle name="Normal 2 13 3" xfId="38554" xr:uid="{00000000-0005-0000-0000-0000F80B0000}"/>
    <cellStyle name="Normal 2 13 4" xfId="18194" xr:uid="{00000000-0005-0000-0000-0000F90B0000}"/>
    <cellStyle name="Normal 2 14" xfId="10943" xr:uid="{00000000-0005-0000-0000-0000FA0B0000}"/>
    <cellStyle name="Normal 2 14 2" xfId="30127" xr:uid="{00000000-0005-0000-0000-0000FB0B0000}"/>
    <cellStyle name="Normal 2 14 3" xfId="40307" xr:uid="{00000000-0005-0000-0000-0000FC0B0000}"/>
    <cellStyle name="Normal 2 14 4" xfId="19947" xr:uid="{00000000-0005-0000-0000-0000FD0B0000}"/>
    <cellStyle name="Normal 2 15" xfId="11819" xr:uid="{00000000-0005-0000-0000-0000FE0B0000}"/>
    <cellStyle name="Normal 2 15 2" xfId="31003" xr:uid="{00000000-0005-0000-0000-0000FF0B0000}"/>
    <cellStyle name="Normal 2 15 3" xfId="41183" xr:uid="{00000000-0005-0000-0000-0000000C0000}"/>
    <cellStyle name="Normal 2 15 4" xfId="20823" xr:uid="{00000000-0005-0000-0000-0000010C0000}"/>
    <cellStyle name="Normal 2 16" xfId="3662" xr:uid="{00000000-0005-0000-0000-0000020C0000}"/>
    <cellStyle name="Normal 2 16 2" xfId="31880" xr:uid="{00000000-0005-0000-0000-0000030C0000}"/>
    <cellStyle name="Normal 2 16 3" xfId="42060" xr:uid="{00000000-0005-0000-0000-0000040C0000}"/>
    <cellStyle name="Normal 2 16 4" xfId="21700" xr:uid="{00000000-0005-0000-0000-0000050C0000}"/>
    <cellStyle name="Normal 2 17" xfId="22580" xr:uid="{00000000-0005-0000-0000-0000060C0000}"/>
    <cellStyle name="Normal 2 17 2" xfId="32760" xr:uid="{00000000-0005-0000-0000-0000070C0000}"/>
    <cellStyle name="Normal 2 17 3" xfId="42940" xr:uid="{00000000-0005-0000-0000-0000080C0000}"/>
    <cellStyle name="Normal 2 18" xfId="22819" xr:uid="{00000000-0005-0000-0000-0000090C0000}"/>
    <cellStyle name="Normal 2 19" xfId="32999" xr:uid="{00000000-0005-0000-0000-00000A0C0000}"/>
    <cellStyle name="Normal 2 2" xfId="192" xr:uid="{00000000-0005-0000-0000-00000B0C0000}"/>
    <cellStyle name="Normal 2 2 10" xfId="10946" xr:uid="{00000000-0005-0000-0000-00000C0C0000}"/>
    <cellStyle name="Normal 2 2 10 2" xfId="30130" xr:uid="{00000000-0005-0000-0000-00000D0C0000}"/>
    <cellStyle name="Normal 2 2 10 3" xfId="40310" xr:uid="{00000000-0005-0000-0000-00000E0C0000}"/>
    <cellStyle name="Normal 2 2 10 4" xfId="19950" xr:uid="{00000000-0005-0000-0000-00000F0C0000}"/>
    <cellStyle name="Normal 2 2 11" xfId="11822" xr:uid="{00000000-0005-0000-0000-0000100C0000}"/>
    <cellStyle name="Normal 2 2 11 2" xfId="31006" xr:uid="{00000000-0005-0000-0000-0000110C0000}"/>
    <cellStyle name="Normal 2 2 11 3" xfId="41186" xr:uid="{00000000-0005-0000-0000-0000120C0000}"/>
    <cellStyle name="Normal 2 2 11 4" xfId="20826" xr:uid="{00000000-0005-0000-0000-0000130C0000}"/>
    <cellStyle name="Normal 2 2 12" xfId="3673" xr:uid="{00000000-0005-0000-0000-0000140C0000}"/>
    <cellStyle name="Normal 2 2 12 2" xfId="31883" xr:uid="{00000000-0005-0000-0000-0000150C0000}"/>
    <cellStyle name="Normal 2 2 12 3" xfId="42063" xr:uid="{00000000-0005-0000-0000-0000160C0000}"/>
    <cellStyle name="Normal 2 2 12 4" xfId="21703" xr:uid="{00000000-0005-0000-0000-0000170C0000}"/>
    <cellStyle name="Normal 2 2 13" xfId="22590" xr:uid="{00000000-0005-0000-0000-0000180C0000}"/>
    <cellStyle name="Normal 2 2 13 2" xfId="32770" xr:uid="{00000000-0005-0000-0000-0000190C0000}"/>
    <cellStyle name="Normal 2 2 13 3" xfId="42950" xr:uid="{00000000-0005-0000-0000-00001A0C0000}"/>
    <cellStyle name="Normal 2 2 14" xfId="22829" xr:uid="{00000000-0005-0000-0000-00001B0C0000}"/>
    <cellStyle name="Normal 2 2 15" xfId="33009" xr:uid="{00000000-0005-0000-0000-00001C0C0000}"/>
    <cellStyle name="Normal 2 2 16" xfId="43189" xr:uid="{00000000-0005-0000-0000-00001D0C0000}"/>
    <cellStyle name="Normal 2 2 17" xfId="43428" xr:uid="{00000000-0005-0000-0000-00001E0C0000}"/>
    <cellStyle name="Normal 2 2 18" xfId="12700" xr:uid="{00000000-0005-0000-0000-00001F0C0000}"/>
    <cellStyle name="Normal 2 2 2" xfId="193" xr:uid="{00000000-0005-0000-0000-0000200C0000}"/>
    <cellStyle name="Normal 2 2 2 2" xfId="371" xr:uid="{00000000-0005-0000-0000-0000210C0000}"/>
    <cellStyle name="Normal 2 2 2 2 2" xfId="537" xr:uid="{00000000-0005-0000-0000-0000220C0000}"/>
    <cellStyle name="Normal 2 2 2 2 2 2" xfId="872" xr:uid="{00000000-0005-0000-0000-0000230C0000}"/>
    <cellStyle name="Normal 2 2 2 2 2 2 2" xfId="1545" xr:uid="{00000000-0005-0000-0000-0000240C0000}"/>
    <cellStyle name="Normal 2 2 2 2 2 2 2 2" xfId="2895" xr:uid="{00000000-0005-0000-0000-0000250C0000}"/>
    <cellStyle name="Normal 2 2 2 2 2 2 3" xfId="2221" xr:uid="{00000000-0005-0000-0000-0000260C0000}"/>
    <cellStyle name="Normal 2 2 2 2 2 2 4" xfId="3569" xr:uid="{00000000-0005-0000-0000-0000270C0000}"/>
    <cellStyle name="Normal 2 2 2 2 2 3" xfId="1210" xr:uid="{00000000-0005-0000-0000-0000280C0000}"/>
    <cellStyle name="Normal 2 2 2 2 2 3 2" xfId="2560" xr:uid="{00000000-0005-0000-0000-0000290C0000}"/>
    <cellStyle name="Normal 2 2 2 2 2 4" xfId="1886" xr:uid="{00000000-0005-0000-0000-00002A0C0000}"/>
    <cellStyle name="Normal 2 2 2 2 2 5" xfId="3234" xr:uid="{00000000-0005-0000-0000-00002B0C0000}"/>
    <cellStyle name="Normal 2 2 2 2 3" xfId="706" xr:uid="{00000000-0005-0000-0000-00002C0C0000}"/>
    <cellStyle name="Normal 2 2 2 2 3 2" xfId="1379" xr:uid="{00000000-0005-0000-0000-00002D0C0000}"/>
    <cellStyle name="Normal 2 2 2 2 3 2 2" xfId="2729" xr:uid="{00000000-0005-0000-0000-00002E0C0000}"/>
    <cellStyle name="Normal 2 2 2 2 3 3" xfId="2055" xr:uid="{00000000-0005-0000-0000-00002F0C0000}"/>
    <cellStyle name="Normal 2 2 2 2 3 4" xfId="3403" xr:uid="{00000000-0005-0000-0000-0000300C0000}"/>
    <cellStyle name="Normal 2 2 2 2 4" xfId="1044" xr:uid="{00000000-0005-0000-0000-0000310C0000}"/>
    <cellStyle name="Normal 2 2 2 2 4 2" xfId="2394" xr:uid="{00000000-0005-0000-0000-0000320C0000}"/>
    <cellStyle name="Normal 2 2 2 2 5" xfId="1720" xr:uid="{00000000-0005-0000-0000-0000330C0000}"/>
    <cellStyle name="Normal 2 2 2 2 6" xfId="3068" xr:uid="{00000000-0005-0000-0000-0000340C0000}"/>
    <cellStyle name="Normal 2 2 2 3" xfId="462" xr:uid="{00000000-0005-0000-0000-0000350C0000}"/>
    <cellStyle name="Normal 2 2 2 3 2" xfId="797" xr:uid="{00000000-0005-0000-0000-0000360C0000}"/>
    <cellStyle name="Normal 2 2 2 3 2 2" xfId="1470" xr:uid="{00000000-0005-0000-0000-0000370C0000}"/>
    <cellStyle name="Normal 2 2 2 3 2 2 2" xfId="2820" xr:uid="{00000000-0005-0000-0000-0000380C0000}"/>
    <cellStyle name="Normal 2 2 2 3 2 3" xfId="2146" xr:uid="{00000000-0005-0000-0000-0000390C0000}"/>
    <cellStyle name="Normal 2 2 2 3 2 4" xfId="3494" xr:uid="{00000000-0005-0000-0000-00003A0C0000}"/>
    <cellStyle name="Normal 2 2 2 3 3" xfId="1135" xr:uid="{00000000-0005-0000-0000-00003B0C0000}"/>
    <cellStyle name="Normal 2 2 2 3 3 2" xfId="2485" xr:uid="{00000000-0005-0000-0000-00003C0C0000}"/>
    <cellStyle name="Normal 2 2 2 3 4" xfId="1811" xr:uid="{00000000-0005-0000-0000-00003D0C0000}"/>
    <cellStyle name="Normal 2 2 2 3 5" xfId="3159" xr:uid="{00000000-0005-0000-0000-00003E0C0000}"/>
    <cellStyle name="Normal 2 2 2 4" xfId="631" xr:uid="{00000000-0005-0000-0000-00003F0C0000}"/>
    <cellStyle name="Normal 2 2 2 4 2" xfId="1304" xr:uid="{00000000-0005-0000-0000-0000400C0000}"/>
    <cellStyle name="Normal 2 2 2 4 2 2" xfId="2654" xr:uid="{00000000-0005-0000-0000-0000410C0000}"/>
    <cellStyle name="Normal 2 2 2 4 3" xfId="1980" xr:uid="{00000000-0005-0000-0000-0000420C0000}"/>
    <cellStyle name="Normal 2 2 2 4 4" xfId="3328" xr:uid="{00000000-0005-0000-0000-0000430C0000}"/>
    <cellStyle name="Normal 2 2 2 5" xfId="969" xr:uid="{00000000-0005-0000-0000-0000440C0000}"/>
    <cellStyle name="Normal 2 2 2 5 2" xfId="2319" xr:uid="{00000000-0005-0000-0000-0000450C0000}"/>
    <cellStyle name="Normal 2 2 2 6" xfId="1645" xr:uid="{00000000-0005-0000-0000-0000460C0000}"/>
    <cellStyle name="Normal 2 2 2 7" xfId="2993" xr:uid="{00000000-0005-0000-0000-0000470C0000}"/>
    <cellStyle name="Normal 2 2 2 8" xfId="3705" xr:uid="{00000000-0005-0000-0000-0000480C0000}"/>
    <cellStyle name="Normal 2 2 3" xfId="194" xr:uid="{00000000-0005-0000-0000-0000490C0000}"/>
    <cellStyle name="Normal 2 2 3 10" xfId="21812" xr:uid="{00000000-0005-0000-0000-00004A0C0000}"/>
    <cellStyle name="Normal 2 2 3 10 2" xfId="31992" xr:uid="{00000000-0005-0000-0000-00004B0C0000}"/>
    <cellStyle name="Normal 2 2 3 10 3" xfId="42172" xr:uid="{00000000-0005-0000-0000-00004C0C0000}"/>
    <cellStyle name="Normal 2 2 3 11" xfId="22708" xr:uid="{00000000-0005-0000-0000-00004D0C0000}"/>
    <cellStyle name="Normal 2 2 3 11 2" xfId="32888" xr:uid="{00000000-0005-0000-0000-00004E0C0000}"/>
    <cellStyle name="Normal 2 2 3 11 3" xfId="43068" xr:uid="{00000000-0005-0000-0000-00004F0C0000}"/>
    <cellStyle name="Normal 2 2 3 12" xfId="22947" xr:uid="{00000000-0005-0000-0000-0000500C0000}"/>
    <cellStyle name="Normal 2 2 3 13" xfId="33127" xr:uid="{00000000-0005-0000-0000-0000510C0000}"/>
    <cellStyle name="Normal 2 2 3 14" xfId="43307" xr:uid="{00000000-0005-0000-0000-0000520C0000}"/>
    <cellStyle name="Normal 2 2 3 15" xfId="43546" xr:uid="{00000000-0005-0000-0000-0000530C0000}"/>
    <cellStyle name="Normal 2 2 3 16" xfId="12810" xr:uid="{00000000-0005-0000-0000-0000540C0000}"/>
    <cellStyle name="Normal 2 2 3 17" xfId="3802" xr:uid="{00000000-0005-0000-0000-0000550C0000}"/>
    <cellStyle name="Normal 2 2 3 2" xfId="4022" xr:uid="{00000000-0005-0000-0000-0000560C0000}"/>
    <cellStyle name="Normal 2 2 3 2 10" xfId="23210" xr:uid="{00000000-0005-0000-0000-0000570C0000}"/>
    <cellStyle name="Normal 2 2 3 2 11" xfId="33390" xr:uid="{00000000-0005-0000-0000-0000580C0000}"/>
    <cellStyle name="Normal 2 2 3 2 12" xfId="13029" xr:uid="{00000000-0005-0000-0000-0000590C0000}"/>
    <cellStyle name="Normal 2 2 3 2 2" xfId="4460" xr:uid="{00000000-0005-0000-0000-00005A0C0000}"/>
    <cellStyle name="Normal 2 2 3 2 2 10" xfId="33828" xr:uid="{00000000-0005-0000-0000-00005B0C0000}"/>
    <cellStyle name="Normal 2 2 3 2 2 11" xfId="13467" xr:uid="{00000000-0005-0000-0000-00005C0C0000}"/>
    <cellStyle name="Normal 2 2 3 2 2 2" xfId="5337" xr:uid="{00000000-0005-0000-0000-00005D0C0000}"/>
    <cellStyle name="Normal 2 2 3 2 2 2 2" xfId="7089" xr:uid="{00000000-0005-0000-0000-00005E0C0000}"/>
    <cellStyle name="Normal 2 2 3 2 2 2 2 2" xfId="26276" xr:uid="{00000000-0005-0000-0000-00005F0C0000}"/>
    <cellStyle name="Normal 2 2 3 2 2 2 2 3" xfId="36456" xr:uid="{00000000-0005-0000-0000-0000600C0000}"/>
    <cellStyle name="Normal 2 2 3 2 2 2 2 4" xfId="16095" xr:uid="{00000000-0005-0000-0000-0000610C0000}"/>
    <cellStyle name="Normal 2 2 3 2 2 2 3" xfId="8842" xr:uid="{00000000-0005-0000-0000-0000620C0000}"/>
    <cellStyle name="Normal 2 2 3 2 2 2 3 2" xfId="28029" xr:uid="{00000000-0005-0000-0000-0000630C0000}"/>
    <cellStyle name="Normal 2 2 3 2 2 2 3 3" xfId="38209" xr:uid="{00000000-0005-0000-0000-0000640C0000}"/>
    <cellStyle name="Normal 2 2 3 2 2 2 3 4" xfId="17848" xr:uid="{00000000-0005-0000-0000-0000650C0000}"/>
    <cellStyle name="Normal 2 2 3 2 2 2 4" xfId="10835" xr:uid="{00000000-0005-0000-0000-0000660C0000}"/>
    <cellStyle name="Normal 2 2 3 2 2 2 4 2" xfId="30019" xr:uid="{00000000-0005-0000-0000-0000670C0000}"/>
    <cellStyle name="Normal 2 2 3 2 2 2 4 3" xfId="40199" xr:uid="{00000000-0005-0000-0000-0000680C0000}"/>
    <cellStyle name="Normal 2 2 3 2 2 2 4 4" xfId="19839" xr:uid="{00000000-0005-0000-0000-0000690C0000}"/>
    <cellStyle name="Normal 2 2 3 2 2 2 5" xfId="24524" xr:uid="{00000000-0005-0000-0000-00006A0C0000}"/>
    <cellStyle name="Normal 2 2 3 2 2 2 6" xfId="34704" xr:uid="{00000000-0005-0000-0000-00006B0C0000}"/>
    <cellStyle name="Normal 2 2 3 2 2 2 7" xfId="14343" xr:uid="{00000000-0005-0000-0000-00006C0C0000}"/>
    <cellStyle name="Normal 2 2 3 2 2 3" xfId="6213" xr:uid="{00000000-0005-0000-0000-00006D0C0000}"/>
    <cellStyle name="Normal 2 2 3 2 2 3 2" xfId="25400" xr:uid="{00000000-0005-0000-0000-00006E0C0000}"/>
    <cellStyle name="Normal 2 2 3 2 2 3 3" xfId="35580" xr:uid="{00000000-0005-0000-0000-00006F0C0000}"/>
    <cellStyle name="Normal 2 2 3 2 2 3 4" xfId="15219" xr:uid="{00000000-0005-0000-0000-0000700C0000}"/>
    <cellStyle name="Normal 2 2 3 2 2 4" xfId="7966" xr:uid="{00000000-0005-0000-0000-0000710C0000}"/>
    <cellStyle name="Normal 2 2 3 2 2 4 2" xfId="27153" xr:uid="{00000000-0005-0000-0000-0000720C0000}"/>
    <cellStyle name="Normal 2 2 3 2 2 4 3" xfId="37333" xr:uid="{00000000-0005-0000-0000-0000730C0000}"/>
    <cellStyle name="Normal 2 2 3 2 2 4 4" xfId="16972" xr:uid="{00000000-0005-0000-0000-0000740C0000}"/>
    <cellStyle name="Normal 2 2 3 2 2 5" xfId="9959" xr:uid="{00000000-0005-0000-0000-0000750C0000}"/>
    <cellStyle name="Normal 2 2 3 2 2 5 2" xfId="29143" xr:uid="{00000000-0005-0000-0000-0000760C0000}"/>
    <cellStyle name="Normal 2 2 3 2 2 5 3" xfId="39323" xr:uid="{00000000-0005-0000-0000-0000770C0000}"/>
    <cellStyle name="Normal 2 2 3 2 2 5 4" xfId="18963" xr:uid="{00000000-0005-0000-0000-0000780C0000}"/>
    <cellStyle name="Normal 2 2 3 2 2 6" xfId="11712" xr:uid="{00000000-0005-0000-0000-0000790C0000}"/>
    <cellStyle name="Normal 2 2 3 2 2 6 2" xfId="30896" xr:uid="{00000000-0005-0000-0000-00007A0C0000}"/>
    <cellStyle name="Normal 2 2 3 2 2 6 3" xfId="41076" xr:uid="{00000000-0005-0000-0000-00007B0C0000}"/>
    <cellStyle name="Normal 2 2 3 2 2 6 4" xfId="20716" xr:uid="{00000000-0005-0000-0000-00007C0C0000}"/>
    <cellStyle name="Normal 2 2 3 2 2 7" xfId="12588" xr:uid="{00000000-0005-0000-0000-00007D0C0000}"/>
    <cellStyle name="Normal 2 2 3 2 2 7 2" xfId="31772" xr:uid="{00000000-0005-0000-0000-00007E0C0000}"/>
    <cellStyle name="Normal 2 2 3 2 2 7 3" xfId="41952" xr:uid="{00000000-0005-0000-0000-00007F0C0000}"/>
    <cellStyle name="Normal 2 2 3 2 2 7 4" xfId="21592" xr:uid="{00000000-0005-0000-0000-0000800C0000}"/>
    <cellStyle name="Normal 2 2 3 2 2 8" xfId="22469" xr:uid="{00000000-0005-0000-0000-0000810C0000}"/>
    <cellStyle name="Normal 2 2 3 2 2 8 2" xfId="32649" xr:uid="{00000000-0005-0000-0000-0000820C0000}"/>
    <cellStyle name="Normal 2 2 3 2 2 8 3" xfId="42829" xr:uid="{00000000-0005-0000-0000-0000830C0000}"/>
    <cellStyle name="Normal 2 2 3 2 2 9" xfId="23648" xr:uid="{00000000-0005-0000-0000-0000840C0000}"/>
    <cellStyle name="Normal 2 2 3 2 3" xfId="4899" xr:uid="{00000000-0005-0000-0000-0000850C0000}"/>
    <cellStyle name="Normal 2 2 3 2 3 2" xfId="6651" xr:uid="{00000000-0005-0000-0000-0000860C0000}"/>
    <cellStyle name="Normal 2 2 3 2 3 2 2" xfId="25838" xr:uid="{00000000-0005-0000-0000-0000870C0000}"/>
    <cellStyle name="Normal 2 2 3 2 3 2 3" xfId="36018" xr:uid="{00000000-0005-0000-0000-0000880C0000}"/>
    <cellStyle name="Normal 2 2 3 2 3 2 4" xfId="15657" xr:uid="{00000000-0005-0000-0000-0000890C0000}"/>
    <cellStyle name="Normal 2 2 3 2 3 3" xfId="8404" xr:uid="{00000000-0005-0000-0000-00008A0C0000}"/>
    <cellStyle name="Normal 2 2 3 2 3 3 2" xfId="27591" xr:uid="{00000000-0005-0000-0000-00008B0C0000}"/>
    <cellStyle name="Normal 2 2 3 2 3 3 3" xfId="37771" xr:uid="{00000000-0005-0000-0000-00008C0C0000}"/>
    <cellStyle name="Normal 2 2 3 2 3 3 4" xfId="17410" xr:uid="{00000000-0005-0000-0000-00008D0C0000}"/>
    <cellStyle name="Normal 2 2 3 2 3 4" xfId="10397" xr:uid="{00000000-0005-0000-0000-00008E0C0000}"/>
    <cellStyle name="Normal 2 2 3 2 3 4 2" xfId="29581" xr:uid="{00000000-0005-0000-0000-00008F0C0000}"/>
    <cellStyle name="Normal 2 2 3 2 3 4 3" xfId="39761" xr:uid="{00000000-0005-0000-0000-0000900C0000}"/>
    <cellStyle name="Normal 2 2 3 2 3 4 4" xfId="19401" xr:uid="{00000000-0005-0000-0000-0000910C0000}"/>
    <cellStyle name="Normal 2 2 3 2 3 5" xfId="24086" xr:uid="{00000000-0005-0000-0000-0000920C0000}"/>
    <cellStyle name="Normal 2 2 3 2 3 6" xfId="34266" xr:uid="{00000000-0005-0000-0000-0000930C0000}"/>
    <cellStyle name="Normal 2 2 3 2 3 7" xfId="13905" xr:uid="{00000000-0005-0000-0000-0000940C0000}"/>
    <cellStyle name="Normal 2 2 3 2 4" xfId="5775" xr:uid="{00000000-0005-0000-0000-0000950C0000}"/>
    <cellStyle name="Normal 2 2 3 2 4 2" xfId="24962" xr:uid="{00000000-0005-0000-0000-0000960C0000}"/>
    <cellStyle name="Normal 2 2 3 2 4 3" xfId="35142" xr:uid="{00000000-0005-0000-0000-0000970C0000}"/>
    <cellStyle name="Normal 2 2 3 2 4 4" xfId="14781" xr:uid="{00000000-0005-0000-0000-0000980C0000}"/>
    <cellStyle name="Normal 2 2 3 2 5" xfId="7528" xr:uid="{00000000-0005-0000-0000-0000990C0000}"/>
    <cellStyle name="Normal 2 2 3 2 5 2" xfId="26715" xr:uid="{00000000-0005-0000-0000-00009A0C0000}"/>
    <cellStyle name="Normal 2 2 3 2 5 3" xfId="36895" xr:uid="{00000000-0005-0000-0000-00009B0C0000}"/>
    <cellStyle name="Normal 2 2 3 2 5 4" xfId="16534" xr:uid="{00000000-0005-0000-0000-00009C0C0000}"/>
    <cellStyle name="Normal 2 2 3 2 6" xfId="9521" xr:uid="{00000000-0005-0000-0000-00009D0C0000}"/>
    <cellStyle name="Normal 2 2 3 2 6 2" xfId="28705" xr:uid="{00000000-0005-0000-0000-00009E0C0000}"/>
    <cellStyle name="Normal 2 2 3 2 6 3" xfId="38885" xr:uid="{00000000-0005-0000-0000-00009F0C0000}"/>
    <cellStyle name="Normal 2 2 3 2 6 4" xfId="18525" xr:uid="{00000000-0005-0000-0000-0000A00C0000}"/>
    <cellStyle name="Normal 2 2 3 2 7" xfId="11274" xr:uid="{00000000-0005-0000-0000-0000A10C0000}"/>
    <cellStyle name="Normal 2 2 3 2 7 2" xfId="30458" xr:uid="{00000000-0005-0000-0000-0000A20C0000}"/>
    <cellStyle name="Normal 2 2 3 2 7 3" xfId="40638" xr:uid="{00000000-0005-0000-0000-0000A30C0000}"/>
    <cellStyle name="Normal 2 2 3 2 7 4" xfId="20278" xr:uid="{00000000-0005-0000-0000-0000A40C0000}"/>
    <cellStyle name="Normal 2 2 3 2 8" xfId="12150" xr:uid="{00000000-0005-0000-0000-0000A50C0000}"/>
    <cellStyle name="Normal 2 2 3 2 8 2" xfId="31334" xr:uid="{00000000-0005-0000-0000-0000A60C0000}"/>
    <cellStyle name="Normal 2 2 3 2 8 3" xfId="41514" xr:uid="{00000000-0005-0000-0000-0000A70C0000}"/>
    <cellStyle name="Normal 2 2 3 2 8 4" xfId="21154" xr:uid="{00000000-0005-0000-0000-0000A80C0000}"/>
    <cellStyle name="Normal 2 2 3 2 9" xfId="22031" xr:uid="{00000000-0005-0000-0000-0000A90C0000}"/>
    <cellStyle name="Normal 2 2 3 2 9 2" xfId="32211" xr:uid="{00000000-0005-0000-0000-0000AA0C0000}"/>
    <cellStyle name="Normal 2 2 3 2 9 3" xfId="42391" xr:uid="{00000000-0005-0000-0000-0000AB0C0000}"/>
    <cellStyle name="Normal 2 2 3 3" xfId="4241" xr:uid="{00000000-0005-0000-0000-0000AC0C0000}"/>
    <cellStyle name="Normal 2 2 3 3 10" xfId="33609" xr:uid="{00000000-0005-0000-0000-0000AD0C0000}"/>
    <cellStyle name="Normal 2 2 3 3 11" xfId="13248" xr:uid="{00000000-0005-0000-0000-0000AE0C0000}"/>
    <cellStyle name="Normal 2 2 3 3 2" xfId="5118" xr:uid="{00000000-0005-0000-0000-0000AF0C0000}"/>
    <cellStyle name="Normal 2 2 3 3 2 2" xfId="6870" xr:uid="{00000000-0005-0000-0000-0000B00C0000}"/>
    <cellStyle name="Normal 2 2 3 3 2 2 2" xfId="26057" xr:uid="{00000000-0005-0000-0000-0000B10C0000}"/>
    <cellStyle name="Normal 2 2 3 3 2 2 3" xfId="36237" xr:uid="{00000000-0005-0000-0000-0000B20C0000}"/>
    <cellStyle name="Normal 2 2 3 3 2 2 4" xfId="15876" xr:uid="{00000000-0005-0000-0000-0000B30C0000}"/>
    <cellStyle name="Normal 2 2 3 3 2 3" xfId="8623" xr:uid="{00000000-0005-0000-0000-0000B40C0000}"/>
    <cellStyle name="Normal 2 2 3 3 2 3 2" xfId="27810" xr:uid="{00000000-0005-0000-0000-0000B50C0000}"/>
    <cellStyle name="Normal 2 2 3 3 2 3 3" xfId="37990" xr:uid="{00000000-0005-0000-0000-0000B60C0000}"/>
    <cellStyle name="Normal 2 2 3 3 2 3 4" xfId="17629" xr:uid="{00000000-0005-0000-0000-0000B70C0000}"/>
    <cellStyle name="Normal 2 2 3 3 2 4" xfId="10616" xr:uid="{00000000-0005-0000-0000-0000B80C0000}"/>
    <cellStyle name="Normal 2 2 3 3 2 4 2" xfId="29800" xr:uid="{00000000-0005-0000-0000-0000B90C0000}"/>
    <cellStyle name="Normal 2 2 3 3 2 4 3" xfId="39980" xr:uid="{00000000-0005-0000-0000-0000BA0C0000}"/>
    <cellStyle name="Normal 2 2 3 3 2 4 4" xfId="19620" xr:uid="{00000000-0005-0000-0000-0000BB0C0000}"/>
    <cellStyle name="Normal 2 2 3 3 2 5" xfId="24305" xr:uid="{00000000-0005-0000-0000-0000BC0C0000}"/>
    <cellStyle name="Normal 2 2 3 3 2 6" xfId="34485" xr:uid="{00000000-0005-0000-0000-0000BD0C0000}"/>
    <cellStyle name="Normal 2 2 3 3 2 7" xfId="14124" xr:uid="{00000000-0005-0000-0000-0000BE0C0000}"/>
    <cellStyle name="Normal 2 2 3 3 3" xfId="5994" xr:uid="{00000000-0005-0000-0000-0000BF0C0000}"/>
    <cellStyle name="Normal 2 2 3 3 3 2" xfId="25181" xr:uid="{00000000-0005-0000-0000-0000C00C0000}"/>
    <cellStyle name="Normal 2 2 3 3 3 3" xfId="35361" xr:uid="{00000000-0005-0000-0000-0000C10C0000}"/>
    <cellStyle name="Normal 2 2 3 3 3 4" xfId="15000" xr:uid="{00000000-0005-0000-0000-0000C20C0000}"/>
    <cellStyle name="Normal 2 2 3 3 4" xfId="7747" xr:uid="{00000000-0005-0000-0000-0000C30C0000}"/>
    <cellStyle name="Normal 2 2 3 3 4 2" xfId="26934" xr:uid="{00000000-0005-0000-0000-0000C40C0000}"/>
    <cellStyle name="Normal 2 2 3 3 4 3" xfId="37114" xr:uid="{00000000-0005-0000-0000-0000C50C0000}"/>
    <cellStyle name="Normal 2 2 3 3 4 4" xfId="16753" xr:uid="{00000000-0005-0000-0000-0000C60C0000}"/>
    <cellStyle name="Normal 2 2 3 3 5" xfId="9740" xr:uid="{00000000-0005-0000-0000-0000C70C0000}"/>
    <cellStyle name="Normal 2 2 3 3 5 2" xfId="28924" xr:uid="{00000000-0005-0000-0000-0000C80C0000}"/>
    <cellStyle name="Normal 2 2 3 3 5 3" xfId="39104" xr:uid="{00000000-0005-0000-0000-0000C90C0000}"/>
    <cellStyle name="Normal 2 2 3 3 5 4" xfId="18744" xr:uid="{00000000-0005-0000-0000-0000CA0C0000}"/>
    <cellStyle name="Normal 2 2 3 3 6" xfId="11493" xr:uid="{00000000-0005-0000-0000-0000CB0C0000}"/>
    <cellStyle name="Normal 2 2 3 3 6 2" xfId="30677" xr:uid="{00000000-0005-0000-0000-0000CC0C0000}"/>
    <cellStyle name="Normal 2 2 3 3 6 3" xfId="40857" xr:uid="{00000000-0005-0000-0000-0000CD0C0000}"/>
    <cellStyle name="Normal 2 2 3 3 6 4" xfId="20497" xr:uid="{00000000-0005-0000-0000-0000CE0C0000}"/>
    <cellStyle name="Normal 2 2 3 3 7" xfId="12369" xr:uid="{00000000-0005-0000-0000-0000CF0C0000}"/>
    <cellStyle name="Normal 2 2 3 3 7 2" xfId="31553" xr:uid="{00000000-0005-0000-0000-0000D00C0000}"/>
    <cellStyle name="Normal 2 2 3 3 7 3" xfId="41733" xr:uid="{00000000-0005-0000-0000-0000D10C0000}"/>
    <cellStyle name="Normal 2 2 3 3 7 4" xfId="21373" xr:uid="{00000000-0005-0000-0000-0000D20C0000}"/>
    <cellStyle name="Normal 2 2 3 3 8" xfId="22250" xr:uid="{00000000-0005-0000-0000-0000D30C0000}"/>
    <cellStyle name="Normal 2 2 3 3 8 2" xfId="32430" xr:uid="{00000000-0005-0000-0000-0000D40C0000}"/>
    <cellStyle name="Normal 2 2 3 3 8 3" xfId="42610" xr:uid="{00000000-0005-0000-0000-0000D50C0000}"/>
    <cellStyle name="Normal 2 2 3 3 9" xfId="23429" xr:uid="{00000000-0005-0000-0000-0000D60C0000}"/>
    <cellStyle name="Normal 2 2 3 4" xfId="4680" xr:uid="{00000000-0005-0000-0000-0000D70C0000}"/>
    <cellStyle name="Normal 2 2 3 4 2" xfId="6432" xr:uid="{00000000-0005-0000-0000-0000D80C0000}"/>
    <cellStyle name="Normal 2 2 3 4 2 2" xfId="25619" xr:uid="{00000000-0005-0000-0000-0000D90C0000}"/>
    <cellStyle name="Normal 2 2 3 4 2 3" xfId="35799" xr:uid="{00000000-0005-0000-0000-0000DA0C0000}"/>
    <cellStyle name="Normal 2 2 3 4 2 4" xfId="15438" xr:uid="{00000000-0005-0000-0000-0000DB0C0000}"/>
    <cellStyle name="Normal 2 2 3 4 3" xfId="8185" xr:uid="{00000000-0005-0000-0000-0000DC0C0000}"/>
    <cellStyle name="Normal 2 2 3 4 3 2" xfId="27372" xr:uid="{00000000-0005-0000-0000-0000DD0C0000}"/>
    <cellStyle name="Normal 2 2 3 4 3 3" xfId="37552" xr:uid="{00000000-0005-0000-0000-0000DE0C0000}"/>
    <cellStyle name="Normal 2 2 3 4 3 4" xfId="17191" xr:uid="{00000000-0005-0000-0000-0000DF0C0000}"/>
    <cellStyle name="Normal 2 2 3 4 4" xfId="10178" xr:uid="{00000000-0005-0000-0000-0000E00C0000}"/>
    <cellStyle name="Normal 2 2 3 4 4 2" xfId="29362" xr:uid="{00000000-0005-0000-0000-0000E10C0000}"/>
    <cellStyle name="Normal 2 2 3 4 4 3" xfId="39542" xr:uid="{00000000-0005-0000-0000-0000E20C0000}"/>
    <cellStyle name="Normal 2 2 3 4 4 4" xfId="19182" xr:uid="{00000000-0005-0000-0000-0000E30C0000}"/>
    <cellStyle name="Normal 2 2 3 4 5" xfId="23867" xr:uid="{00000000-0005-0000-0000-0000E40C0000}"/>
    <cellStyle name="Normal 2 2 3 4 6" xfId="34047" xr:uid="{00000000-0005-0000-0000-0000E50C0000}"/>
    <cellStyle name="Normal 2 2 3 4 7" xfId="13686" xr:uid="{00000000-0005-0000-0000-0000E60C0000}"/>
    <cellStyle name="Normal 2 2 3 5" xfId="5556" xr:uid="{00000000-0005-0000-0000-0000E70C0000}"/>
    <cellStyle name="Normal 2 2 3 5 2" xfId="9082" xr:uid="{00000000-0005-0000-0000-0000E80C0000}"/>
    <cellStyle name="Normal 2 2 3 5 2 2" xfId="28266" xr:uid="{00000000-0005-0000-0000-0000E90C0000}"/>
    <cellStyle name="Normal 2 2 3 5 2 3" xfId="38446" xr:uid="{00000000-0005-0000-0000-0000EA0C0000}"/>
    <cellStyle name="Normal 2 2 3 5 2 4" xfId="18086" xr:uid="{00000000-0005-0000-0000-0000EB0C0000}"/>
    <cellStyle name="Normal 2 2 3 5 3" xfId="24743" xr:uid="{00000000-0005-0000-0000-0000EC0C0000}"/>
    <cellStyle name="Normal 2 2 3 5 4" xfId="34923" xr:uid="{00000000-0005-0000-0000-0000ED0C0000}"/>
    <cellStyle name="Normal 2 2 3 5 5" xfId="14562" xr:uid="{00000000-0005-0000-0000-0000EE0C0000}"/>
    <cellStyle name="Normal 2 2 3 6" xfId="7309" xr:uid="{00000000-0005-0000-0000-0000EF0C0000}"/>
    <cellStyle name="Normal 2 2 3 6 2" xfId="26496" xr:uid="{00000000-0005-0000-0000-0000F00C0000}"/>
    <cellStyle name="Normal 2 2 3 6 3" xfId="36676" xr:uid="{00000000-0005-0000-0000-0000F10C0000}"/>
    <cellStyle name="Normal 2 2 3 6 4" xfId="16315" xr:uid="{00000000-0005-0000-0000-0000F20C0000}"/>
    <cellStyle name="Normal 2 2 3 7" xfId="9302" xr:uid="{00000000-0005-0000-0000-0000F30C0000}"/>
    <cellStyle name="Normal 2 2 3 7 2" xfId="28486" xr:uid="{00000000-0005-0000-0000-0000F40C0000}"/>
    <cellStyle name="Normal 2 2 3 7 3" xfId="38666" xr:uid="{00000000-0005-0000-0000-0000F50C0000}"/>
    <cellStyle name="Normal 2 2 3 7 4" xfId="18306" xr:uid="{00000000-0005-0000-0000-0000F60C0000}"/>
    <cellStyle name="Normal 2 2 3 8" xfId="11055" xr:uid="{00000000-0005-0000-0000-0000F70C0000}"/>
    <cellStyle name="Normal 2 2 3 8 2" xfId="30239" xr:uid="{00000000-0005-0000-0000-0000F80C0000}"/>
    <cellStyle name="Normal 2 2 3 8 3" xfId="40419" xr:uid="{00000000-0005-0000-0000-0000F90C0000}"/>
    <cellStyle name="Normal 2 2 3 8 4" xfId="20059" xr:uid="{00000000-0005-0000-0000-0000FA0C0000}"/>
    <cellStyle name="Normal 2 2 3 9" xfId="11931" xr:uid="{00000000-0005-0000-0000-0000FB0C0000}"/>
    <cellStyle name="Normal 2 2 3 9 2" xfId="31115" xr:uid="{00000000-0005-0000-0000-0000FC0C0000}"/>
    <cellStyle name="Normal 2 2 3 9 3" xfId="41295" xr:uid="{00000000-0005-0000-0000-0000FD0C0000}"/>
    <cellStyle name="Normal 2 2 3 9 4" xfId="20935" xr:uid="{00000000-0005-0000-0000-0000FE0C0000}"/>
    <cellStyle name="Normal 2 2 4" xfId="3913" xr:uid="{00000000-0005-0000-0000-0000FF0C0000}"/>
    <cellStyle name="Normal 2 2 4 10" xfId="23101" xr:uid="{00000000-0005-0000-0000-0000000D0000}"/>
    <cellStyle name="Normal 2 2 4 11" xfId="33281" xr:uid="{00000000-0005-0000-0000-0000010D0000}"/>
    <cellStyle name="Normal 2 2 4 12" xfId="12920" xr:uid="{00000000-0005-0000-0000-0000020D0000}"/>
    <cellStyle name="Normal 2 2 4 2" xfId="4351" xr:uid="{00000000-0005-0000-0000-0000030D0000}"/>
    <cellStyle name="Normal 2 2 4 2 10" xfId="33719" xr:uid="{00000000-0005-0000-0000-0000040D0000}"/>
    <cellStyle name="Normal 2 2 4 2 11" xfId="13358" xr:uid="{00000000-0005-0000-0000-0000050D0000}"/>
    <cellStyle name="Normal 2 2 4 2 2" xfId="5228" xr:uid="{00000000-0005-0000-0000-0000060D0000}"/>
    <cellStyle name="Normal 2 2 4 2 2 2" xfId="6980" xr:uid="{00000000-0005-0000-0000-0000070D0000}"/>
    <cellStyle name="Normal 2 2 4 2 2 2 2" xfId="26167" xr:uid="{00000000-0005-0000-0000-0000080D0000}"/>
    <cellStyle name="Normal 2 2 4 2 2 2 3" xfId="36347" xr:uid="{00000000-0005-0000-0000-0000090D0000}"/>
    <cellStyle name="Normal 2 2 4 2 2 2 4" xfId="15986" xr:uid="{00000000-0005-0000-0000-00000A0D0000}"/>
    <cellStyle name="Normal 2 2 4 2 2 3" xfId="8733" xr:uid="{00000000-0005-0000-0000-00000B0D0000}"/>
    <cellStyle name="Normal 2 2 4 2 2 3 2" xfId="27920" xr:uid="{00000000-0005-0000-0000-00000C0D0000}"/>
    <cellStyle name="Normal 2 2 4 2 2 3 3" xfId="38100" xr:uid="{00000000-0005-0000-0000-00000D0D0000}"/>
    <cellStyle name="Normal 2 2 4 2 2 3 4" xfId="17739" xr:uid="{00000000-0005-0000-0000-00000E0D0000}"/>
    <cellStyle name="Normal 2 2 4 2 2 4" xfId="10726" xr:uid="{00000000-0005-0000-0000-00000F0D0000}"/>
    <cellStyle name="Normal 2 2 4 2 2 4 2" xfId="29910" xr:uid="{00000000-0005-0000-0000-0000100D0000}"/>
    <cellStyle name="Normal 2 2 4 2 2 4 3" xfId="40090" xr:uid="{00000000-0005-0000-0000-0000110D0000}"/>
    <cellStyle name="Normal 2 2 4 2 2 4 4" xfId="19730" xr:uid="{00000000-0005-0000-0000-0000120D0000}"/>
    <cellStyle name="Normal 2 2 4 2 2 5" xfId="24415" xr:uid="{00000000-0005-0000-0000-0000130D0000}"/>
    <cellStyle name="Normal 2 2 4 2 2 6" xfId="34595" xr:uid="{00000000-0005-0000-0000-0000140D0000}"/>
    <cellStyle name="Normal 2 2 4 2 2 7" xfId="14234" xr:uid="{00000000-0005-0000-0000-0000150D0000}"/>
    <cellStyle name="Normal 2 2 4 2 3" xfId="6104" xr:uid="{00000000-0005-0000-0000-0000160D0000}"/>
    <cellStyle name="Normal 2 2 4 2 3 2" xfId="25291" xr:uid="{00000000-0005-0000-0000-0000170D0000}"/>
    <cellStyle name="Normal 2 2 4 2 3 3" xfId="35471" xr:uid="{00000000-0005-0000-0000-0000180D0000}"/>
    <cellStyle name="Normal 2 2 4 2 3 4" xfId="15110" xr:uid="{00000000-0005-0000-0000-0000190D0000}"/>
    <cellStyle name="Normal 2 2 4 2 4" xfId="7857" xr:uid="{00000000-0005-0000-0000-00001A0D0000}"/>
    <cellStyle name="Normal 2 2 4 2 4 2" xfId="27044" xr:uid="{00000000-0005-0000-0000-00001B0D0000}"/>
    <cellStyle name="Normal 2 2 4 2 4 3" xfId="37224" xr:uid="{00000000-0005-0000-0000-00001C0D0000}"/>
    <cellStyle name="Normal 2 2 4 2 4 4" xfId="16863" xr:uid="{00000000-0005-0000-0000-00001D0D0000}"/>
    <cellStyle name="Normal 2 2 4 2 5" xfId="9850" xr:uid="{00000000-0005-0000-0000-00001E0D0000}"/>
    <cellStyle name="Normal 2 2 4 2 5 2" xfId="29034" xr:uid="{00000000-0005-0000-0000-00001F0D0000}"/>
    <cellStyle name="Normal 2 2 4 2 5 3" xfId="39214" xr:uid="{00000000-0005-0000-0000-0000200D0000}"/>
    <cellStyle name="Normal 2 2 4 2 5 4" xfId="18854" xr:uid="{00000000-0005-0000-0000-0000210D0000}"/>
    <cellStyle name="Normal 2 2 4 2 6" xfId="11603" xr:uid="{00000000-0005-0000-0000-0000220D0000}"/>
    <cellStyle name="Normal 2 2 4 2 6 2" xfId="30787" xr:uid="{00000000-0005-0000-0000-0000230D0000}"/>
    <cellStyle name="Normal 2 2 4 2 6 3" xfId="40967" xr:uid="{00000000-0005-0000-0000-0000240D0000}"/>
    <cellStyle name="Normal 2 2 4 2 6 4" xfId="20607" xr:uid="{00000000-0005-0000-0000-0000250D0000}"/>
    <cellStyle name="Normal 2 2 4 2 7" xfId="12479" xr:uid="{00000000-0005-0000-0000-0000260D0000}"/>
    <cellStyle name="Normal 2 2 4 2 7 2" xfId="31663" xr:uid="{00000000-0005-0000-0000-0000270D0000}"/>
    <cellStyle name="Normal 2 2 4 2 7 3" xfId="41843" xr:uid="{00000000-0005-0000-0000-0000280D0000}"/>
    <cellStyle name="Normal 2 2 4 2 7 4" xfId="21483" xr:uid="{00000000-0005-0000-0000-0000290D0000}"/>
    <cellStyle name="Normal 2 2 4 2 8" xfId="22360" xr:uid="{00000000-0005-0000-0000-00002A0D0000}"/>
    <cellStyle name="Normal 2 2 4 2 8 2" xfId="32540" xr:uid="{00000000-0005-0000-0000-00002B0D0000}"/>
    <cellStyle name="Normal 2 2 4 2 8 3" xfId="42720" xr:uid="{00000000-0005-0000-0000-00002C0D0000}"/>
    <cellStyle name="Normal 2 2 4 2 9" xfId="23539" xr:uid="{00000000-0005-0000-0000-00002D0D0000}"/>
    <cellStyle name="Normal 2 2 4 3" xfId="4790" xr:uid="{00000000-0005-0000-0000-00002E0D0000}"/>
    <cellStyle name="Normal 2 2 4 3 2" xfId="6542" xr:uid="{00000000-0005-0000-0000-00002F0D0000}"/>
    <cellStyle name="Normal 2 2 4 3 2 2" xfId="25729" xr:uid="{00000000-0005-0000-0000-0000300D0000}"/>
    <cellStyle name="Normal 2 2 4 3 2 3" xfId="35909" xr:uid="{00000000-0005-0000-0000-0000310D0000}"/>
    <cellStyle name="Normal 2 2 4 3 2 4" xfId="15548" xr:uid="{00000000-0005-0000-0000-0000320D0000}"/>
    <cellStyle name="Normal 2 2 4 3 3" xfId="8295" xr:uid="{00000000-0005-0000-0000-0000330D0000}"/>
    <cellStyle name="Normal 2 2 4 3 3 2" xfId="27482" xr:uid="{00000000-0005-0000-0000-0000340D0000}"/>
    <cellStyle name="Normal 2 2 4 3 3 3" xfId="37662" xr:uid="{00000000-0005-0000-0000-0000350D0000}"/>
    <cellStyle name="Normal 2 2 4 3 3 4" xfId="17301" xr:uid="{00000000-0005-0000-0000-0000360D0000}"/>
    <cellStyle name="Normal 2 2 4 3 4" xfId="10288" xr:uid="{00000000-0005-0000-0000-0000370D0000}"/>
    <cellStyle name="Normal 2 2 4 3 4 2" xfId="29472" xr:uid="{00000000-0005-0000-0000-0000380D0000}"/>
    <cellStyle name="Normal 2 2 4 3 4 3" xfId="39652" xr:uid="{00000000-0005-0000-0000-0000390D0000}"/>
    <cellStyle name="Normal 2 2 4 3 4 4" xfId="19292" xr:uid="{00000000-0005-0000-0000-00003A0D0000}"/>
    <cellStyle name="Normal 2 2 4 3 5" xfId="23977" xr:uid="{00000000-0005-0000-0000-00003B0D0000}"/>
    <cellStyle name="Normal 2 2 4 3 6" xfId="34157" xr:uid="{00000000-0005-0000-0000-00003C0D0000}"/>
    <cellStyle name="Normal 2 2 4 3 7" xfId="13796" xr:uid="{00000000-0005-0000-0000-00003D0D0000}"/>
    <cellStyle name="Normal 2 2 4 4" xfId="5666" xr:uid="{00000000-0005-0000-0000-00003E0D0000}"/>
    <cellStyle name="Normal 2 2 4 4 2" xfId="24853" xr:uid="{00000000-0005-0000-0000-00003F0D0000}"/>
    <cellStyle name="Normal 2 2 4 4 3" xfId="35033" xr:uid="{00000000-0005-0000-0000-0000400D0000}"/>
    <cellStyle name="Normal 2 2 4 4 4" xfId="14672" xr:uid="{00000000-0005-0000-0000-0000410D0000}"/>
    <cellStyle name="Normal 2 2 4 5" xfId="7419" xr:uid="{00000000-0005-0000-0000-0000420D0000}"/>
    <cellStyle name="Normal 2 2 4 5 2" xfId="26606" xr:uid="{00000000-0005-0000-0000-0000430D0000}"/>
    <cellStyle name="Normal 2 2 4 5 3" xfId="36786" xr:uid="{00000000-0005-0000-0000-0000440D0000}"/>
    <cellStyle name="Normal 2 2 4 5 4" xfId="16425" xr:uid="{00000000-0005-0000-0000-0000450D0000}"/>
    <cellStyle name="Normal 2 2 4 6" xfId="9412" xr:uid="{00000000-0005-0000-0000-0000460D0000}"/>
    <cellStyle name="Normal 2 2 4 6 2" xfId="28596" xr:uid="{00000000-0005-0000-0000-0000470D0000}"/>
    <cellStyle name="Normal 2 2 4 6 3" xfId="38776" xr:uid="{00000000-0005-0000-0000-0000480D0000}"/>
    <cellStyle name="Normal 2 2 4 6 4" xfId="18416" xr:uid="{00000000-0005-0000-0000-0000490D0000}"/>
    <cellStyle name="Normal 2 2 4 7" xfId="11165" xr:uid="{00000000-0005-0000-0000-00004A0D0000}"/>
    <cellStyle name="Normal 2 2 4 7 2" xfId="30349" xr:uid="{00000000-0005-0000-0000-00004B0D0000}"/>
    <cellStyle name="Normal 2 2 4 7 3" xfId="40529" xr:uid="{00000000-0005-0000-0000-00004C0D0000}"/>
    <cellStyle name="Normal 2 2 4 7 4" xfId="20169" xr:uid="{00000000-0005-0000-0000-00004D0D0000}"/>
    <cellStyle name="Normal 2 2 4 8" xfId="12041" xr:uid="{00000000-0005-0000-0000-00004E0D0000}"/>
    <cellStyle name="Normal 2 2 4 8 2" xfId="31225" xr:uid="{00000000-0005-0000-0000-00004F0D0000}"/>
    <cellStyle name="Normal 2 2 4 8 3" xfId="41405" xr:uid="{00000000-0005-0000-0000-0000500D0000}"/>
    <cellStyle name="Normal 2 2 4 8 4" xfId="21045" xr:uid="{00000000-0005-0000-0000-0000510D0000}"/>
    <cellStyle name="Normal 2 2 4 9" xfId="21922" xr:uid="{00000000-0005-0000-0000-0000520D0000}"/>
    <cellStyle name="Normal 2 2 4 9 2" xfId="32102" xr:uid="{00000000-0005-0000-0000-0000530D0000}"/>
    <cellStyle name="Normal 2 2 4 9 3" xfId="42282" xr:uid="{00000000-0005-0000-0000-0000540D0000}"/>
    <cellStyle name="Normal 2 2 5" xfId="4132" xr:uid="{00000000-0005-0000-0000-0000550D0000}"/>
    <cellStyle name="Normal 2 2 5 10" xfId="33500" xr:uid="{00000000-0005-0000-0000-0000560D0000}"/>
    <cellStyle name="Normal 2 2 5 11" xfId="13139" xr:uid="{00000000-0005-0000-0000-0000570D0000}"/>
    <cellStyle name="Normal 2 2 5 2" xfId="5009" xr:uid="{00000000-0005-0000-0000-0000580D0000}"/>
    <cellStyle name="Normal 2 2 5 2 2" xfId="6761" xr:uid="{00000000-0005-0000-0000-0000590D0000}"/>
    <cellStyle name="Normal 2 2 5 2 2 2" xfId="25948" xr:uid="{00000000-0005-0000-0000-00005A0D0000}"/>
    <cellStyle name="Normal 2 2 5 2 2 3" xfId="36128" xr:uid="{00000000-0005-0000-0000-00005B0D0000}"/>
    <cellStyle name="Normal 2 2 5 2 2 4" xfId="15767" xr:uid="{00000000-0005-0000-0000-00005C0D0000}"/>
    <cellStyle name="Normal 2 2 5 2 3" xfId="8514" xr:uid="{00000000-0005-0000-0000-00005D0D0000}"/>
    <cellStyle name="Normal 2 2 5 2 3 2" xfId="27701" xr:uid="{00000000-0005-0000-0000-00005E0D0000}"/>
    <cellStyle name="Normal 2 2 5 2 3 3" xfId="37881" xr:uid="{00000000-0005-0000-0000-00005F0D0000}"/>
    <cellStyle name="Normal 2 2 5 2 3 4" xfId="17520" xr:uid="{00000000-0005-0000-0000-0000600D0000}"/>
    <cellStyle name="Normal 2 2 5 2 4" xfId="10507" xr:uid="{00000000-0005-0000-0000-0000610D0000}"/>
    <cellStyle name="Normal 2 2 5 2 4 2" xfId="29691" xr:uid="{00000000-0005-0000-0000-0000620D0000}"/>
    <cellStyle name="Normal 2 2 5 2 4 3" xfId="39871" xr:uid="{00000000-0005-0000-0000-0000630D0000}"/>
    <cellStyle name="Normal 2 2 5 2 4 4" xfId="19511" xr:uid="{00000000-0005-0000-0000-0000640D0000}"/>
    <cellStyle name="Normal 2 2 5 2 5" xfId="24196" xr:uid="{00000000-0005-0000-0000-0000650D0000}"/>
    <cellStyle name="Normal 2 2 5 2 6" xfId="34376" xr:uid="{00000000-0005-0000-0000-0000660D0000}"/>
    <cellStyle name="Normal 2 2 5 2 7" xfId="14015" xr:uid="{00000000-0005-0000-0000-0000670D0000}"/>
    <cellStyle name="Normal 2 2 5 3" xfId="5885" xr:uid="{00000000-0005-0000-0000-0000680D0000}"/>
    <cellStyle name="Normal 2 2 5 3 2" xfId="25072" xr:uid="{00000000-0005-0000-0000-0000690D0000}"/>
    <cellStyle name="Normal 2 2 5 3 3" xfId="35252" xr:uid="{00000000-0005-0000-0000-00006A0D0000}"/>
    <cellStyle name="Normal 2 2 5 3 4" xfId="14891" xr:uid="{00000000-0005-0000-0000-00006B0D0000}"/>
    <cellStyle name="Normal 2 2 5 4" xfId="7638" xr:uid="{00000000-0005-0000-0000-00006C0D0000}"/>
    <cellStyle name="Normal 2 2 5 4 2" xfId="26825" xr:uid="{00000000-0005-0000-0000-00006D0D0000}"/>
    <cellStyle name="Normal 2 2 5 4 3" xfId="37005" xr:uid="{00000000-0005-0000-0000-00006E0D0000}"/>
    <cellStyle name="Normal 2 2 5 4 4" xfId="16644" xr:uid="{00000000-0005-0000-0000-00006F0D0000}"/>
    <cellStyle name="Normal 2 2 5 5" xfId="9631" xr:uid="{00000000-0005-0000-0000-0000700D0000}"/>
    <cellStyle name="Normal 2 2 5 5 2" xfId="28815" xr:uid="{00000000-0005-0000-0000-0000710D0000}"/>
    <cellStyle name="Normal 2 2 5 5 3" xfId="38995" xr:uid="{00000000-0005-0000-0000-0000720D0000}"/>
    <cellStyle name="Normal 2 2 5 5 4" xfId="18635" xr:uid="{00000000-0005-0000-0000-0000730D0000}"/>
    <cellStyle name="Normal 2 2 5 6" xfId="11384" xr:uid="{00000000-0005-0000-0000-0000740D0000}"/>
    <cellStyle name="Normal 2 2 5 6 2" xfId="30568" xr:uid="{00000000-0005-0000-0000-0000750D0000}"/>
    <cellStyle name="Normal 2 2 5 6 3" xfId="40748" xr:uid="{00000000-0005-0000-0000-0000760D0000}"/>
    <cellStyle name="Normal 2 2 5 6 4" xfId="20388" xr:uid="{00000000-0005-0000-0000-0000770D0000}"/>
    <cellStyle name="Normal 2 2 5 7" xfId="12260" xr:uid="{00000000-0005-0000-0000-0000780D0000}"/>
    <cellStyle name="Normal 2 2 5 7 2" xfId="31444" xr:uid="{00000000-0005-0000-0000-0000790D0000}"/>
    <cellStyle name="Normal 2 2 5 7 3" xfId="41624" xr:uid="{00000000-0005-0000-0000-00007A0D0000}"/>
    <cellStyle name="Normal 2 2 5 7 4" xfId="21264" xr:uid="{00000000-0005-0000-0000-00007B0D0000}"/>
    <cellStyle name="Normal 2 2 5 8" xfId="22141" xr:uid="{00000000-0005-0000-0000-00007C0D0000}"/>
    <cellStyle name="Normal 2 2 5 8 2" xfId="32321" xr:uid="{00000000-0005-0000-0000-00007D0D0000}"/>
    <cellStyle name="Normal 2 2 5 8 3" xfId="42501" xr:uid="{00000000-0005-0000-0000-00007E0D0000}"/>
    <cellStyle name="Normal 2 2 5 9" xfId="23320" xr:uid="{00000000-0005-0000-0000-00007F0D0000}"/>
    <cellStyle name="Normal 2 2 6" xfId="4571" xr:uid="{00000000-0005-0000-0000-0000800D0000}"/>
    <cellStyle name="Normal 2 2 6 2" xfId="6323" xr:uid="{00000000-0005-0000-0000-0000810D0000}"/>
    <cellStyle name="Normal 2 2 6 2 2" xfId="25510" xr:uid="{00000000-0005-0000-0000-0000820D0000}"/>
    <cellStyle name="Normal 2 2 6 2 3" xfId="35690" xr:uid="{00000000-0005-0000-0000-0000830D0000}"/>
    <cellStyle name="Normal 2 2 6 2 4" xfId="15329" xr:uid="{00000000-0005-0000-0000-0000840D0000}"/>
    <cellStyle name="Normal 2 2 6 3" xfId="8076" xr:uid="{00000000-0005-0000-0000-0000850D0000}"/>
    <cellStyle name="Normal 2 2 6 3 2" xfId="27263" xr:uid="{00000000-0005-0000-0000-0000860D0000}"/>
    <cellStyle name="Normal 2 2 6 3 3" xfId="37443" xr:uid="{00000000-0005-0000-0000-0000870D0000}"/>
    <cellStyle name="Normal 2 2 6 3 4" xfId="17082" xr:uid="{00000000-0005-0000-0000-0000880D0000}"/>
    <cellStyle name="Normal 2 2 6 4" xfId="10069" xr:uid="{00000000-0005-0000-0000-0000890D0000}"/>
    <cellStyle name="Normal 2 2 6 4 2" xfId="29253" xr:uid="{00000000-0005-0000-0000-00008A0D0000}"/>
    <cellStyle name="Normal 2 2 6 4 3" xfId="39433" xr:uid="{00000000-0005-0000-0000-00008B0D0000}"/>
    <cellStyle name="Normal 2 2 6 4 4" xfId="19073" xr:uid="{00000000-0005-0000-0000-00008C0D0000}"/>
    <cellStyle name="Normal 2 2 6 5" xfId="23758" xr:uid="{00000000-0005-0000-0000-00008D0D0000}"/>
    <cellStyle name="Normal 2 2 6 6" xfId="33938" xr:uid="{00000000-0005-0000-0000-00008E0D0000}"/>
    <cellStyle name="Normal 2 2 6 7" xfId="13577" xr:uid="{00000000-0005-0000-0000-00008F0D0000}"/>
    <cellStyle name="Normal 2 2 7" xfId="5447" xr:uid="{00000000-0005-0000-0000-0000900D0000}"/>
    <cellStyle name="Normal 2 2 7 2" xfId="8963" xr:uid="{00000000-0005-0000-0000-0000910D0000}"/>
    <cellStyle name="Normal 2 2 7 2 2" xfId="28148" xr:uid="{00000000-0005-0000-0000-0000920D0000}"/>
    <cellStyle name="Normal 2 2 7 2 3" xfId="38328" xr:uid="{00000000-0005-0000-0000-0000930D0000}"/>
    <cellStyle name="Normal 2 2 7 2 4" xfId="17968" xr:uid="{00000000-0005-0000-0000-0000940D0000}"/>
    <cellStyle name="Normal 2 2 7 3" xfId="24634" xr:uid="{00000000-0005-0000-0000-0000950D0000}"/>
    <cellStyle name="Normal 2 2 7 4" xfId="34814" xr:uid="{00000000-0005-0000-0000-0000960D0000}"/>
    <cellStyle name="Normal 2 2 7 5" xfId="14453" xr:uid="{00000000-0005-0000-0000-0000970D0000}"/>
    <cellStyle name="Normal 2 2 8" xfId="7200" xr:uid="{00000000-0005-0000-0000-0000980D0000}"/>
    <cellStyle name="Normal 2 2 8 2" xfId="26387" xr:uid="{00000000-0005-0000-0000-0000990D0000}"/>
    <cellStyle name="Normal 2 2 8 3" xfId="36567" xr:uid="{00000000-0005-0000-0000-00009A0D0000}"/>
    <cellStyle name="Normal 2 2 8 4" xfId="16206" xr:uid="{00000000-0005-0000-0000-00009B0D0000}"/>
    <cellStyle name="Normal 2 2 9" xfId="9193" xr:uid="{00000000-0005-0000-0000-00009C0D0000}"/>
    <cellStyle name="Normal 2 2 9 2" xfId="28377" xr:uid="{00000000-0005-0000-0000-00009D0D0000}"/>
    <cellStyle name="Normal 2 2 9 3" xfId="38557" xr:uid="{00000000-0005-0000-0000-00009E0D0000}"/>
    <cellStyle name="Normal 2 2 9 4" xfId="18197" xr:uid="{00000000-0005-0000-0000-00009F0D0000}"/>
    <cellStyle name="Normal 2 20" xfId="43179" xr:uid="{00000000-0005-0000-0000-0000A00D0000}"/>
    <cellStyle name="Normal 2 21" xfId="43418" xr:uid="{00000000-0005-0000-0000-0000A10D0000}"/>
    <cellStyle name="Normal 2 22" xfId="12696" xr:uid="{00000000-0005-0000-0000-0000A20D0000}"/>
    <cellStyle name="Normal 2 23" xfId="3651" xr:uid="{00000000-0005-0000-0000-0000A30D0000}"/>
    <cellStyle name="Normal 2 3" xfId="195" xr:uid="{00000000-0005-0000-0000-0000A40D0000}"/>
    <cellStyle name="Normal 2 3 10" xfId="1646" xr:uid="{00000000-0005-0000-0000-0000A50D0000}"/>
    <cellStyle name="Normal 2 3 10 2" xfId="30133" xr:uid="{00000000-0005-0000-0000-0000A60D0000}"/>
    <cellStyle name="Normal 2 3 10 3" xfId="40313" xr:uid="{00000000-0005-0000-0000-0000A70D0000}"/>
    <cellStyle name="Normal 2 3 10 4" xfId="19953" xr:uid="{00000000-0005-0000-0000-0000A80D0000}"/>
    <cellStyle name="Normal 2 3 10 5" xfId="10949" xr:uid="{00000000-0005-0000-0000-0000A90D0000}"/>
    <cellStyle name="Normal 2 3 11" xfId="2994" xr:uid="{00000000-0005-0000-0000-0000AA0D0000}"/>
    <cellStyle name="Normal 2 3 11 2" xfId="31009" xr:uid="{00000000-0005-0000-0000-0000AB0D0000}"/>
    <cellStyle name="Normal 2 3 11 3" xfId="41189" xr:uid="{00000000-0005-0000-0000-0000AC0D0000}"/>
    <cellStyle name="Normal 2 3 11 4" xfId="20829" xr:uid="{00000000-0005-0000-0000-0000AD0D0000}"/>
    <cellStyle name="Normal 2 3 11 5" xfId="11825" xr:uid="{00000000-0005-0000-0000-0000AE0D0000}"/>
    <cellStyle name="Normal 2 3 12" xfId="21706" xr:uid="{00000000-0005-0000-0000-0000AF0D0000}"/>
    <cellStyle name="Normal 2 3 12 2" xfId="31886" xr:uid="{00000000-0005-0000-0000-0000B00D0000}"/>
    <cellStyle name="Normal 2 3 12 3" xfId="42066" xr:uid="{00000000-0005-0000-0000-0000B10D0000}"/>
    <cellStyle name="Normal 2 3 13" xfId="22599" xr:uid="{00000000-0005-0000-0000-0000B20D0000}"/>
    <cellStyle name="Normal 2 3 13 2" xfId="32779" xr:uid="{00000000-0005-0000-0000-0000B30D0000}"/>
    <cellStyle name="Normal 2 3 13 3" xfId="42959" xr:uid="{00000000-0005-0000-0000-0000B40D0000}"/>
    <cellStyle name="Normal 2 3 14" xfId="22838" xr:uid="{00000000-0005-0000-0000-0000B50D0000}"/>
    <cellStyle name="Normal 2 3 15" xfId="33018" xr:uid="{00000000-0005-0000-0000-0000B60D0000}"/>
    <cellStyle name="Normal 2 3 16" xfId="43198" xr:uid="{00000000-0005-0000-0000-0000B70D0000}"/>
    <cellStyle name="Normal 2 3 17" xfId="43437" xr:uid="{00000000-0005-0000-0000-0000B80D0000}"/>
    <cellStyle name="Normal 2 3 18" xfId="12704" xr:uid="{00000000-0005-0000-0000-0000B90D0000}"/>
    <cellStyle name="Normal 2 3 19" xfId="3685" xr:uid="{00000000-0005-0000-0000-0000BA0D0000}"/>
    <cellStyle name="Normal 2 3 2" xfId="196" xr:uid="{00000000-0005-0000-0000-0000BB0D0000}"/>
    <cellStyle name="Normal 2 3 2 2" xfId="373" xr:uid="{00000000-0005-0000-0000-0000BC0D0000}"/>
    <cellStyle name="Normal 2 3 2 2 2" xfId="539" xr:uid="{00000000-0005-0000-0000-0000BD0D0000}"/>
    <cellStyle name="Normal 2 3 2 2 2 2" xfId="874" xr:uid="{00000000-0005-0000-0000-0000BE0D0000}"/>
    <cellStyle name="Normal 2 3 2 2 2 2 2" xfId="1547" xr:uid="{00000000-0005-0000-0000-0000BF0D0000}"/>
    <cellStyle name="Normal 2 3 2 2 2 2 2 2" xfId="2897" xr:uid="{00000000-0005-0000-0000-0000C00D0000}"/>
    <cellStyle name="Normal 2 3 2 2 2 2 3" xfId="2223" xr:uid="{00000000-0005-0000-0000-0000C10D0000}"/>
    <cellStyle name="Normal 2 3 2 2 2 2 4" xfId="3571" xr:uid="{00000000-0005-0000-0000-0000C20D0000}"/>
    <cellStyle name="Normal 2 3 2 2 2 3" xfId="1212" xr:uid="{00000000-0005-0000-0000-0000C30D0000}"/>
    <cellStyle name="Normal 2 3 2 2 2 3 2" xfId="2562" xr:uid="{00000000-0005-0000-0000-0000C40D0000}"/>
    <cellStyle name="Normal 2 3 2 2 2 4" xfId="1888" xr:uid="{00000000-0005-0000-0000-0000C50D0000}"/>
    <cellStyle name="Normal 2 3 2 2 2 5" xfId="3236" xr:uid="{00000000-0005-0000-0000-0000C60D0000}"/>
    <cellStyle name="Normal 2 3 2 2 3" xfId="708" xr:uid="{00000000-0005-0000-0000-0000C70D0000}"/>
    <cellStyle name="Normal 2 3 2 2 3 2" xfId="1381" xr:uid="{00000000-0005-0000-0000-0000C80D0000}"/>
    <cellStyle name="Normal 2 3 2 2 3 2 2" xfId="2731" xr:uid="{00000000-0005-0000-0000-0000C90D0000}"/>
    <cellStyle name="Normal 2 3 2 2 3 3" xfId="2057" xr:uid="{00000000-0005-0000-0000-0000CA0D0000}"/>
    <cellStyle name="Normal 2 3 2 2 3 4" xfId="3405" xr:uid="{00000000-0005-0000-0000-0000CB0D0000}"/>
    <cellStyle name="Normal 2 3 2 2 4" xfId="1046" xr:uid="{00000000-0005-0000-0000-0000CC0D0000}"/>
    <cellStyle name="Normal 2 3 2 2 4 2" xfId="2396" xr:uid="{00000000-0005-0000-0000-0000CD0D0000}"/>
    <cellStyle name="Normal 2 3 2 2 5" xfId="1722" xr:uid="{00000000-0005-0000-0000-0000CE0D0000}"/>
    <cellStyle name="Normal 2 3 2 2 6" xfId="3070" xr:uid="{00000000-0005-0000-0000-0000CF0D0000}"/>
    <cellStyle name="Normal 2 3 2 3" xfId="464" xr:uid="{00000000-0005-0000-0000-0000D00D0000}"/>
    <cellStyle name="Normal 2 3 2 3 2" xfId="799" xr:uid="{00000000-0005-0000-0000-0000D10D0000}"/>
    <cellStyle name="Normal 2 3 2 3 2 2" xfId="1472" xr:uid="{00000000-0005-0000-0000-0000D20D0000}"/>
    <cellStyle name="Normal 2 3 2 3 2 2 2" xfId="2822" xr:uid="{00000000-0005-0000-0000-0000D30D0000}"/>
    <cellStyle name="Normal 2 3 2 3 2 3" xfId="2148" xr:uid="{00000000-0005-0000-0000-0000D40D0000}"/>
    <cellStyle name="Normal 2 3 2 3 2 4" xfId="3496" xr:uid="{00000000-0005-0000-0000-0000D50D0000}"/>
    <cellStyle name="Normal 2 3 2 3 3" xfId="1137" xr:uid="{00000000-0005-0000-0000-0000D60D0000}"/>
    <cellStyle name="Normal 2 3 2 3 3 2" xfId="2487" xr:uid="{00000000-0005-0000-0000-0000D70D0000}"/>
    <cellStyle name="Normal 2 3 2 3 4" xfId="1813" xr:uid="{00000000-0005-0000-0000-0000D80D0000}"/>
    <cellStyle name="Normal 2 3 2 3 5" xfId="3161" xr:uid="{00000000-0005-0000-0000-0000D90D0000}"/>
    <cellStyle name="Normal 2 3 2 4" xfId="633" xr:uid="{00000000-0005-0000-0000-0000DA0D0000}"/>
    <cellStyle name="Normal 2 3 2 4 2" xfId="1306" xr:uid="{00000000-0005-0000-0000-0000DB0D0000}"/>
    <cellStyle name="Normal 2 3 2 4 2 2" xfId="2656" xr:uid="{00000000-0005-0000-0000-0000DC0D0000}"/>
    <cellStyle name="Normal 2 3 2 4 3" xfId="1982" xr:uid="{00000000-0005-0000-0000-0000DD0D0000}"/>
    <cellStyle name="Normal 2 3 2 4 4" xfId="3330" xr:uid="{00000000-0005-0000-0000-0000DE0D0000}"/>
    <cellStyle name="Normal 2 3 2 5" xfId="971" xr:uid="{00000000-0005-0000-0000-0000DF0D0000}"/>
    <cellStyle name="Normal 2 3 2 5 2" xfId="2321" xr:uid="{00000000-0005-0000-0000-0000E00D0000}"/>
    <cellStyle name="Normal 2 3 2 6" xfId="1647" xr:uid="{00000000-0005-0000-0000-0000E10D0000}"/>
    <cellStyle name="Normal 2 3 2 7" xfId="2995" xr:uid="{00000000-0005-0000-0000-0000E20D0000}"/>
    <cellStyle name="Normal 2 3 2 8" xfId="3706" xr:uid="{00000000-0005-0000-0000-0000E30D0000}"/>
    <cellStyle name="Normal 2 3 3" xfId="197" xr:uid="{00000000-0005-0000-0000-0000E40D0000}"/>
    <cellStyle name="Normal 2 3 3 10" xfId="21821" xr:uid="{00000000-0005-0000-0000-0000E50D0000}"/>
    <cellStyle name="Normal 2 3 3 10 2" xfId="32001" xr:uid="{00000000-0005-0000-0000-0000E60D0000}"/>
    <cellStyle name="Normal 2 3 3 10 3" xfId="42181" xr:uid="{00000000-0005-0000-0000-0000E70D0000}"/>
    <cellStyle name="Normal 2 3 3 11" xfId="22717" xr:uid="{00000000-0005-0000-0000-0000E80D0000}"/>
    <cellStyle name="Normal 2 3 3 11 2" xfId="32897" xr:uid="{00000000-0005-0000-0000-0000E90D0000}"/>
    <cellStyle name="Normal 2 3 3 11 3" xfId="43077" xr:uid="{00000000-0005-0000-0000-0000EA0D0000}"/>
    <cellStyle name="Normal 2 3 3 12" xfId="22956" xr:uid="{00000000-0005-0000-0000-0000EB0D0000}"/>
    <cellStyle name="Normal 2 3 3 13" xfId="33136" xr:uid="{00000000-0005-0000-0000-0000EC0D0000}"/>
    <cellStyle name="Normal 2 3 3 14" xfId="43316" xr:uid="{00000000-0005-0000-0000-0000ED0D0000}"/>
    <cellStyle name="Normal 2 3 3 15" xfId="43555" xr:uid="{00000000-0005-0000-0000-0000EE0D0000}"/>
    <cellStyle name="Normal 2 3 3 16" xfId="12819" xr:uid="{00000000-0005-0000-0000-0000EF0D0000}"/>
    <cellStyle name="Normal 2 3 3 17" xfId="3811" xr:uid="{00000000-0005-0000-0000-0000F00D0000}"/>
    <cellStyle name="Normal 2 3 3 2" xfId="198" xr:uid="{00000000-0005-0000-0000-0000F10D0000}"/>
    <cellStyle name="Normal 2 3 3 2 10" xfId="23219" xr:uid="{00000000-0005-0000-0000-0000F20D0000}"/>
    <cellStyle name="Normal 2 3 3 2 11" xfId="33399" xr:uid="{00000000-0005-0000-0000-0000F30D0000}"/>
    <cellStyle name="Normal 2 3 3 2 12" xfId="13038" xr:uid="{00000000-0005-0000-0000-0000F40D0000}"/>
    <cellStyle name="Normal 2 3 3 2 13" xfId="4031" xr:uid="{00000000-0005-0000-0000-0000F50D0000}"/>
    <cellStyle name="Normal 2 3 3 2 2" xfId="375" xr:uid="{00000000-0005-0000-0000-0000F60D0000}"/>
    <cellStyle name="Normal 2 3 3 2 2 10" xfId="33837" xr:uid="{00000000-0005-0000-0000-0000F70D0000}"/>
    <cellStyle name="Normal 2 3 3 2 2 11" xfId="13476" xr:uid="{00000000-0005-0000-0000-0000F80D0000}"/>
    <cellStyle name="Normal 2 3 3 2 2 12" xfId="4469" xr:uid="{00000000-0005-0000-0000-0000F90D0000}"/>
    <cellStyle name="Normal 2 3 3 2 2 2" xfId="541" xr:uid="{00000000-0005-0000-0000-0000FA0D0000}"/>
    <cellStyle name="Normal 2 3 3 2 2 2 2" xfId="876" xr:uid="{00000000-0005-0000-0000-0000FB0D0000}"/>
    <cellStyle name="Normal 2 3 3 2 2 2 2 2" xfId="1549" xr:uid="{00000000-0005-0000-0000-0000FC0D0000}"/>
    <cellStyle name="Normal 2 3 3 2 2 2 2 2 2" xfId="2899" xr:uid="{00000000-0005-0000-0000-0000FD0D0000}"/>
    <cellStyle name="Normal 2 3 3 2 2 2 2 2 3" xfId="26285" xr:uid="{00000000-0005-0000-0000-0000FE0D0000}"/>
    <cellStyle name="Normal 2 3 3 2 2 2 2 3" xfId="2225" xr:uid="{00000000-0005-0000-0000-0000FF0D0000}"/>
    <cellStyle name="Normal 2 3 3 2 2 2 2 3 2" xfId="36465" xr:uid="{00000000-0005-0000-0000-0000000E0000}"/>
    <cellStyle name="Normal 2 3 3 2 2 2 2 4" xfId="3573" xr:uid="{00000000-0005-0000-0000-0000010E0000}"/>
    <cellStyle name="Normal 2 3 3 2 2 2 2 4 2" xfId="16104" xr:uid="{00000000-0005-0000-0000-0000020E0000}"/>
    <cellStyle name="Normal 2 3 3 2 2 2 2 5" xfId="7098" xr:uid="{00000000-0005-0000-0000-0000030E0000}"/>
    <cellStyle name="Normal 2 3 3 2 2 2 3" xfId="1214" xr:uid="{00000000-0005-0000-0000-0000040E0000}"/>
    <cellStyle name="Normal 2 3 3 2 2 2 3 2" xfId="2564" xr:uid="{00000000-0005-0000-0000-0000050E0000}"/>
    <cellStyle name="Normal 2 3 3 2 2 2 3 2 2" xfId="28038" xr:uid="{00000000-0005-0000-0000-0000060E0000}"/>
    <cellStyle name="Normal 2 3 3 2 2 2 3 3" xfId="38218" xr:uid="{00000000-0005-0000-0000-0000070E0000}"/>
    <cellStyle name="Normal 2 3 3 2 2 2 3 4" xfId="17857" xr:uid="{00000000-0005-0000-0000-0000080E0000}"/>
    <cellStyle name="Normal 2 3 3 2 2 2 3 5" xfId="8851" xr:uid="{00000000-0005-0000-0000-0000090E0000}"/>
    <cellStyle name="Normal 2 3 3 2 2 2 4" xfId="1890" xr:uid="{00000000-0005-0000-0000-00000A0E0000}"/>
    <cellStyle name="Normal 2 3 3 2 2 2 4 2" xfId="30028" xr:uid="{00000000-0005-0000-0000-00000B0E0000}"/>
    <cellStyle name="Normal 2 3 3 2 2 2 4 3" xfId="40208" xr:uid="{00000000-0005-0000-0000-00000C0E0000}"/>
    <cellStyle name="Normal 2 3 3 2 2 2 4 4" xfId="19848" xr:uid="{00000000-0005-0000-0000-00000D0E0000}"/>
    <cellStyle name="Normal 2 3 3 2 2 2 4 5" xfId="10844" xr:uid="{00000000-0005-0000-0000-00000E0E0000}"/>
    <cellStyle name="Normal 2 3 3 2 2 2 5" xfId="3238" xr:uid="{00000000-0005-0000-0000-00000F0E0000}"/>
    <cellStyle name="Normal 2 3 3 2 2 2 5 2" xfId="24533" xr:uid="{00000000-0005-0000-0000-0000100E0000}"/>
    <cellStyle name="Normal 2 3 3 2 2 2 6" xfId="34713" xr:uid="{00000000-0005-0000-0000-0000110E0000}"/>
    <cellStyle name="Normal 2 3 3 2 2 2 7" xfId="14352" xr:uid="{00000000-0005-0000-0000-0000120E0000}"/>
    <cellStyle name="Normal 2 3 3 2 2 2 8" xfId="5346" xr:uid="{00000000-0005-0000-0000-0000130E0000}"/>
    <cellStyle name="Normal 2 3 3 2 2 3" xfId="710" xr:uid="{00000000-0005-0000-0000-0000140E0000}"/>
    <cellStyle name="Normal 2 3 3 2 2 3 2" xfId="1383" xr:uid="{00000000-0005-0000-0000-0000150E0000}"/>
    <cellStyle name="Normal 2 3 3 2 2 3 2 2" xfId="2733" xr:uid="{00000000-0005-0000-0000-0000160E0000}"/>
    <cellStyle name="Normal 2 3 3 2 2 3 2 3" xfId="25409" xr:uid="{00000000-0005-0000-0000-0000170E0000}"/>
    <cellStyle name="Normal 2 3 3 2 2 3 3" xfId="2059" xr:uid="{00000000-0005-0000-0000-0000180E0000}"/>
    <cellStyle name="Normal 2 3 3 2 2 3 3 2" xfId="35589" xr:uid="{00000000-0005-0000-0000-0000190E0000}"/>
    <cellStyle name="Normal 2 3 3 2 2 3 4" xfId="3407" xr:uid="{00000000-0005-0000-0000-00001A0E0000}"/>
    <cellStyle name="Normal 2 3 3 2 2 3 4 2" xfId="15228" xr:uid="{00000000-0005-0000-0000-00001B0E0000}"/>
    <cellStyle name="Normal 2 3 3 2 2 3 5" xfId="6222" xr:uid="{00000000-0005-0000-0000-00001C0E0000}"/>
    <cellStyle name="Normal 2 3 3 2 2 4" xfId="1048" xr:uid="{00000000-0005-0000-0000-00001D0E0000}"/>
    <cellStyle name="Normal 2 3 3 2 2 4 2" xfId="2398" xr:uid="{00000000-0005-0000-0000-00001E0E0000}"/>
    <cellStyle name="Normal 2 3 3 2 2 4 2 2" xfId="27162" xr:uid="{00000000-0005-0000-0000-00001F0E0000}"/>
    <cellStyle name="Normal 2 3 3 2 2 4 3" xfId="37342" xr:uid="{00000000-0005-0000-0000-0000200E0000}"/>
    <cellStyle name="Normal 2 3 3 2 2 4 4" xfId="16981" xr:uid="{00000000-0005-0000-0000-0000210E0000}"/>
    <cellStyle name="Normal 2 3 3 2 2 4 5" xfId="7975" xr:uid="{00000000-0005-0000-0000-0000220E0000}"/>
    <cellStyle name="Normal 2 3 3 2 2 5" xfId="1724" xr:uid="{00000000-0005-0000-0000-0000230E0000}"/>
    <cellStyle name="Normal 2 3 3 2 2 5 2" xfId="29152" xr:uid="{00000000-0005-0000-0000-0000240E0000}"/>
    <cellStyle name="Normal 2 3 3 2 2 5 3" xfId="39332" xr:uid="{00000000-0005-0000-0000-0000250E0000}"/>
    <cellStyle name="Normal 2 3 3 2 2 5 4" xfId="18972" xr:uid="{00000000-0005-0000-0000-0000260E0000}"/>
    <cellStyle name="Normal 2 3 3 2 2 5 5" xfId="9968" xr:uid="{00000000-0005-0000-0000-0000270E0000}"/>
    <cellStyle name="Normal 2 3 3 2 2 6" xfId="3072" xr:uid="{00000000-0005-0000-0000-0000280E0000}"/>
    <cellStyle name="Normal 2 3 3 2 2 6 2" xfId="30905" xr:uid="{00000000-0005-0000-0000-0000290E0000}"/>
    <cellStyle name="Normal 2 3 3 2 2 6 3" xfId="41085" xr:uid="{00000000-0005-0000-0000-00002A0E0000}"/>
    <cellStyle name="Normal 2 3 3 2 2 6 4" xfId="20725" xr:uid="{00000000-0005-0000-0000-00002B0E0000}"/>
    <cellStyle name="Normal 2 3 3 2 2 6 5" xfId="11721" xr:uid="{00000000-0005-0000-0000-00002C0E0000}"/>
    <cellStyle name="Normal 2 3 3 2 2 7" xfId="12597" xr:uid="{00000000-0005-0000-0000-00002D0E0000}"/>
    <cellStyle name="Normal 2 3 3 2 2 7 2" xfId="31781" xr:uid="{00000000-0005-0000-0000-00002E0E0000}"/>
    <cellStyle name="Normal 2 3 3 2 2 7 3" xfId="41961" xr:uid="{00000000-0005-0000-0000-00002F0E0000}"/>
    <cellStyle name="Normal 2 3 3 2 2 7 4" xfId="21601" xr:uid="{00000000-0005-0000-0000-0000300E0000}"/>
    <cellStyle name="Normal 2 3 3 2 2 8" xfId="22478" xr:uid="{00000000-0005-0000-0000-0000310E0000}"/>
    <cellStyle name="Normal 2 3 3 2 2 8 2" xfId="32658" xr:uid="{00000000-0005-0000-0000-0000320E0000}"/>
    <cellStyle name="Normal 2 3 3 2 2 8 3" xfId="42838" xr:uid="{00000000-0005-0000-0000-0000330E0000}"/>
    <cellStyle name="Normal 2 3 3 2 2 9" xfId="23657" xr:uid="{00000000-0005-0000-0000-0000340E0000}"/>
    <cellStyle name="Normal 2 3 3 2 3" xfId="466" xr:uid="{00000000-0005-0000-0000-0000350E0000}"/>
    <cellStyle name="Normal 2 3 3 2 3 2" xfId="801" xr:uid="{00000000-0005-0000-0000-0000360E0000}"/>
    <cellStyle name="Normal 2 3 3 2 3 2 2" xfId="1474" xr:uid="{00000000-0005-0000-0000-0000370E0000}"/>
    <cellStyle name="Normal 2 3 3 2 3 2 2 2" xfId="2824" xr:uid="{00000000-0005-0000-0000-0000380E0000}"/>
    <cellStyle name="Normal 2 3 3 2 3 2 2 3" xfId="25847" xr:uid="{00000000-0005-0000-0000-0000390E0000}"/>
    <cellStyle name="Normal 2 3 3 2 3 2 3" xfId="2150" xr:uid="{00000000-0005-0000-0000-00003A0E0000}"/>
    <cellStyle name="Normal 2 3 3 2 3 2 3 2" xfId="36027" xr:uid="{00000000-0005-0000-0000-00003B0E0000}"/>
    <cellStyle name="Normal 2 3 3 2 3 2 4" xfId="3498" xr:uid="{00000000-0005-0000-0000-00003C0E0000}"/>
    <cellStyle name="Normal 2 3 3 2 3 2 4 2" xfId="15666" xr:uid="{00000000-0005-0000-0000-00003D0E0000}"/>
    <cellStyle name="Normal 2 3 3 2 3 2 5" xfId="6660" xr:uid="{00000000-0005-0000-0000-00003E0E0000}"/>
    <cellStyle name="Normal 2 3 3 2 3 3" xfId="1139" xr:uid="{00000000-0005-0000-0000-00003F0E0000}"/>
    <cellStyle name="Normal 2 3 3 2 3 3 2" xfId="2489" xr:uid="{00000000-0005-0000-0000-0000400E0000}"/>
    <cellStyle name="Normal 2 3 3 2 3 3 2 2" xfId="27600" xr:uid="{00000000-0005-0000-0000-0000410E0000}"/>
    <cellStyle name="Normal 2 3 3 2 3 3 3" xfId="37780" xr:uid="{00000000-0005-0000-0000-0000420E0000}"/>
    <cellStyle name="Normal 2 3 3 2 3 3 4" xfId="17419" xr:uid="{00000000-0005-0000-0000-0000430E0000}"/>
    <cellStyle name="Normal 2 3 3 2 3 3 5" xfId="8413" xr:uid="{00000000-0005-0000-0000-0000440E0000}"/>
    <cellStyle name="Normal 2 3 3 2 3 4" xfId="1815" xr:uid="{00000000-0005-0000-0000-0000450E0000}"/>
    <cellStyle name="Normal 2 3 3 2 3 4 2" xfId="29590" xr:uid="{00000000-0005-0000-0000-0000460E0000}"/>
    <cellStyle name="Normal 2 3 3 2 3 4 3" xfId="39770" xr:uid="{00000000-0005-0000-0000-0000470E0000}"/>
    <cellStyle name="Normal 2 3 3 2 3 4 4" xfId="19410" xr:uid="{00000000-0005-0000-0000-0000480E0000}"/>
    <cellStyle name="Normal 2 3 3 2 3 4 5" xfId="10406" xr:uid="{00000000-0005-0000-0000-0000490E0000}"/>
    <cellStyle name="Normal 2 3 3 2 3 5" xfId="3163" xr:uid="{00000000-0005-0000-0000-00004A0E0000}"/>
    <cellStyle name="Normal 2 3 3 2 3 5 2" xfId="24095" xr:uid="{00000000-0005-0000-0000-00004B0E0000}"/>
    <cellStyle name="Normal 2 3 3 2 3 6" xfId="34275" xr:uid="{00000000-0005-0000-0000-00004C0E0000}"/>
    <cellStyle name="Normal 2 3 3 2 3 7" xfId="13914" xr:uid="{00000000-0005-0000-0000-00004D0E0000}"/>
    <cellStyle name="Normal 2 3 3 2 3 8" xfId="4908" xr:uid="{00000000-0005-0000-0000-00004E0E0000}"/>
    <cellStyle name="Normal 2 3 3 2 4" xfId="635" xr:uid="{00000000-0005-0000-0000-00004F0E0000}"/>
    <cellStyle name="Normal 2 3 3 2 4 2" xfId="1308" xr:uid="{00000000-0005-0000-0000-0000500E0000}"/>
    <cellStyle name="Normal 2 3 3 2 4 2 2" xfId="2658" xr:uid="{00000000-0005-0000-0000-0000510E0000}"/>
    <cellStyle name="Normal 2 3 3 2 4 2 3" xfId="24971" xr:uid="{00000000-0005-0000-0000-0000520E0000}"/>
    <cellStyle name="Normal 2 3 3 2 4 3" xfId="1984" xr:uid="{00000000-0005-0000-0000-0000530E0000}"/>
    <cellStyle name="Normal 2 3 3 2 4 3 2" xfId="35151" xr:uid="{00000000-0005-0000-0000-0000540E0000}"/>
    <cellStyle name="Normal 2 3 3 2 4 4" xfId="3332" xr:uid="{00000000-0005-0000-0000-0000550E0000}"/>
    <cellStyle name="Normal 2 3 3 2 4 4 2" xfId="14790" xr:uid="{00000000-0005-0000-0000-0000560E0000}"/>
    <cellStyle name="Normal 2 3 3 2 4 5" xfId="5784" xr:uid="{00000000-0005-0000-0000-0000570E0000}"/>
    <cellStyle name="Normal 2 3 3 2 5" xfId="973" xr:uid="{00000000-0005-0000-0000-0000580E0000}"/>
    <cellStyle name="Normal 2 3 3 2 5 2" xfId="2323" xr:uid="{00000000-0005-0000-0000-0000590E0000}"/>
    <cellStyle name="Normal 2 3 3 2 5 2 2" xfId="26724" xr:uid="{00000000-0005-0000-0000-00005A0E0000}"/>
    <cellStyle name="Normal 2 3 3 2 5 3" xfId="36904" xr:uid="{00000000-0005-0000-0000-00005B0E0000}"/>
    <cellStyle name="Normal 2 3 3 2 5 4" xfId="16543" xr:uid="{00000000-0005-0000-0000-00005C0E0000}"/>
    <cellStyle name="Normal 2 3 3 2 5 5" xfId="7537" xr:uid="{00000000-0005-0000-0000-00005D0E0000}"/>
    <cellStyle name="Normal 2 3 3 2 6" xfId="1649" xr:uid="{00000000-0005-0000-0000-00005E0E0000}"/>
    <cellStyle name="Normal 2 3 3 2 6 2" xfId="28714" xr:uid="{00000000-0005-0000-0000-00005F0E0000}"/>
    <cellStyle name="Normal 2 3 3 2 6 3" xfId="38894" xr:uid="{00000000-0005-0000-0000-0000600E0000}"/>
    <cellStyle name="Normal 2 3 3 2 6 4" xfId="18534" xr:uid="{00000000-0005-0000-0000-0000610E0000}"/>
    <cellStyle name="Normal 2 3 3 2 6 5" xfId="9530" xr:uid="{00000000-0005-0000-0000-0000620E0000}"/>
    <cellStyle name="Normal 2 3 3 2 7" xfId="2997" xr:uid="{00000000-0005-0000-0000-0000630E0000}"/>
    <cellStyle name="Normal 2 3 3 2 7 2" xfId="30467" xr:uid="{00000000-0005-0000-0000-0000640E0000}"/>
    <cellStyle name="Normal 2 3 3 2 7 3" xfId="40647" xr:uid="{00000000-0005-0000-0000-0000650E0000}"/>
    <cellStyle name="Normal 2 3 3 2 7 4" xfId="20287" xr:uid="{00000000-0005-0000-0000-0000660E0000}"/>
    <cellStyle name="Normal 2 3 3 2 7 5" xfId="11283" xr:uid="{00000000-0005-0000-0000-0000670E0000}"/>
    <cellStyle name="Normal 2 3 3 2 8" xfId="12159" xr:uid="{00000000-0005-0000-0000-0000680E0000}"/>
    <cellStyle name="Normal 2 3 3 2 8 2" xfId="31343" xr:uid="{00000000-0005-0000-0000-0000690E0000}"/>
    <cellStyle name="Normal 2 3 3 2 8 3" xfId="41523" xr:uid="{00000000-0005-0000-0000-00006A0E0000}"/>
    <cellStyle name="Normal 2 3 3 2 8 4" xfId="21163" xr:uid="{00000000-0005-0000-0000-00006B0E0000}"/>
    <cellStyle name="Normal 2 3 3 2 9" xfId="22040" xr:uid="{00000000-0005-0000-0000-00006C0E0000}"/>
    <cellStyle name="Normal 2 3 3 2 9 2" xfId="32220" xr:uid="{00000000-0005-0000-0000-00006D0E0000}"/>
    <cellStyle name="Normal 2 3 3 2 9 3" xfId="42400" xr:uid="{00000000-0005-0000-0000-00006E0E0000}"/>
    <cellStyle name="Normal 2 3 3 3" xfId="374" xr:uid="{00000000-0005-0000-0000-00006F0E0000}"/>
    <cellStyle name="Normal 2 3 3 3 10" xfId="33618" xr:uid="{00000000-0005-0000-0000-0000700E0000}"/>
    <cellStyle name="Normal 2 3 3 3 11" xfId="13257" xr:uid="{00000000-0005-0000-0000-0000710E0000}"/>
    <cellStyle name="Normal 2 3 3 3 12" xfId="4250" xr:uid="{00000000-0005-0000-0000-0000720E0000}"/>
    <cellStyle name="Normal 2 3 3 3 2" xfId="540" xr:uid="{00000000-0005-0000-0000-0000730E0000}"/>
    <cellStyle name="Normal 2 3 3 3 2 2" xfId="875" xr:uid="{00000000-0005-0000-0000-0000740E0000}"/>
    <cellStyle name="Normal 2 3 3 3 2 2 2" xfId="1548" xr:uid="{00000000-0005-0000-0000-0000750E0000}"/>
    <cellStyle name="Normal 2 3 3 3 2 2 2 2" xfId="2898" xr:uid="{00000000-0005-0000-0000-0000760E0000}"/>
    <cellStyle name="Normal 2 3 3 3 2 2 2 3" xfId="26066" xr:uid="{00000000-0005-0000-0000-0000770E0000}"/>
    <cellStyle name="Normal 2 3 3 3 2 2 3" xfId="2224" xr:uid="{00000000-0005-0000-0000-0000780E0000}"/>
    <cellStyle name="Normal 2 3 3 3 2 2 3 2" xfId="36246" xr:uid="{00000000-0005-0000-0000-0000790E0000}"/>
    <cellStyle name="Normal 2 3 3 3 2 2 4" xfId="3572" xr:uid="{00000000-0005-0000-0000-00007A0E0000}"/>
    <cellStyle name="Normal 2 3 3 3 2 2 4 2" xfId="15885" xr:uid="{00000000-0005-0000-0000-00007B0E0000}"/>
    <cellStyle name="Normal 2 3 3 3 2 2 5" xfId="6879" xr:uid="{00000000-0005-0000-0000-00007C0E0000}"/>
    <cellStyle name="Normal 2 3 3 3 2 3" xfId="1213" xr:uid="{00000000-0005-0000-0000-00007D0E0000}"/>
    <cellStyle name="Normal 2 3 3 3 2 3 2" xfId="2563" xr:uid="{00000000-0005-0000-0000-00007E0E0000}"/>
    <cellStyle name="Normal 2 3 3 3 2 3 2 2" xfId="27819" xr:uid="{00000000-0005-0000-0000-00007F0E0000}"/>
    <cellStyle name="Normal 2 3 3 3 2 3 3" xfId="37999" xr:uid="{00000000-0005-0000-0000-0000800E0000}"/>
    <cellStyle name="Normal 2 3 3 3 2 3 4" xfId="17638" xr:uid="{00000000-0005-0000-0000-0000810E0000}"/>
    <cellStyle name="Normal 2 3 3 3 2 3 5" xfId="8632" xr:uid="{00000000-0005-0000-0000-0000820E0000}"/>
    <cellStyle name="Normal 2 3 3 3 2 4" xfId="1889" xr:uid="{00000000-0005-0000-0000-0000830E0000}"/>
    <cellStyle name="Normal 2 3 3 3 2 4 2" xfId="29809" xr:uid="{00000000-0005-0000-0000-0000840E0000}"/>
    <cellStyle name="Normal 2 3 3 3 2 4 3" xfId="39989" xr:uid="{00000000-0005-0000-0000-0000850E0000}"/>
    <cellStyle name="Normal 2 3 3 3 2 4 4" xfId="19629" xr:uid="{00000000-0005-0000-0000-0000860E0000}"/>
    <cellStyle name="Normal 2 3 3 3 2 4 5" xfId="10625" xr:uid="{00000000-0005-0000-0000-0000870E0000}"/>
    <cellStyle name="Normal 2 3 3 3 2 5" xfId="3237" xr:uid="{00000000-0005-0000-0000-0000880E0000}"/>
    <cellStyle name="Normal 2 3 3 3 2 5 2" xfId="24314" xr:uid="{00000000-0005-0000-0000-0000890E0000}"/>
    <cellStyle name="Normal 2 3 3 3 2 6" xfId="34494" xr:uid="{00000000-0005-0000-0000-00008A0E0000}"/>
    <cellStyle name="Normal 2 3 3 3 2 7" xfId="14133" xr:uid="{00000000-0005-0000-0000-00008B0E0000}"/>
    <cellStyle name="Normal 2 3 3 3 2 8" xfId="5127" xr:uid="{00000000-0005-0000-0000-00008C0E0000}"/>
    <cellStyle name="Normal 2 3 3 3 3" xfId="709" xr:uid="{00000000-0005-0000-0000-00008D0E0000}"/>
    <cellStyle name="Normal 2 3 3 3 3 2" xfId="1382" xr:uid="{00000000-0005-0000-0000-00008E0E0000}"/>
    <cellStyle name="Normal 2 3 3 3 3 2 2" xfId="2732" xr:uid="{00000000-0005-0000-0000-00008F0E0000}"/>
    <cellStyle name="Normal 2 3 3 3 3 2 3" xfId="25190" xr:uid="{00000000-0005-0000-0000-0000900E0000}"/>
    <cellStyle name="Normal 2 3 3 3 3 3" xfId="2058" xr:uid="{00000000-0005-0000-0000-0000910E0000}"/>
    <cellStyle name="Normal 2 3 3 3 3 3 2" xfId="35370" xr:uid="{00000000-0005-0000-0000-0000920E0000}"/>
    <cellStyle name="Normal 2 3 3 3 3 4" xfId="3406" xr:uid="{00000000-0005-0000-0000-0000930E0000}"/>
    <cellStyle name="Normal 2 3 3 3 3 4 2" xfId="15009" xr:uid="{00000000-0005-0000-0000-0000940E0000}"/>
    <cellStyle name="Normal 2 3 3 3 3 5" xfId="6003" xr:uid="{00000000-0005-0000-0000-0000950E0000}"/>
    <cellStyle name="Normal 2 3 3 3 4" xfId="1047" xr:uid="{00000000-0005-0000-0000-0000960E0000}"/>
    <cellStyle name="Normal 2 3 3 3 4 2" xfId="2397" xr:uid="{00000000-0005-0000-0000-0000970E0000}"/>
    <cellStyle name="Normal 2 3 3 3 4 2 2" xfId="26943" xr:uid="{00000000-0005-0000-0000-0000980E0000}"/>
    <cellStyle name="Normal 2 3 3 3 4 3" xfId="37123" xr:uid="{00000000-0005-0000-0000-0000990E0000}"/>
    <cellStyle name="Normal 2 3 3 3 4 4" xfId="16762" xr:uid="{00000000-0005-0000-0000-00009A0E0000}"/>
    <cellStyle name="Normal 2 3 3 3 4 5" xfId="7756" xr:uid="{00000000-0005-0000-0000-00009B0E0000}"/>
    <cellStyle name="Normal 2 3 3 3 5" xfId="1723" xr:uid="{00000000-0005-0000-0000-00009C0E0000}"/>
    <cellStyle name="Normal 2 3 3 3 5 2" xfId="28933" xr:uid="{00000000-0005-0000-0000-00009D0E0000}"/>
    <cellStyle name="Normal 2 3 3 3 5 3" xfId="39113" xr:uid="{00000000-0005-0000-0000-00009E0E0000}"/>
    <cellStyle name="Normal 2 3 3 3 5 4" xfId="18753" xr:uid="{00000000-0005-0000-0000-00009F0E0000}"/>
    <cellStyle name="Normal 2 3 3 3 5 5" xfId="9749" xr:uid="{00000000-0005-0000-0000-0000A00E0000}"/>
    <cellStyle name="Normal 2 3 3 3 6" xfId="3071" xr:uid="{00000000-0005-0000-0000-0000A10E0000}"/>
    <cellStyle name="Normal 2 3 3 3 6 2" xfId="30686" xr:uid="{00000000-0005-0000-0000-0000A20E0000}"/>
    <cellStyle name="Normal 2 3 3 3 6 3" xfId="40866" xr:uid="{00000000-0005-0000-0000-0000A30E0000}"/>
    <cellStyle name="Normal 2 3 3 3 6 4" xfId="20506" xr:uid="{00000000-0005-0000-0000-0000A40E0000}"/>
    <cellStyle name="Normal 2 3 3 3 6 5" xfId="11502" xr:uid="{00000000-0005-0000-0000-0000A50E0000}"/>
    <cellStyle name="Normal 2 3 3 3 7" xfId="12378" xr:uid="{00000000-0005-0000-0000-0000A60E0000}"/>
    <cellStyle name="Normal 2 3 3 3 7 2" xfId="31562" xr:uid="{00000000-0005-0000-0000-0000A70E0000}"/>
    <cellStyle name="Normal 2 3 3 3 7 3" xfId="41742" xr:uid="{00000000-0005-0000-0000-0000A80E0000}"/>
    <cellStyle name="Normal 2 3 3 3 7 4" xfId="21382" xr:uid="{00000000-0005-0000-0000-0000A90E0000}"/>
    <cellStyle name="Normal 2 3 3 3 8" xfId="22259" xr:uid="{00000000-0005-0000-0000-0000AA0E0000}"/>
    <cellStyle name="Normal 2 3 3 3 8 2" xfId="32439" xr:uid="{00000000-0005-0000-0000-0000AB0E0000}"/>
    <cellStyle name="Normal 2 3 3 3 8 3" xfId="42619" xr:uid="{00000000-0005-0000-0000-0000AC0E0000}"/>
    <cellStyle name="Normal 2 3 3 3 9" xfId="23438" xr:uid="{00000000-0005-0000-0000-0000AD0E0000}"/>
    <cellStyle name="Normal 2 3 3 4" xfId="465" xr:uid="{00000000-0005-0000-0000-0000AE0E0000}"/>
    <cellStyle name="Normal 2 3 3 4 2" xfId="800" xr:uid="{00000000-0005-0000-0000-0000AF0E0000}"/>
    <cellStyle name="Normal 2 3 3 4 2 2" xfId="1473" xr:uid="{00000000-0005-0000-0000-0000B00E0000}"/>
    <cellStyle name="Normal 2 3 3 4 2 2 2" xfId="2823" xr:uid="{00000000-0005-0000-0000-0000B10E0000}"/>
    <cellStyle name="Normal 2 3 3 4 2 2 3" xfId="25628" xr:uid="{00000000-0005-0000-0000-0000B20E0000}"/>
    <cellStyle name="Normal 2 3 3 4 2 3" xfId="2149" xr:uid="{00000000-0005-0000-0000-0000B30E0000}"/>
    <cellStyle name="Normal 2 3 3 4 2 3 2" xfId="35808" xr:uid="{00000000-0005-0000-0000-0000B40E0000}"/>
    <cellStyle name="Normal 2 3 3 4 2 4" xfId="3497" xr:uid="{00000000-0005-0000-0000-0000B50E0000}"/>
    <cellStyle name="Normal 2 3 3 4 2 4 2" xfId="15447" xr:uid="{00000000-0005-0000-0000-0000B60E0000}"/>
    <cellStyle name="Normal 2 3 3 4 2 5" xfId="6441" xr:uid="{00000000-0005-0000-0000-0000B70E0000}"/>
    <cellStyle name="Normal 2 3 3 4 3" xfId="1138" xr:uid="{00000000-0005-0000-0000-0000B80E0000}"/>
    <cellStyle name="Normal 2 3 3 4 3 2" xfId="2488" xr:uid="{00000000-0005-0000-0000-0000B90E0000}"/>
    <cellStyle name="Normal 2 3 3 4 3 2 2" xfId="27381" xr:uid="{00000000-0005-0000-0000-0000BA0E0000}"/>
    <cellStyle name="Normal 2 3 3 4 3 3" xfId="37561" xr:uid="{00000000-0005-0000-0000-0000BB0E0000}"/>
    <cellStyle name="Normal 2 3 3 4 3 4" xfId="17200" xr:uid="{00000000-0005-0000-0000-0000BC0E0000}"/>
    <cellStyle name="Normal 2 3 3 4 3 5" xfId="8194" xr:uid="{00000000-0005-0000-0000-0000BD0E0000}"/>
    <cellStyle name="Normal 2 3 3 4 4" xfId="1814" xr:uid="{00000000-0005-0000-0000-0000BE0E0000}"/>
    <cellStyle name="Normal 2 3 3 4 4 2" xfId="29371" xr:uid="{00000000-0005-0000-0000-0000BF0E0000}"/>
    <cellStyle name="Normal 2 3 3 4 4 3" xfId="39551" xr:uid="{00000000-0005-0000-0000-0000C00E0000}"/>
    <cellStyle name="Normal 2 3 3 4 4 4" xfId="19191" xr:uid="{00000000-0005-0000-0000-0000C10E0000}"/>
    <cellStyle name="Normal 2 3 3 4 4 5" xfId="10187" xr:uid="{00000000-0005-0000-0000-0000C20E0000}"/>
    <cellStyle name="Normal 2 3 3 4 5" xfId="3162" xr:uid="{00000000-0005-0000-0000-0000C30E0000}"/>
    <cellStyle name="Normal 2 3 3 4 5 2" xfId="23876" xr:uid="{00000000-0005-0000-0000-0000C40E0000}"/>
    <cellStyle name="Normal 2 3 3 4 6" xfId="34056" xr:uid="{00000000-0005-0000-0000-0000C50E0000}"/>
    <cellStyle name="Normal 2 3 3 4 7" xfId="13695" xr:uid="{00000000-0005-0000-0000-0000C60E0000}"/>
    <cellStyle name="Normal 2 3 3 4 8" xfId="4689" xr:uid="{00000000-0005-0000-0000-0000C70E0000}"/>
    <cellStyle name="Normal 2 3 3 5" xfId="634" xr:uid="{00000000-0005-0000-0000-0000C80E0000}"/>
    <cellStyle name="Normal 2 3 3 5 2" xfId="1307" xr:uid="{00000000-0005-0000-0000-0000C90E0000}"/>
    <cellStyle name="Normal 2 3 3 5 2 2" xfId="2657" xr:uid="{00000000-0005-0000-0000-0000CA0E0000}"/>
    <cellStyle name="Normal 2 3 3 5 2 2 2" xfId="28275" xr:uid="{00000000-0005-0000-0000-0000CB0E0000}"/>
    <cellStyle name="Normal 2 3 3 5 2 3" xfId="38455" xr:uid="{00000000-0005-0000-0000-0000CC0E0000}"/>
    <cellStyle name="Normal 2 3 3 5 2 4" xfId="18095" xr:uid="{00000000-0005-0000-0000-0000CD0E0000}"/>
    <cellStyle name="Normal 2 3 3 5 2 5" xfId="9091" xr:uid="{00000000-0005-0000-0000-0000CE0E0000}"/>
    <cellStyle name="Normal 2 3 3 5 3" xfId="1983" xr:uid="{00000000-0005-0000-0000-0000CF0E0000}"/>
    <cellStyle name="Normal 2 3 3 5 3 2" xfId="24752" xr:uid="{00000000-0005-0000-0000-0000D00E0000}"/>
    <cellStyle name="Normal 2 3 3 5 4" xfId="3331" xr:uid="{00000000-0005-0000-0000-0000D10E0000}"/>
    <cellStyle name="Normal 2 3 3 5 4 2" xfId="34932" xr:uid="{00000000-0005-0000-0000-0000D20E0000}"/>
    <cellStyle name="Normal 2 3 3 5 5" xfId="14571" xr:uid="{00000000-0005-0000-0000-0000D30E0000}"/>
    <cellStyle name="Normal 2 3 3 5 6" xfId="5565" xr:uid="{00000000-0005-0000-0000-0000D40E0000}"/>
    <cellStyle name="Normal 2 3 3 6" xfId="972" xr:uid="{00000000-0005-0000-0000-0000D50E0000}"/>
    <cellStyle name="Normal 2 3 3 6 2" xfId="2322" xr:uid="{00000000-0005-0000-0000-0000D60E0000}"/>
    <cellStyle name="Normal 2 3 3 6 2 2" xfId="26505" xr:uid="{00000000-0005-0000-0000-0000D70E0000}"/>
    <cellStyle name="Normal 2 3 3 6 3" xfId="36685" xr:uid="{00000000-0005-0000-0000-0000D80E0000}"/>
    <cellStyle name="Normal 2 3 3 6 4" xfId="16324" xr:uid="{00000000-0005-0000-0000-0000D90E0000}"/>
    <cellStyle name="Normal 2 3 3 6 5" xfId="7318" xr:uid="{00000000-0005-0000-0000-0000DA0E0000}"/>
    <cellStyle name="Normal 2 3 3 7" xfId="1648" xr:uid="{00000000-0005-0000-0000-0000DB0E0000}"/>
    <cellStyle name="Normal 2 3 3 7 2" xfId="28495" xr:uid="{00000000-0005-0000-0000-0000DC0E0000}"/>
    <cellStyle name="Normal 2 3 3 7 3" xfId="38675" xr:uid="{00000000-0005-0000-0000-0000DD0E0000}"/>
    <cellStyle name="Normal 2 3 3 7 4" xfId="18315" xr:uid="{00000000-0005-0000-0000-0000DE0E0000}"/>
    <cellStyle name="Normal 2 3 3 7 5" xfId="9311" xr:uid="{00000000-0005-0000-0000-0000DF0E0000}"/>
    <cellStyle name="Normal 2 3 3 8" xfId="2996" xr:uid="{00000000-0005-0000-0000-0000E00E0000}"/>
    <cellStyle name="Normal 2 3 3 8 2" xfId="30248" xr:uid="{00000000-0005-0000-0000-0000E10E0000}"/>
    <cellStyle name="Normal 2 3 3 8 3" xfId="40428" xr:uid="{00000000-0005-0000-0000-0000E20E0000}"/>
    <cellStyle name="Normal 2 3 3 8 4" xfId="20068" xr:uid="{00000000-0005-0000-0000-0000E30E0000}"/>
    <cellStyle name="Normal 2 3 3 8 5" xfId="11064" xr:uid="{00000000-0005-0000-0000-0000E40E0000}"/>
    <cellStyle name="Normal 2 3 3 9" xfId="11940" xr:uid="{00000000-0005-0000-0000-0000E50E0000}"/>
    <cellStyle name="Normal 2 3 3 9 2" xfId="31124" xr:uid="{00000000-0005-0000-0000-0000E60E0000}"/>
    <cellStyle name="Normal 2 3 3 9 3" xfId="41304" xr:uid="{00000000-0005-0000-0000-0000E70E0000}"/>
    <cellStyle name="Normal 2 3 3 9 4" xfId="20944" xr:uid="{00000000-0005-0000-0000-0000E80E0000}"/>
    <cellStyle name="Normal 2 3 4" xfId="199" xr:uid="{00000000-0005-0000-0000-0000E90E0000}"/>
    <cellStyle name="Normal 2 3 4 10" xfId="23104" xr:uid="{00000000-0005-0000-0000-0000EA0E0000}"/>
    <cellStyle name="Normal 2 3 4 11" xfId="33284" xr:uid="{00000000-0005-0000-0000-0000EB0E0000}"/>
    <cellStyle name="Normal 2 3 4 12" xfId="12923" xr:uid="{00000000-0005-0000-0000-0000EC0E0000}"/>
    <cellStyle name="Normal 2 3 4 13" xfId="3916" xr:uid="{00000000-0005-0000-0000-0000ED0E0000}"/>
    <cellStyle name="Normal 2 3 4 2" xfId="376" xr:uid="{00000000-0005-0000-0000-0000EE0E0000}"/>
    <cellStyle name="Normal 2 3 4 2 10" xfId="33722" xr:uid="{00000000-0005-0000-0000-0000EF0E0000}"/>
    <cellStyle name="Normal 2 3 4 2 11" xfId="13361" xr:uid="{00000000-0005-0000-0000-0000F00E0000}"/>
    <cellStyle name="Normal 2 3 4 2 12" xfId="4354" xr:uid="{00000000-0005-0000-0000-0000F10E0000}"/>
    <cellStyle name="Normal 2 3 4 2 2" xfId="542" xr:uid="{00000000-0005-0000-0000-0000F20E0000}"/>
    <cellStyle name="Normal 2 3 4 2 2 2" xfId="877" xr:uid="{00000000-0005-0000-0000-0000F30E0000}"/>
    <cellStyle name="Normal 2 3 4 2 2 2 2" xfId="1550" xr:uid="{00000000-0005-0000-0000-0000F40E0000}"/>
    <cellStyle name="Normal 2 3 4 2 2 2 2 2" xfId="2900" xr:uid="{00000000-0005-0000-0000-0000F50E0000}"/>
    <cellStyle name="Normal 2 3 4 2 2 2 2 3" xfId="26170" xr:uid="{00000000-0005-0000-0000-0000F60E0000}"/>
    <cellStyle name="Normal 2 3 4 2 2 2 3" xfId="2226" xr:uid="{00000000-0005-0000-0000-0000F70E0000}"/>
    <cellStyle name="Normal 2 3 4 2 2 2 3 2" xfId="36350" xr:uid="{00000000-0005-0000-0000-0000F80E0000}"/>
    <cellStyle name="Normal 2 3 4 2 2 2 4" xfId="3574" xr:uid="{00000000-0005-0000-0000-0000F90E0000}"/>
    <cellStyle name="Normal 2 3 4 2 2 2 4 2" xfId="15989" xr:uid="{00000000-0005-0000-0000-0000FA0E0000}"/>
    <cellStyle name="Normal 2 3 4 2 2 2 5" xfId="6983" xr:uid="{00000000-0005-0000-0000-0000FB0E0000}"/>
    <cellStyle name="Normal 2 3 4 2 2 3" xfId="1215" xr:uid="{00000000-0005-0000-0000-0000FC0E0000}"/>
    <cellStyle name="Normal 2 3 4 2 2 3 2" xfId="2565" xr:uid="{00000000-0005-0000-0000-0000FD0E0000}"/>
    <cellStyle name="Normal 2 3 4 2 2 3 2 2" xfId="27923" xr:uid="{00000000-0005-0000-0000-0000FE0E0000}"/>
    <cellStyle name="Normal 2 3 4 2 2 3 3" xfId="38103" xr:uid="{00000000-0005-0000-0000-0000FF0E0000}"/>
    <cellStyle name="Normal 2 3 4 2 2 3 4" xfId="17742" xr:uid="{00000000-0005-0000-0000-0000000F0000}"/>
    <cellStyle name="Normal 2 3 4 2 2 3 5" xfId="8736" xr:uid="{00000000-0005-0000-0000-0000010F0000}"/>
    <cellStyle name="Normal 2 3 4 2 2 4" xfId="1891" xr:uid="{00000000-0005-0000-0000-0000020F0000}"/>
    <cellStyle name="Normal 2 3 4 2 2 4 2" xfId="29913" xr:uid="{00000000-0005-0000-0000-0000030F0000}"/>
    <cellStyle name="Normal 2 3 4 2 2 4 3" xfId="40093" xr:uid="{00000000-0005-0000-0000-0000040F0000}"/>
    <cellStyle name="Normal 2 3 4 2 2 4 4" xfId="19733" xr:uid="{00000000-0005-0000-0000-0000050F0000}"/>
    <cellStyle name="Normal 2 3 4 2 2 4 5" xfId="10729" xr:uid="{00000000-0005-0000-0000-0000060F0000}"/>
    <cellStyle name="Normal 2 3 4 2 2 5" xfId="3239" xr:uid="{00000000-0005-0000-0000-0000070F0000}"/>
    <cellStyle name="Normal 2 3 4 2 2 5 2" xfId="24418" xr:uid="{00000000-0005-0000-0000-0000080F0000}"/>
    <cellStyle name="Normal 2 3 4 2 2 6" xfId="34598" xr:uid="{00000000-0005-0000-0000-0000090F0000}"/>
    <cellStyle name="Normal 2 3 4 2 2 7" xfId="14237" xr:uid="{00000000-0005-0000-0000-00000A0F0000}"/>
    <cellStyle name="Normal 2 3 4 2 2 8" xfId="5231" xr:uid="{00000000-0005-0000-0000-00000B0F0000}"/>
    <cellStyle name="Normal 2 3 4 2 3" xfId="711" xr:uid="{00000000-0005-0000-0000-00000C0F0000}"/>
    <cellStyle name="Normal 2 3 4 2 3 2" xfId="1384" xr:uid="{00000000-0005-0000-0000-00000D0F0000}"/>
    <cellStyle name="Normal 2 3 4 2 3 2 2" xfId="2734" xr:uid="{00000000-0005-0000-0000-00000E0F0000}"/>
    <cellStyle name="Normal 2 3 4 2 3 2 3" xfId="25294" xr:uid="{00000000-0005-0000-0000-00000F0F0000}"/>
    <cellStyle name="Normal 2 3 4 2 3 3" xfId="2060" xr:uid="{00000000-0005-0000-0000-0000100F0000}"/>
    <cellStyle name="Normal 2 3 4 2 3 3 2" xfId="35474" xr:uid="{00000000-0005-0000-0000-0000110F0000}"/>
    <cellStyle name="Normal 2 3 4 2 3 4" xfId="3408" xr:uid="{00000000-0005-0000-0000-0000120F0000}"/>
    <cellStyle name="Normal 2 3 4 2 3 4 2" xfId="15113" xr:uid="{00000000-0005-0000-0000-0000130F0000}"/>
    <cellStyle name="Normal 2 3 4 2 3 5" xfId="6107" xr:uid="{00000000-0005-0000-0000-0000140F0000}"/>
    <cellStyle name="Normal 2 3 4 2 4" xfId="1049" xr:uid="{00000000-0005-0000-0000-0000150F0000}"/>
    <cellStyle name="Normal 2 3 4 2 4 2" xfId="2399" xr:uid="{00000000-0005-0000-0000-0000160F0000}"/>
    <cellStyle name="Normal 2 3 4 2 4 2 2" xfId="27047" xr:uid="{00000000-0005-0000-0000-0000170F0000}"/>
    <cellStyle name="Normal 2 3 4 2 4 3" xfId="37227" xr:uid="{00000000-0005-0000-0000-0000180F0000}"/>
    <cellStyle name="Normal 2 3 4 2 4 4" xfId="16866" xr:uid="{00000000-0005-0000-0000-0000190F0000}"/>
    <cellStyle name="Normal 2 3 4 2 4 5" xfId="7860" xr:uid="{00000000-0005-0000-0000-00001A0F0000}"/>
    <cellStyle name="Normal 2 3 4 2 5" xfId="1725" xr:uid="{00000000-0005-0000-0000-00001B0F0000}"/>
    <cellStyle name="Normal 2 3 4 2 5 2" xfId="29037" xr:uid="{00000000-0005-0000-0000-00001C0F0000}"/>
    <cellStyle name="Normal 2 3 4 2 5 3" xfId="39217" xr:uid="{00000000-0005-0000-0000-00001D0F0000}"/>
    <cellStyle name="Normal 2 3 4 2 5 4" xfId="18857" xr:uid="{00000000-0005-0000-0000-00001E0F0000}"/>
    <cellStyle name="Normal 2 3 4 2 5 5" xfId="9853" xr:uid="{00000000-0005-0000-0000-00001F0F0000}"/>
    <cellStyle name="Normal 2 3 4 2 6" xfId="3073" xr:uid="{00000000-0005-0000-0000-0000200F0000}"/>
    <cellStyle name="Normal 2 3 4 2 6 2" xfId="30790" xr:uid="{00000000-0005-0000-0000-0000210F0000}"/>
    <cellStyle name="Normal 2 3 4 2 6 3" xfId="40970" xr:uid="{00000000-0005-0000-0000-0000220F0000}"/>
    <cellStyle name="Normal 2 3 4 2 6 4" xfId="20610" xr:uid="{00000000-0005-0000-0000-0000230F0000}"/>
    <cellStyle name="Normal 2 3 4 2 6 5" xfId="11606" xr:uid="{00000000-0005-0000-0000-0000240F0000}"/>
    <cellStyle name="Normal 2 3 4 2 7" xfId="12482" xr:uid="{00000000-0005-0000-0000-0000250F0000}"/>
    <cellStyle name="Normal 2 3 4 2 7 2" xfId="31666" xr:uid="{00000000-0005-0000-0000-0000260F0000}"/>
    <cellStyle name="Normal 2 3 4 2 7 3" xfId="41846" xr:uid="{00000000-0005-0000-0000-0000270F0000}"/>
    <cellStyle name="Normal 2 3 4 2 7 4" xfId="21486" xr:uid="{00000000-0005-0000-0000-0000280F0000}"/>
    <cellStyle name="Normal 2 3 4 2 8" xfId="22363" xr:uid="{00000000-0005-0000-0000-0000290F0000}"/>
    <cellStyle name="Normal 2 3 4 2 8 2" xfId="32543" xr:uid="{00000000-0005-0000-0000-00002A0F0000}"/>
    <cellStyle name="Normal 2 3 4 2 8 3" xfId="42723" xr:uid="{00000000-0005-0000-0000-00002B0F0000}"/>
    <cellStyle name="Normal 2 3 4 2 9" xfId="23542" xr:uid="{00000000-0005-0000-0000-00002C0F0000}"/>
    <cellStyle name="Normal 2 3 4 3" xfId="467" xr:uid="{00000000-0005-0000-0000-00002D0F0000}"/>
    <cellStyle name="Normal 2 3 4 3 2" xfId="802" xr:uid="{00000000-0005-0000-0000-00002E0F0000}"/>
    <cellStyle name="Normal 2 3 4 3 2 2" xfId="1475" xr:uid="{00000000-0005-0000-0000-00002F0F0000}"/>
    <cellStyle name="Normal 2 3 4 3 2 2 2" xfId="2825" xr:uid="{00000000-0005-0000-0000-0000300F0000}"/>
    <cellStyle name="Normal 2 3 4 3 2 2 3" xfId="25732" xr:uid="{00000000-0005-0000-0000-0000310F0000}"/>
    <cellStyle name="Normal 2 3 4 3 2 3" xfId="2151" xr:uid="{00000000-0005-0000-0000-0000320F0000}"/>
    <cellStyle name="Normal 2 3 4 3 2 3 2" xfId="35912" xr:uid="{00000000-0005-0000-0000-0000330F0000}"/>
    <cellStyle name="Normal 2 3 4 3 2 4" xfId="3499" xr:uid="{00000000-0005-0000-0000-0000340F0000}"/>
    <cellStyle name="Normal 2 3 4 3 2 4 2" xfId="15551" xr:uid="{00000000-0005-0000-0000-0000350F0000}"/>
    <cellStyle name="Normal 2 3 4 3 2 5" xfId="6545" xr:uid="{00000000-0005-0000-0000-0000360F0000}"/>
    <cellStyle name="Normal 2 3 4 3 3" xfId="1140" xr:uid="{00000000-0005-0000-0000-0000370F0000}"/>
    <cellStyle name="Normal 2 3 4 3 3 2" xfId="2490" xr:uid="{00000000-0005-0000-0000-0000380F0000}"/>
    <cellStyle name="Normal 2 3 4 3 3 2 2" xfId="27485" xr:uid="{00000000-0005-0000-0000-0000390F0000}"/>
    <cellStyle name="Normal 2 3 4 3 3 3" xfId="37665" xr:uid="{00000000-0005-0000-0000-00003A0F0000}"/>
    <cellStyle name="Normal 2 3 4 3 3 4" xfId="17304" xr:uid="{00000000-0005-0000-0000-00003B0F0000}"/>
    <cellStyle name="Normal 2 3 4 3 3 5" xfId="8298" xr:uid="{00000000-0005-0000-0000-00003C0F0000}"/>
    <cellStyle name="Normal 2 3 4 3 4" xfId="1816" xr:uid="{00000000-0005-0000-0000-00003D0F0000}"/>
    <cellStyle name="Normal 2 3 4 3 4 2" xfId="29475" xr:uid="{00000000-0005-0000-0000-00003E0F0000}"/>
    <cellStyle name="Normal 2 3 4 3 4 3" xfId="39655" xr:uid="{00000000-0005-0000-0000-00003F0F0000}"/>
    <cellStyle name="Normal 2 3 4 3 4 4" xfId="19295" xr:uid="{00000000-0005-0000-0000-0000400F0000}"/>
    <cellStyle name="Normal 2 3 4 3 4 5" xfId="10291" xr:uid="{00000000-0005-0000-0000-0000410F0000}"/>
    <cellStyle name="Normal 2 3 4 3 5" xfId="3164" xr:uid="{00000000-0005-0000-0000-0000420F0000}"/>
    <cellStyle name="Normal 2 3 4 3 5 2" xfId="23980" xr:uid="{00000000-0005-0000-0000-0000430F0000}"/>
    <cellStyle name="Normal 2 3 4 3 6" xfId="34160" xr:uid="{00000000-0005-0000-0000-0000440F0000}"/>
    <cellStyle name="Normal 2 3 4 3 7" xfId="13799" xr:uid="{00000000-0005-0000-0000-0000450F0000}"/>
    <cellStyle name="Normal 2 3 4 3 8" xfId="4793" xr:uid="{00000000-0005-0000-0000-0000460F0000}"/>
    <cellStyle name="Normal 2 3 4 4" xfId="636" xr:uid="{00000000-0005-0000-0000-0000470F0000}"/>
    <cellStyle name="Normal 2 3 4 4 2" xfId="1309" xr:uid="{00000000-0005-0000-0000-0000480F0000}"/>
    <cellStyle name="Normal 2 3 4 4 2 2" xfId="2659" xr:uid="{00000000-0005-0000-0000-0000490F0000}"/>
    <cellStyle name="Normal 2 3 4 4 2 3" xfId="24856" xr:uid="{00000000-0005-0000-0000-00004A0F0000}"/>
    <cellStyle name="Normal 2 3 4 4 3" xfId="1985" xr:uid="{00000000-0005-0000-0000-00004B0F0000}"/>
    <cellStyle name="Normal 2 3 4 4 3 2" xfId="35036" xr:uid="{00000000-0005-0000-0000-00004C0F0000}"/>
    <cellStyle name="Normal 2 3 4 4 4" xfId="3333" xr:uid="{00000000-0005-0000-0000-00004D0F0000}"/>
    <cellStyle name="Normal 2 3 4 4 4 2" xfId="14675" xr:uid="{00000000-0005-0000-0000-00004E0F0000}"/>
    <cellStyle name="Normal 2 3 4 4 5" xfId="5669" xr:uid="{00000000-0005-0000-0000-00004F0F0000}"/>
    <cellStyle name="Normal 2 3 4 5" xfId="974" xr:uid="{00000000-0005-0000-0000-0000500F0000}"/>
    <cellStyle name="Normal 2 3 4 5 2" xfId="2324" xr:uid="{00000000-0005-0000-0000-0000510F0000}"/>
    <cellStyle name="Normal 2 3 4 5 2 2" xfId="26609" xr:uid="{00000000-0005-0000-0000-0000520F0000}"/>
    <cellStyle name="Normal 2 3 4 5 3" xfId="36789" xr:uid="{00000000-0005-0000-0000-0000530F0000}"/>
    <cellStyle name="Normal 2 3 4 5 4" xfId="16428" xr:uid="{00000000-0005-0000-0000-0000540F0000}"/>
    <cellStyle name="Normal 2 3 4 5 5" xfId="7422" xr:uid="{00000000-0005-0000-0000-0000550F0000}"/>
    <cellStyle name="Normal 2 3 4 6" xfId="1650" xr:uid="{00000000-0005-0000-0000-0000560F0000}"/>
    <cellStyle name="Normal 2 3 4 6 2" xfId="28599" xr:uid="{00000000-0005-0000-0000-0000570F0000}"/>
    <cellStyle name="Normal 2 3 4 6 3" xfId="38779" xr:uid="{00000000-0005-0000-0000-0000580F0000}"/>
    <cellStyle name="Normal 2 3 4 6 4" xfId="18419" xr:uid="{00000000-0005-0000-0000-0000590F0000}"/>
    <cellStyle name="Normal 2 3 4 6 5" xfId="9415" xr:uid="{00000000-0005-0000-0000-00005A0F0000}"/>
    <cellStyle name="Normal 2 3 4 7" xfId="2998" xr:uid="{00000000-0005-0000-0000-00005B0F0000}"/>
    <cellStyle name="Normal 2 3 4 7 2" xfId="30352" xr:uid="{00000000-0005-0000-0000-00005C0F0000}"/>
    <cellStyle name="Normal 2 3 4 7 3" xfId="40532" xr:uid="{00000000-0005-0000-0000-00005D0F0000}"/>
    <cellStyle name="Normal 2 3 4 7 4" xfId="20172" xr:uid="{00000000-0005-0000-0000-00005E0F0000}"/>
    <cellStyle name="Normal 2 3 4 7 5" xfId="11168" xr:uid="{00000000-0005-0000-0000-00005F0F0000}"/>
    <cellStyle name="Normal 2 3 4 8" xfId="12044" xr:uid="{00000000-0005-0000-0000-0000600F0000}"/>
    <cellStyle name="Normal 2 3 4 8 2" xfId="31228" xr:uid="{00000000-0005-0000-0000-0000610F0000}"/>
    <cellStyle name="Normal 2 3 4 8 3" xfId="41408" xr:uid="{00000000-0005-0000-0000-0000620F0000}"/>
    <cellStyle name="Normal 2 3 4 8 4" xfId="21048" xr:uid="{00000000-0005-0000-0000-0000630F0000}"/>
    <cellStyle name="Normal 2 3 4 9" xfId="21925" xr:uid="{00000000-0005-0000-0000-0000640F0000}"/>
    <cellStyle name="Normal 2 3 4 9 2" xfId="32105" xr:uid="{00000000-0005-0000-0000-0000650F0000}"/>
    <cellStyle name="Normal 2 3 4 9 3" xfId="42285" xr:uid="{00000000-0005-0000-0000-0000660F0000}"/>
    <cellStyle name="Normal 2 3 5" xfId="200" xr:uid="{00000000-0005-0000-0000-0000670F0000}"/>
    <cellStyle name="Normal 2 3 5 10" xfId="33503" xr:uid="{00000000-0005-0000-0000-0000680F0000}"/>
    <cellStyle name="Normal 2 3 5 11" xfId="13142" xr:uid="{00000000-0005-0000-0000-0000690F0000}"/>
    <cellStyle name="Normal 2 3 5 12" xfId="4135" xr:uid="{00000000-0005-0000-0000-00006A0F0000}"/>
    <cellStyle name="Normal 2 3 5 2" xfId="377" xr:uid="{00000000-0005-0000-0000-00006B0F0000}"/>
    <cellStyle name="Normal 2 3 5 2 2" xfId="543" xr:uid="{00000000-0005-0000-0000-00006C0F0000}"/>
    <cellStyle name="Normal 2 3 5 2 2 2" xfId="878" xr:uid="{00000000-0005-0000-0000-00006D0F0000}"/>
    <cellStyle name="Normal 2 3 5 2 2 2 2" xfId="1551" xr:uid="{00000000-0005-0000-0000-00006E0F0000}"/>
    <cellStyle name="Normal 2 3 5 2 2 2 2 2" xfId="2901" xr:uid="{00000000-0005-0000-0000-00006F0F0000}"/>
    <cellStyle name="Normal 2 3 5 2 2 2 3" xfId="2227" xr:uid="{00000000-0005-0000-0000-0000700F0000}"/>
    <cellStyle name="Normal 2 3 5 2 2 2 4" xfId="3575" xr:uid="{00000000-0005-0000-0000-0000710F0000}"/>
    <cellStyle name="Normal 2 3 5 2 2 2 5" xfId="25951" xr:uid="{00000000-0005-0000-0000-0000720F0000}"/>
    <cellStyle name="Normal 2 3 5 2 2 3" xfId="1216" xr:uid="{00000000-0005-0000-0000-0000730F0000}"/>
    <cellStyle name="Normal 2 3 5 2 2 3 2" xfId="2566" xr:uid="{00000000-0005-0000-0000-0000740F0000}"/>
    <cellStyle name="Normal 2 3 5 2 2 3 3" xfId="36131" xr:uid="{00000000-0005-0000-0000-0000750F0000}"/>
    <cellStyle name="Normal 2 3 5 2 2 4" xfId="1892" xr:uid="{00000000-0005-0000-0000-0000760F0000}"/>
    <cellStyle name="Normal 2 3 5 2 2 4 2" xfId="15770" xr:uid="{00000000-0005-0000-0000-0000770F0000}"/>
    <cellStyle name="Normal 2 3 5 2 2 5" xfId="3240" xr:uid="{00000000-0005-0000-0000-0000780F0000}"/>
    <cellStyle name="Normal 2 3 5 2 2 6" xfId="6764" xr:uid="{00000000-0005-0000-0000-0000790F0000}"/>
    <cellStyle name="Normal 2 3 5 2 3" xfId="712" xr:uid="{00000000-0005-0000-0000-00007A0F0000}"/>
    <cellStyle name="Normal 2 3 5 2 3 2" xfId="1385" xr:uid="{00000000-0005-0000-0000-00007B0F0000}"/>
    <cellStyle name="Normal 2 3 5 2 3 2 2" xfId="2735" xr:uid="{00000000-0005-0000-0000-00007C0F0000}"/>
    <cellStyle name="Normal 2 3 5 2 3 2 3" xfId="27704" xr:uid="{00000000-0005-0000-0000-00007D0F0000}"/>
    <cellStyle name="Normal 2 3 5 2 3 3" xfId="2061" xr:uid="{00000000-0005-0000-0000-00007E0F0000}"/>
    <cellStyle name="Normal 2 3 5 2 3 3 2" xfId="37884" xr:uid="{00000000-0005-0000-0000-00007F0F0000}"/>
    <cellStyle name="Normal 2 3 5 2 3 4" xfId="3409" xr:uid="{00000000-0005-0000-0000-0000800F0000}"/>
    <cellStyle name="Normal 2 3 5 2 3 4 2" xfId="17523" xr:uid="{00000000-0005-0000-0000-0000810F0000}"/>
    <cellStyle name="Normal 2 3 5 2 3 5" xfId="8517" xr:uid="{00000000-0005-0000-0000-0000820F0000}"/>
    <cellStyle name="Normal 2 3 5 2 4" xfId="1050" xr:uid="{00000000-0005-0000-0000-0000830F0000}"/>
    <cellStyle name="Normal 2 3 5 2 4 2" xfId="2400" xr:uid="{00000000-0005-0000-0000-0000840F0000}"/>
    <cellStyle name="Normal 2 3 5 2 4 2 2" xfId="29694" xr:uid="{00000000-0005-0000-0000-0000850F0000}"/>
    <cellStyle name="Normal 2 3 5 2 4 3" xfId="39874" xr:uid="{00000000-0005-0000-0000-0000860F0000}"/>
    <cellStyle name="Normal 2 3 5 2 4 4" xfId="19514" xr:uid="{00000000-0005-0000-0000-0000870F0000}"/>
    <cellStyle name="Normal 2 3 5 2 4 5" xfId="10510" xr:uid="{00000000-0005-0000-0000-0000880F0000}"/>
    <cellStyle name="Normal 2 3 5 2 5" xfId="1726" xr:uid="{00000000-0005-0000-0000-0000890F0000}"/>
    <cellStyle name="Normal 2 3 5 2 5 2" xfId="24199" xr:uid="{00000000-0005-0000-0000-00008A0F0000}"/>
    <cellStyle name="Normal 2 3 5 2 6" xfId="3074" xr:uid="{00000000-0005-0000-0000-00008B0F0000}"/>
    <cellStyle name="Normal 2 3 5 2 6 2" xfId="34379" xr:uid="{00000000-0005-0000-0000-00008C0F0000}"/>
    <cellStyle name="Normal 2 3 5 2 7" xfId="14018" xr:uid="{00000000-0005-0000-0000-00008D0F0000}"/>
    <cellStyle name="Normal 2 3 5 2 8" xfId="5012" xr:uid="{00000000-0005-0000-0000-00008E0F0000}"/>
    <cellStyle name="Normal 2 3 5 3" xfId="468" xr:uid="{00000000-0005-0000-0000-00008F0F0000}"/>
    <cellStyle name="Normal 2 3 5 3 2" xfId="803" xr:uid="{00000000-0005-0000-0000-0000900F0000}"/>
    <cellStyle name="Normal 2 3 5 3 2 2" xfId="1476" xr:uid="{00000000-0005-0000-0000-0000910F0000}"/>
    <cellStyle name="Normal 2 3 5 3 2 2 2" xfId="2826" xr:uid="{00000000-0005-0000-0000-0000920F0000}"/>
    <cellStyle name="Normal 2 3 5 3 2 3" xfId="2152" xr:uid="{00000000-0005-0000-0000-0000930F0000}"/>
    <cellStyle name="Normal 2 3 5 3 2 4" xfId="3500" xr:uid="{00000000-0005-0000-0000-0000940F0000}"/>
    <cellStyle name="Normal 2 3 5 3 2 5" xfId="25075" xr:uid="{00000000-0005-0000-0000-0000950F0000}"/>
    <cellStyle name="Normal 2 3 5 3 3" xfId="1141" xr:uid="{00000000-0005-0000-0000-0000960F0000}"/>
    <cellStyle name="Normal 2 3 5 3 3 2" xfId="2491" xr:uid="{00000000-0005-0000-0000-0000970F0000}"/>
    <cellStyle name="Normal 2 3 5 3 3 3" xfId="35255" xr:uid="{00000000-0005-0000-0000-0000980F0000}"/>
    <cellStyle name="Normal 2 3 5 3 4" xfId="1817" xr:uid="{00000000-0005-0000-0000-0000990F0000}"/>
    <cellStyle name="Normal 2 3 5 3 4 2" xfId="14894" xr:uid="{00000000-0005-0000-0000-00009A0F0000}"/>
    <cellStyle name="Normal 2 3 5 3 5" xfId="3165" xr:uid="{00000000-0005-0000-0000-00009B0F0000}"/>
    <cellStyle name="Normal 2 3 5 3 6" xfId="5888" xr:uid="{00000000-0005-0000-0000-00009C0F0000}"/>
    <cellStyle name="Normal 2 3 5 4" xfId="637" xr:uid="{00000000-0005-0000-0000-00009D0F0000}"/>
    <cellStyle name="Normal 2 3 5 4 2" xfId="1310" xr:uid="{00000000-0005-0000-0000-00009E0F0000}"/>
    <cellStyle name="Normal 2 3 5 4 2 2" xfId="2660" xr:uid="{00000000-0005-0000-0000-00009F0F0000}"/>
    <cellStyle name="Normal 2 3 5 4 2 3" xfId="26828" xr:uid="{00000000-0005-0000-0000-0000A00F0000}"/>
    <cellStyle name="Normal 2 3 5 4 3" xfId="1986" xr:uid="{00000000-0005-0000-0000-0000A10F0000}"/>
    <cellStyle name="Normal 2 3 5 4 3 2" xfId="37008" xr:uid="{00000000-0005-0000-0000-0000A20F0000}"/>
    <cellStyle name="Normal 2 3 5 4 4" xfId="3334" xr:uid="{00000000-0005-0000-0000-0000A30F0000}"/>
    <cellStyle name="Normal 2 3 5 4 4 2" xfId="16647" xr:uid="{00000000-0005-0000-0000-0000A40F0000}"/>
    <cellStyle name="Normal 2 3 5 4 5" xfId="7641" xr:uid="{00000000-0005-0000-0000-0000A50F0000}"/>
    <cellStyle name="Normal 2 3 5 5" xfId="975" xr:uid="{00000000-0005-0000-0000-0000A60F0000}"/>
    <cellStyle name="Normal 2 3 5 5 2" xfId="2325" xr:uid="{00000000-0005-0000-0000-0000A70F0000}"/>
    <cellStyle name="Normal 2 3 5 5 2 2" xfId="28818" xr:uid="{00000000-0005-0000-0000-0000A80F0000}"/>
    <cellStyle name="Normal 2 3 5 5 3" xfId="38998" xr:uid="{00000000-0005-0000-0000-0000A90F0000}"/>
    <cellStyle name="Normal 2 3 5 5 4" xfId="18638" xr:uid="{00000000-0005-0000-0000-0000AA0F0000}"/>
    <cellStyle name="Normal 2 3 5 5 5" xfId="9634" xr:uid="{00000000-0005-0000-0000-0000AB0F0000}"/>
    <cellStyle name="Normal 2 3 5 6" xfId="1651" xr:uid="{00000000-0005-0000-0000-0000AC0F0000}"/>
    <cellStyle name="Normal 2 3 5 6 2" xfId="30571" xr:uid="{00000000-0005-0000-0000-0000AD0F0000}"/>
    <cellStyle name="Normal 2 3 5 6 3" xfId="40751" xr:uid="{00000000-0005-0000-0000-0000AE0F0000}"/>
    <cellStyle name="Normal 2 3 5 6 4" xfId="20391" xr:uid="{00000000-0005-0000-0000-0000AF0F0000}"/>
    <cellStyle name="Normal 2 3 5 6 5" xfId="11387" xr:uid="{00000000-0005-0000-0000-0000B00F0000}"/>
    <cellStyle name="Normal 2 3 5 7" xfId="2999" xr:uid="{00000000-0005-0000-0000-0000B10F0000}"/>
    <cellStyle name="Normal 2 3 5 7 2" xfId="31447" xr:uid="{00000000-0005-0000-0000-0000B20F0000}"/>
    <cellStyle name="Normal 2 3 5 7 3" xfId="41627" xr:uid="{00000000-0005-0000-0000-0000B30F0000}"/>
    <cellStyle name="Normal 2 3 5 7 4" xfId="21267" xr:uid="{00000000-0005-0000-0000-0000B40F0000}"/>
    <cellStyle name="Normal 2 3 5 7 5" xfId="12263" xr:uid="{00000000-0005-0000-0000-0000B50F0000}"/>
    <cellStyle name="Normal 2 3 5 8" xfId="22144" xr:uid="{00000000-0005-0000-0000-0000B60F0000}"/>
    <cellStyle name="Normal 2 3 5 8 2" xfId="32324" xr:uid="{00000000-0005-0000-0000-0000B70F0000}"/>
    <cellStyle name="Normal 2 3 5 8 3" xfId="42504" xr:uid="{00000000-0005-0000-0000-0000B80F0000}"/>
    <cellStyle name="Normal 2 3 5 9" xfId="23323" xr:uid="{00000000-0005-0000-0000-0000B90F0000}"/>
    <cellStyle name="Normal 2 3 6" xfId="372" xr:uid="{00000000-0005-0000-0000-0000BA0F0000}"/>
    <cellStyle name="Normal 2 3 6 2" xfId="538" xr:uid="{00000000-0005-0000-0000-0000BB0F0000}"/>
    <cellStyle name="Normal 2 3 6 2 2" xfId="873" xr:uid="{00000000-0005-0000-0000-0000BC0F0000}"/>
    <cellStyle name="Normal 2 3 6 2 2 2" xfId="1546" xr:uid="{00000000-0005-0000-0000-0000BD0F0000}"/>
    <cellStyle name="Normal 2 3 6 2 2 2 2" xfId="2896" xr:uid="{00000000-0005-0000-0000-0000BE0F0000}"/>
    <cellStyle name="Normal 2 3 6 2 2 3" xfId="2222" xr:uid="{00000000-0005-0000-0000-0000BF0F0000}"/>
    <cellStyle name="Normal 2 3 6 2 2 4" xfId="3570" xr:uid="{00000000-0005-0000-0000-0000C00F0000}"/>
    <cellStyle name="Normal 2 3 6 2 2 5" xfId="25513" xr:uid="{00000000-0005-0000-0000-0000C10F0000}"/>
    <cellStyle name="Normal 2 3 6 2 3" xfId="1211" xr:uid="{00000000-0005-0000-0000-0000C20F0000}"/>
    <cellStyle name="Normal 2 3 6 2 3 2" xfId="2561" xr:uid="{00000000-0005-0000-0000-0000C30F0000}"/>
    <cellStyle name="Normal 2 3 6 2 3 3" xfId="35693" xr:uid="{00000000-0005-0000-0000-0000C40F0000}"/>
    <cellStyle name="Normal 2 3 6 2 4" xfId="1887" xr:uid="{00000000-0005-0000-0000-0000C50F0000}"/>
    <cellStyle name="Normal 2 3 6 2 4 2" xfId="15332" xr:uid="{00000000-0005-0000-0000-0000C60F0000}"/>
    <cellStyle name="Normal 2 3 6 2 5" xfId="3235" xr:uid="{00000000-0005-0000-0000-0000C70F0000}"/>
    <cellStyle name="Normal 2 3 6 2 6" xfId="6326" xr:uid="{00000000-0005-0000-0000-0000C80F0000}"/>
    <cellStyle name="Normal 2 3 6 3" xfId="707" xr:uid="{00000000-0005-0000-0000-0000C90F0000}"/>
    <cellStyle name="Normal 2 3 6 3 2" xfId="1380" xr:uid="{00000000-0005-0000-0000-0000CA0F0000}"/>
    <cellStyle name="Normal 2 3 6 3 2 2" xfId="2730" xr:uid="{00000000-0005-0000-0000-0000CB0F0000}"/>
    <cellStyle name="Normal 2 3 6 3 2 3" xfId="27266" xr:uid="{00000000-0005-0000-0000-0000CC0F0000}"/>
    <cellStyle name="Normal 2 3 6 3 3" xfId="2056" xr:uid="{00000000-0005-0000-0000-0000CD0F0000}"/>
    <cellStyle name="Normal 2 3 6 3 3 2" xfId="37446" xr:uid="{00000000-0005-0000-0000-0000CE0F0000}"/>
    <cellStyle name="Normal 2 3 6 3 4" xfId="3404" xr:uid="{00000000-0005-0000-0000-0000CF0F0000}"/>
    <cellStyle name="Normal 2 3 6 3 4 2" xfId="17085" xr:uid="{00000000-0005-0000-0000-0000D00F0000}"/>
    <cellStyle name="Normal 2 3 6 3 5" xfId="8079" xr:uid="{00000000-0005-0000-0000-0000D10F0000}"/>
    <cellStyle name="Normal 2 3 6 4" xfId="1045" xr:uid="{00000000-0005-0000-0000-0000D20F0000}"/>
    <cellStyle name="Normal 2 3 6 4 2" xfId="2395" xr:uid="{00000000-0005-0000-0000-0000D30F0000}"/>
    <cellStyle name="Normal 2 3 6 4 2 2" xfId="29256" xr:uid="{00000000-0005-0000-0000-0000D40F0000}"/>
    <cellStyle name="Normal 2 3 6 4 3" xfId="39436" xr:uid="{00000000-0005-0000-0000-0000D50F0000}"/>
    <cellStyle name="Normal 2 3 6 4 4" xfId="19076" xr:uid="{00000000-0005-0000-0000-0000D60F0000}"/>
    <cellStyle name="Normal 2 3 6 4 5" xfId="10072" xr:uid="{00000000-0005-0000-0000-0000D70F0000}"/>
    <cellStyle name="Normal 2 3 6 5" xfId="1721" xr:uid="{00000000-0005-0000-0000-0000D80F0000}"/>
    <cellStyle name="Normal 2 3 6 5 2" xfId="23761" xr:uid="{00000000-0005-0000-0000-0000D90F0000}"/>
    <cellStyle name="Normal 2 3 6 6" xfId="3069" xr:uid="{00000000-0005-0000-0000-0000DA0F0000}"/>
    <cellStyle name="Normal 2 3 6 6 2" xfId="33941" xr:uid="{00000000-0005-0000-0000-0000DB0F0000}"/>
    <cellStyle name="Normal 2 3 6 7" xfId="13580" xr:uid="{00000000-0005-0000-0000-0000DC0F0000}"/>
    <cellStyle name="Normal 2 3 6 8" xfId="4574" xr:uid="{00000000-0005-0000-0000-0000DD0F0000}"/>
    <cellStyle name="Normal 2 3 7" xfId="463" xr:uid="{00000000-0005-0000-0000-0000DE0F0000}"/>
    <cellStyle name="Normal 2 3 7 2" xfId="798" xr:uid="{00000000-0005-0000-0000-0000DF0F0000}"/>
    <cellStyle name="Normal 2 3 7 2 2" xfId="1471" xr:uid="{00000000-0005-0000-0000-0000E00F0000}"/>
    <cellStyle name="Normal 2 3 7 2 2 2" xfId="2821" xr:uid="{00000000-0005-0000-0000-0000E10F0000}"/>
    <cellStyle name="Normal 2 3 7 2 2 3" xfId="28157" xr:uid="{00000000-0005-0000-0000-0000E20F0000}"/>
    <cellStyle name="Normal 2 3 7 2 3" xfId="2147" xr:uid="{00000000-0005-0000-0000-0000E30F0000}"/>
    <cellStyle name="Normal 2 3 7 2 3 2" xfId="38337" xr:uid="{00000000-0005-0000-0000-0000E40F0000}"/>
    <cellStyle name="Normal 2 3 7 2 4" xfId="3495" xr:uid="{00000000-0005-0000-0000-0000E50F0000}"/>
    <cellStyle name="Normal 2 3 7 2 4 2" xfId="17977" xr:uid="{00000000-0005-0000-0000-0000E60F0000}"/>
    <cellStyle name="Normal 2 3 7 2 5" xfId="8973" xr:uid="{00000000-0005-0000-0000-0000E70F0000}"/>
    <cellStyle name="Normal 2 3 7 3" xfId="1136" xr:uid="{00000000-0005-0000-0000-0000E80F0000}"/>
    <cellStyle name="Normal 2 3 7 3 2" xfId="2486" xr:uid="{00000000-0005-0000-0000-0000E90F0000}"/>
    <cellStyle name="Normal 2 3 7 3 3" xfId="24637" xr:uid="{00000000-0005-0000-0000-0000EA0F0000}"/>
    <cellStyle name="Normal 2 3 7 4" xfId="1812" xr:uid="{00000000-0005-0000-0000-0000EB0F0000}"/>
    <cellStyle name="Normal 2 3 7 4 2" xfId="34817" xr:uid="{00000000-0005-0000-0000-0000EC0F0000}"/>
    <cellStyle name="Normal 2 3 7 5" xfId="3160" xr:uid="{00000000-0005-0000-0000-0000ED0F0000}"/>
    <cellStyle name="Normal 2 3 7 5 2" xfId="14456" xr:uid="{00000000-0005-0000-0000-0000EE0F0000}"/>
    <cellStyle name="Normal 2 3 7 6" xfId="5450" xr:uid="{00000000-0005-0000-0000-0000EF0F0000}"/>
    <cellStyle name="Normal 2 3 8" xfId="632" xr:uid="{00000000-0005-0000-0000-0000F00F0000}"/>
    <cellStyle name="Normal 2 3 8 2" xfId="1305" xr:uid="{00000000-0005-0000-0000-0000F10F0000}"/>
    <cellStyle name="Normal 2 3 8 2 2" xfId="2655" xr:uid="{00000000-0005-0000-0000-0000F20F0000}"/>
    <cellStyle name="Normal 2 3 8 2 3" xfId="26390" xr:uid="{00000000-0005-0000-0000-0000F30F0000}"/>
    <cellStyle name="Normal 2 3 8 3" xfId="1981" xr:uid="{00000000-0005-0000-0000-0000F40F0000}"/>
    <cellStyle name="Normal 2 3 8 3 2" xfId="36570" xr:uid="{00000000-0005-0000-0000-0000F50F0000}"/>
    <cellStyle name="Normal 2 3 8 4" xfId="3329" xr:uid="{00000000-0005-0000-0000-0000F60F0000}"/>
    <cellStyle name="Normal 2 3 8 4 2" xfId="16209" xr:uid="{00000000-0005-0000-0000-0000F70F0000}"/>
    <cellStyle name="Normal 2 3 8 5" xfId="7203" xr:uid="{00000000-0005-0000-0000-0000F80F0000}"/>
    <cellStyle name="Normal 2 3 9" xfId="970" xr:uid="{00000000-0005-0000-0000-0000F90F0000}"/>
    <cellStyle name="Normal 2 3 9 2" xfId="2320" xr:uid="{00000000-0005-0000-0000-0000FA0F0000}"/>
    <cellStyle name="Normal 2 3 9 2 2" xfId="28380" xr:uid="{00000000-0005-0000-0000-0000FB0F0000}"/>
    <cellStyle name="Normal 2 3 9 3" xfId="38560" xr:uid="{00000000-0005-0000-0000-0000FC0F0000}"/>
    <cellStyle name="Normal 2 3 9 4" xfId="18200" xr:uid="{00000000-0005-0000-0000-0000FD0F0000}"/>
    <cellStyle name="Normal 2 3 9 5" xfId="9196" xr:uid="{00000000-0005-0000-0000-0000FE0F0000}"/>
    <cellStyle name="Normal 2 4" xfId="201" xr:uid="{00000000-0005-0000-0000-0000FF0F0000}"/>
    <cellStyle name="Normal 2 4 2" xfId="378" xr:uid="{00000000-0005-0000-0000-000000100000}"/>
    <cellStyle name="Normal 2 4 2 2" xfId="544" xr:uid="{00000000-0005-0000-0000-000001100000}"/>
    <cellStyle name="Normal 2 4 2 2 2" xfId="879" xr:uid="{00000000-0005-0000-0000-000002100000}"/>
    <cellStyle name="Normal 2 4 2 2 2 2" xfId="1552" xr:uid="{00000000-0005-0000-0000-000003100000}"/>
    <cellStyle name="Normal 2 4 2 2 2 2 2" xfId="2902" xr:uid="{00000000-0005-0000-0000-000004100000}"/>
    <cellStyle name="Normal 2 4 2 2 2 3" xfId="2228" xr:uid="{00000000-0005-0000-0000-000005100000}"/>
    <cellStyle name="Normal 2 4 2 2 2 4" xfId="3576" xr:uid="{00000000-0005-0000-0000-000006100000}"/>
    <cellStyle name="Normal 2 4 2 2 3" xfId="1217" xr:uid="{00000000-0005-0000-0000-000007100000}"/>
    <cellStyle name="Normal 2 4 2 2 3 2" xfId="2567" xr:uid="{00000000-0005-0000-0000-000008100000}"/>
    <cellStyle name="Normal 2 4 2 2 4" xfId="1893" xr:uid="{00000000-0005-0000-0000-000009100000}"/>
    <cellStyle name="Normal 2 4 2 2 5" xfId="3241" xr:uid="{00000000-0005-0000-0000-00000A100000}"/>
    <cellStyle name="Normal 2 4 2 3" xfId="713" xr:uid="{00000000-0005-0000-0000-00000B100000}"/>
    <cellStyle name="Normal 2 4 2 3 2" xfId="1386" xr:uid="{00000000-0005-0000-0000-00000C100000}"/>
    <cellStyle name="Normal 2 4 2 3 2 2" xfId="2736" xr:uid="{00000000-0005-0000-0000-00000D100000}"/>
    <cellStyle name="Normal 2 4 2 3 3" xfId="2062" xr:uid="{00000000-0005-0000-0000-00000E100000}"/>
    <cellStyle name="Normal 2 4 2 3 4" xfId="3410" xr:uid="{00000000-0005-0000-0000-00000F100000}"/>
    <cellStyle name="Normal 2 4 2 4" xfId="1051" xr:uid="{00000000-0005-0000-0000-000010100000}"/>
    <cellStyle name="Normal 2 4 2 4 2" xfId="2401" xr:uid="{00000000-0005-0000-0000-000011100000}"/>
    <cellStyle name="Normal 2 4 2 5" xfId="1727" xr:uid="{00000000-0005-0000-0000-000012100000}"/>
    <cellStyle name="Normal 2 4 2 6" xfId="3075" xr:uid="{00000000-0005-0000-0000-000013100000}"/>
    <cellStyle name="Normal 2 4 3" xfId="469" xr:uid="{00000000-0005-0000-0000-000014100000}"/>
    <cellStyle name="Normal 2 4 3 2" xfId="804" xr:uid="{00000000-0005-0000-0000-000015100000}"/>
    <cellStyle name="Normal 2 4 3 2 2" xfId="1477" xr:uid="{00000000-0005-0000-0000-000016100000}"/>
    <cellStyle name="Normal 2 4 3 2 2 2" xfId="2827" xr:uid="{00000000-0005-0000-0000-000017100000}"/>
    <cellStyle name="Normal 2 4 3 2 3" xfId="2153" xr:uid="{00000000-0005-0000-0000-000018100000}"/>
    <cellStyle name="Normal 2 4 3 2 4" xfId="3501" xr:uid="{00000000-0005-0000-0000-000019100000}"/>
    <cellStyle name="Normal 2 4 3 3" xfId="1142" xr:uid="{00000000-0005-0000-0000-00001A100000}"/>
    <cellStyle name="Normal 2 4 3 3 2" xfId="2492" xr:uid="{00000000-0005-0000-0000-00001B100000}"/>
    <cellStyle name="Normal 2 4 3 4" xfId="1818" xr:uid="{00000000-0005-0000-0000-00001C100000}"/>
    <cellStyle name="Normal 2 4 3 5" xfId="3166" xr:uid="{00000000-0005-0000-0000-00001D100000}"/>
    <cellStyle name="Normal 2 4 4" xfId="638" xr:uid="{00000000-0005-0000-0000-00001E100000}"/>
    <cellStyle name="Normal 2 4 4 2" xfId="1311" xr:uid="{00000000-0005-0000-0000-00001F100000}"/>
    <cellStyle name="Normal 2 4 4 2 2" xfId="2661" xr:uid="{00000000-0005-0000-0000-000020100000}"/>
    <cellStyle name="Normal 2 4 4 3" xfId="1987" xr:uid="{00000000-0005-0000-0000-000021100000}"/>
    <cellStyle name="Normal 2 4 4 4" xfId="3335" xr:uid="{00000000-0005-0000-0000-000022100000}"/>
    <cellStyle name="Normal 2 4 5" xfId="976" xr:uid="{00000000-0005-0000-0000-000023100000}"/>
    <cellStyle name="Normal 2 4 5 2" xfId="2326" xr:uid="{00000000-0005-0000-0000-000024100000}"/>
    <cellStyle name="Normal 2 4 6" xfId="1652" xr:uid="{00000000-0005-0000-0000-000025100000}"/>
    <cellStyle name="Normal 2 4 7" xfId="3000" xr:uid="{00000000-0005-0000-0000-000026100000}"/>
    <cellStyle name="Normal 2 4 8" xfId="3707" xr:uid="{00000000-0005-0000-0000-000027100000}"/>
    <cellStyle name="Normal 2 5" xfId="202" xr:uid="{00000000-0005-0000-0000-000028100000}"/>
    <cellStyle name="Normal 2 6" xfId="350" xr:uid="{00000000-0005-0000-0000-000029100000}"/>
    <cellStyle name="Normal 2 6 2" xfId="516" xr:uid="{00000000-0005-0000-0000-00002A100000}"/>
    <cellStyle name="Normal 2 6 2 2" xfId="851" xr:uid="{00000000-0005-0000-0000-00002B100000}"/>
    <cellStyle name="Normal 2 6 2 2 2" xfId="1524" xr:uid="{00000000-0005-0000-0000-00002C100000}"/>
    <cellStyle name="Normal 2 6 2 2 2 2" xfId="2874" xr:uid="{00000000-0005-0000-0000-00002D100000}"/>
    <cellStyle name="Normal 2 6 2 2 3" xfId="2200" xr:uid="{00000000-0005-0000-0000-00002E100000}"/>
    <cellStyle name="Normal 2 6 2 2 4" xfId="3548" xr:uid="{00000000-0005-0000-0000-00002F100000}"/>
    <cellStyle name="Normal 2 6 2 3" xfId="1189" xr:uid="{00000000-0005-0000-0000-000030100000}"/>
    <cellStyle name="Normal 2 6 2 3 2" xfId="2539" xr:uid="{00000000-0005-0000-0000-000031100000}"/>
    <cellStyle name="Normal 2 6 2 4" xfId="1865" xr:uid="{00000000-0005-0000-0000-000032100000}"/>
    <cellStyle name="Normal 2 6 2 5" xfId="3213" xr:uid="{00000000-0005-0000-0000-000033100000}"/>
    <cellStyle name="Normal 2 6 2 6" xfId="3903" xr:uid="{00000000-0005-0000-0000-000034100000}"/>
    <cellStyle name="Normal 2 6 3" xfId="685" xr:uid="{00000000-0005-0000-0000-000035100000}"/>
    <cellStyle name="Normal 2 6 3 2" xfId="1358" xr:uid="{00000000-0005-0000-0000-000036100000}"/>
    <cellStyle name="Normal 2 6 3 2 2" xfId="2708" xr:uid="{00000000-0005-0000-0000-000037100000}"/>
    <cellStyle name="Normal 2 6 3 3" xfId="2034" xr:uid="{00000000-0005-0000-0000-000038100000}"/>
    <cellStyle name="Normal 2 6 3 4" xfId="3382" xr:uid="{00000000-0005-0000-0000-000039100000}"/>
    <cellStyle name="Normal 2 6 4" xfId="1023" xr:uid="{00000000-0005-0000-0000-00003A100000}"/>
    <cellStyle name="Normal 2 6 4 2" xfId="2373" xr:uid="{00000000-0005-0000-0000-00003B100000}"/>
    <cellStyle name="Normal 2 6 5" xfId="1699" xr:uid="{00000000-0005-0000-0000-00003C100000}"/>
    <cellStyle name="Normal 2 6 6" xfId="3047" xr:uid="{00000000-0005-0000-0000-00003D100000}"/>
    <cellStyle name="Normal 2 6 7" xfId="3783" xr:uid="{00000000-0005-0000-0000-00003E100000}"/>
    <cellStyle name="Normal 2 7" xfId="444" xr:uid="{00000000-0005-0000-0000-00003F100000}"/>
    <cellStyle name="Normal 2 7 10" xfId="21802" xr:uid="{00000000-0005-0000-0000-000040100000}"/>
    <cellStyle name="Normal 2 7 10 2" xfId="31982" xr:uid="{00000000-0005-0000-0000-000041100000}"/>
    <cellStyle name="Normal 2 7 10 3" xfId="42162" xr:uid="{00000000-0005-0000-0000-000042100000}"/>
    <cellStyle name="Normal 2 7 11" xfId="22698" xr:uid="{00000000-0005-0000-0000-000043100000}"/>
    <cellStyle name="Normal 2 7 11 2" xfId="32878" xr:uid="{00000000-0005-0000-0000-000044100000}"/>
    <cellStyle name="Normal 2 7 11 3" xfId="43058" xr:uid="{00000000-0005-0000-0000-000045100000}"/>
    <cellStyle name="Normal 2 7 12" xfId="22937" xr:uid="{00000000-0005-0000-0000-000046100000}"/>
    <cellStyle name="Normal 2 7 13" xfId="33117" xr:uid="{00000000-0005-0000-0000-000047100000}"/>
    <cellStyle name="Normal 2 7 14" xfId="43297" xr:uid="{00000000-0005-0000-0000-000048100000}"/>
    <cellStyle name="Normal 2 7 15" xfId="43536" xr:uid="{00000000-0005-0000-0000-000049100000}"/>
    <cellStyle name="Normal 2 7 16" xfId="12800" xr:uid="{00000000-0005-0000-0000-00004A100000}"/>
    <cellStyle name="Normal 2 7 17" xfId="3792" xr:uid="{00000000-0005-0000-0000-00004B100000}"/>
    <cellStyle name="Normal 2 7 2" xfId="779" xr:uid="{00000000-0005-0000-0000-00004C100000}"/>
    <cellStyle name="Normal 2 7 2 10" xfId="23200" xr:uid="{00000000-0005-0000-0000-00004D100000}"/>
    <cellStyle name="Normal 2 7 2 11" xfId="33380" xr:uid="{00000000-0005-0000-0000-00004E100000}"/>
    <cellStyle name="Normal 2 7 2 12" xfId="13019" xr:uid="{00000000-0005-0000-0000-00004F100000}"/>
    <cellStyle name="Normal 2 7 2 13" xfId="4012" xr:uid="{00000000-0005-0000-0000-000050100000}"/>
    <cellStyle name="Normal 2 7 2 2" xfId="1452" xr:uid="{00000000-0005-0000-0000-000051100000}"/>
    <cellStyle name="Normal 2 7 2 2 10" xfId="33818" xr:uid="{00000000-0005-0000-0000-000052100000}"/>
    <cellStyle name="Normal 2 7 2 2 11" xfId="13457" xr:uid="{00000000-0005-0000-0000-000053100000}"/>
    <cellStyle name="Normal 2 7 2 2 12" xfId="4450" xr:uid="{00000000-0005-0000-0000-000054100000}"/>
    <cellStyle name="Normal 2 7 2 2 2" xfId="2802" xr:uid="{00000000-0005-0000-0000-000055100000}"/>
    <cellStyle name="Normal 2 7 2 2 2 2" xfId="7079" xr:uid="{00000000-0005-0000-0000-000056100000}"/>
    <cellStyle name="Normal 2 7 2 2 2 2 2" xfId="26266" xr:uid="{00000000-0005-0000-0000-000057100000}"/>
    <cellStyle name="Normal 2 7 2 2 2 2 3" xfId="36446" xr:uid="{00000000-0005-0000-0000-000058100000}"/>
    <cellStyle name="Normal 2 7 2 2 2 2 4" xfId="16085" xr:uid="{00000000-0005-0000-0000-000059100000}"/>
    <cellStyle name="Normal 2 7 2 2 2 3" xfId="8832" xr:uid="{00000000-0005-0000-0000-00005A100000}"/>
    <cellStyle name="Normal 2 7 2 2 2 3 2" xfId="28019" xr:uid="{00000000-0005-0000-0000-00005B100000}"/>
    <cellStyle name="Normal 2 7 2 2 2 3 3" xfId="38199" xr:uid="{00000000-0005-0000-0000-00005C100000}"/>
    <cellStyle name="Normal 2 7 2 2 2 3 4" xfId="17838" xr:uid="{00000000-0005-0000-0000-00005D100000}"/>
    <cellStyle name="Normal 2 7 2 2 2 4" xfId="10825" xr:uid="{00000000-0005-0000-0000-00005E100000}"/>
    <cellStyle name="Normal 2 7 2 2 2 4 2" xfId="30009" xr:uid="{00000000-0005-0000-0000-00005F100000}"/>
    <cellStyle name="Normal 2 7 2 2 2 4 3" xfId="40189" xr:uid="{00000000-0005-0000-0000-000060100000}"/>
    <cellStyle name="Normal 2 7 2 2 2 4 4" xfId="19829" xr:uid="{00000000-0005-0000-0000-000061100000}"/>
    <cellStyle name="Normal 2 7 2 2 2 5" xfId="24514" xr:uid="{00000000-0005-0000-0000-000062100000}"/>
    <cellStyle name="Normal 2 7 2 2 2 6" xfId="34694" xr:uid="{00000000-0005-0000-0000-000063100000}"/>
    <cellStyle name="Normal 2 7 2 2 2 7" xfId="14333" xr:uid="{00000000-0005-0000-0000-000064100000}"/>
    <cellStyle name="Normal 2 7 2 2 2 8" xfId="5327" xr:uid="{00000000-0005-0000-0000-000065100000}"/>
    <cellStyle name="Normal 2 7 2 2 3" xfId="6203" xr:uid="{00000000-0005-0000-0000-000066100000}"/>
    <cellStyle name="Normal 2 7 2 2 3 2" xfId="25390" xr:uid="{00000000-0005-0000-0000-000067100000}"/>
    <cellStyle name="Normal 2 7 2 2 3 3" xfId="35570" xr:uid="{00000000-0005-0000-0000-000068100000}"/>
    <cellStyle name="Normal 2 7 2 2 3 4" xfId="15209" xr:uid="{00000000-0005-0000-0000-000069100000}"/>
    <cellStyle name="Normal 2 7 2 2 4" xfId="7956" xr:uid="{00000000-0005-0000-0000-00006A100000}"/>
    <cellStyle name="Normal 2 7 2 2 4 2" xfId="27143" xr:uid="{00000000-0005-0000-0000-00006B100000}"/>
    <cellStyle name="Normal 2 7 2 2 4 3" xfId="37323" xr:uid="{00000000-0005-0000-0000-00006C100000}"/>
    <cellStyle name="Normal 2 7 2 2 4 4" xfId="16962" xr:uid="{00000000-0005-0000-0000-00006D100000}"/>
    <cellStyle name="Normal 2 7 2 2 5" xfId="9949" xr:uid="{00000000-0005-0000-0000-00006E100000}"/>
    <cellStyle name="Normal 2 7 2 2 5 2" xfId="29133" xr:uid="{00000000-0005-0000-0000-00006F100000}"/>
    <cellStyle name="Normal 2 7 2 2 5 3" xfId="39313" xr:uid="{00000000-0005-0000-0000-000070100000}"/>
    <cellStyle name="Normal 2 7 2 2 5 4" xfId="18953" xr:uid="{00000000-0005-0000-0000-000071100000}"/>
    <cellStyle name="Normal 2 7 2 2 6" xfId="11702" xr:uid="{00000000-0005-0000-0000-000072100000}"/>
    <cellStyle name="Normal 2 7 2 2 6 2" xfId="30886" xr:uid="{00000000-0005-0000-0000-000073100000}"/>
    <cellStyle name="Normal 2 7 2 2 6 3" xfId="41066" xr:uid="{00000000-0005-0000-0000-000074100000}"/>
    <cellStyle name="Normal 2 7 2 2 6 4" xfId="20706" xr:uid="{00000000-0005-0000-0000-000075100000}"/>
    <cellStyle name="Normal 2 7 2 2 7" xfId="12578" xr:uid="{00000000-0005-0000-0000-000076100000}"/>
    <cellStyle name="Normal 2 7 2 2 7 2" xfId="31762" xr:uid="{00000000-0005-0000-0000-000077100000}"/>
    <cellStyle name="Normal 2 7 2 2 7 3" xfId="41942" xr:uid="{00000000-0005-0000-0000-000078100000}"/>
    <cellStyle name="Normal 2 7 2 2 7 4" xfId="21582" xr:uid="{00000000-0005-0000-0000-000079100000}"/>
    <cellStyle name="Normal 2 7 2 2 8" xfId="22459" xr:uid="{00000000-0005-0000-0000-00007A100000}"/>
    <cellStyle name="Normal 2 7 2 2 8 2" xfId="32639" xr:uid="{00000000-0005-0000-0000-00007B100000}"/>
    <cellStyle name="Normal 2 7 2 2 8 3" xfId="42819" xr:uid="{00000000-0005-0000-0000-00007C100000}"/>
    <cellStyle name="Normal 2 7 2 2 9" xfId="23638" xr:uid="{00000000-0005-0000-0000-00007D100000}"/>
    <cellStyle name="Normal 2 7 2 3" xfId="2128" xr:uid="{00000000-0005-0000-0000-00007E100000}"/>
    <cellStyle name="Normal 2 7 2 3 2" xfId="6641" xr:uid="{00000000-0005-0000-0000-00007F100000}"/>
    <cellStyle name="Normal 2 7 2 3 2 2" xfId="25828" xr:uid="{00000000-0005-0000-0000-000080100000}"/>
    <cellStyle name="Normal 2 7 2 3 2 3" xfId="36008" xr:uid="{00000000-0005-0000-0000-000081100000}"/>
    <cellStyle name="Normal 2 7 2 3 2 4" xfId="15647" xr:uid="{00000000-0005-0000-0000-000082100000}"/>
    <cellStyle name="Normal 2 7 2 3 3" xfId="8394" xr:uid="{00000000-0005-0000-0000-000083100000}"/>
    <cellStyle name="Normal 2 7 2 3 3 2" xfId="27581" xr:uid="{00000000-0005-0000-0000-000084100000}"/>
    <cellStyle name="Normal 2 7 2 3 3 3" xfId="37761" xr:uid="{00000000-0005-0000-0000-000085100000}"/>
    <cellStyle name="Normal 2 7 2 3 3 4" xfId="17400" xr:uid="{00000000-0005-0000-0000-000086100000}"/>
    <cellStyle name="Normal 2 7 2 3 4" xfId="10387" xr:uid="{00000000-0005-0000-0000-000087100000}"/>
    <cellStyle name="Normal 2 7 2 3 4 2" xfId="29571" xr:uid="{00000000-0005-0000-0000-000088100000}"/>
    <cellStyle name="Normal 2 7 2 3 4 3" xfId="39751" xr:uid="{00000000-0005-0000-0000-000089100000}"/>
    <cellStyle name="Normal 2 7 2 3 4 4" xfId="19391" xr:uid="{00000000-0005-0000-0000-00008A100000}"/>
    <cellStyle name="Normal 2 7 2 3 5" xfId="24076" xr:uid="{00000000-0005-0000-0000-00008B100000}"/>
    <cellStyle name="Normal 2 7 2 3 6" xfId="34256" xr:uid="{00000000-0005-0000-0000-00008C100000}"/>
    <cellStyle name="Normal 2 7 2 3 7" xfId="13895" xr:uid="{00000000-0005-0000-0000-00008D100000}"/>
    <cellStyle name="Normal 2 7 2 3 8" xfId="4889" xr:uid="{00000000-0005-0000-0000-00008E100000}"/>
    <cellStyle name="Normal 2 7 2 4" xfId="3476" xr:uid="{00000000-0005-0000-0000-00008F100000}"/>
    <cellStyle name="Normal 2 7 2 4 2" xfId="24952" xr:uid="{00000000-0005-0000-0000-000090100000}"/>
    <cellStyle name="Normal 2 7 2 4 3" xfId="35132" xr:uid="{00000000-0005-0000-0000-000091100000}"/>
    <cellStyle name="Normal 2 7 2 4 4" xfId="14771" xr:uid="{00000000-0005-0000-0000-000092100000}"/>
    <cellStyle name="Normal 2 7 2 4 5" xfId="5765" xr:uid="{00000000-0005-0000-0000-000093100000}"/>
    <cellStyle name="Normal 2 7 2 5" xfId="7518" xr:uid="{00000000-0005-0000-0000-000094100000}"/>
    <cellStyle name="Normal 2 7 2 5 2" xfId="26705" xr:uid="{00000000-0005-0000-0000-000095100000}"/>
    <cellStyle name="Normal 2 7 2 5 3" xfId="36885" xr:uid="{00000000-0005-0000-0000-000096100000}"/>
    <cellStyle name="Normal 2 7 2 5 4" xfId="16524" xr:uid="{00000000-0005-0000-0000-000097100000}"/>
    <cellStyle name="Normal 2 7 2 6" xfId="9511" xr:uid="{00000000-0005-0000-0000-000098100000}"/>
    <cellStyle name="Normal 2 7 2 6 2" xfId="28695" xr:uid="{00000000-0005-0000-0000-000099100000}"/>
    <cellStyle name="Normal 2 7 2 6 3" xfId="38875" xr:uid="{00000000-0005-0000-0000-00009A100000}"/>
    <cellStyle name="Normal 2 7 2 6 4" xfId="18515" xr:uid="{00000000-0005-0000-0000-00009B100000}"/>
    <cellStyle name="Normal 2 7 2 7" xfId="11264" xr:uid="{00000000-0005-0000-0000-00009C100000}"/>
    <cellStyle name="Normal 2 7 2 7 2" xfId="30448" xr:uid="{00000000-0005-0000-0000-00009D100000}"/>
    <cellStyle name="Normal 2 7 2 7 3" xfId="40628" xr:uid="{00000000-0005-0000-0000-00009E100000}"/>
    <cellStyle name="Normal 2 7 2 7 4" xfId="20268" xr:uid="{00000000-0005-0000-0000-00009F100000}"/>
    <cellStyle name="Normal 2 7 2 8" xfId="12140" xr:uid="{00000000-0005-0000-0000-0000A0100000}"/>
    <cellStyle name="Normal 2 7 2 8 2" xfId="31324" xr:uid="{00000000-0005-0000-0000-0000A1100000}"/>
    <cellStyle name="Normal 2 7 2 8 3" xfId="41504" xr:uid="{00000000-0005-0000-0000-0000A2100000}"/>
    <cellStyle name="Normal 2 7 2 8 4" xfId="21144" xr:uid="{00000000-0005-0000-0000-0000A3100000}"/>
    <cellStyle name="Normal 2 7 2 9" xfId="22021" xr:uid="{00000000-0005-0000-0000-0000A4100000}"/>
    <cellStyle name="Normal 2 7 2 9 2" xfId="32201" xr:uid="{00000000-0005-0000-0000-0000A5100000}"/>
    <cellStyle name="Normal 2 7 2 9 3" xfId="42381" xr:uid="{00000000-0005-0000-0000-0000A6100000}"/>
    <cellStyle name="Normal 2 7 3" xfId="1117" xr:uid="{00000000-0005-0000-0000-0000A7100000}"/>
    <cellStyle name="Normal 2 7 3 10" xfId="33599" xr:uid="{00000000-0005-0000-0000-0000A8100000}"/>
    <cellStyle name="Normal 2 7 3 11" xfId="13238" xr:uid="{00000000-0005-0000-0000-0000A9100000}"/>
    <cellStyle name="Normal 2 7 3 12" xfId="4231" xr:uid="{00000000-0005-0000-0000-0000AA100000}"/>
    <cellStyle name="Normal 2 7 3 2" xfId="2467" xr:uid="{00000000-0005-0000-0000-0000AB100000}"/>
    <cellStyle name="Normal 2 7 3 2 2" xfId="6860" xr:uid="{00000000-0005-0000-0000-0000AC100000}"/>
    <cellStyle name="Normal 2 7 3 2 2 2" xfId="26047" xr:uid="{00000000-0005-0000-0000-0000AD100000}"/>
    <cellStyle name="Normal 2 7 3 2 2 3" xfId="36227" xr:uid="{00000000-0005-0000-0000-0000AE100000}"/>
    <cellStyle name="Normal 2 7 3 2 2 4" xfId="15866" xr:uid="{00000000-0005-0000-0000-0000AF100000}"/>
    <cellStyle name="Normal 2 7 3 2 3" xfId="8613" xr:uid="{00000000-0005-0000-0000-0000B0100000}"/>
    <cellStyle name="Normal 2 7 3 2 3 2" xfId="27800" xr:uid="{00000000-0005-0000-0000-0000B1100000}"/>
    <cellStyle name="Normal 2 7 3 2 3 3" xfId="37980" xr:uid="{00000000-0005-0000-0000-0000B2100000}"/>
    <cellStyle name="Normal 2 7 3 2 3 4" xfId="17619" xr:uid="{00000000-0005-0000-0000-0000B3100000}"/>
    <cellStyle name="Normal 2 7 3 2 4" xfId="10606" xr:uid="{00000000-0005-0000-0000-0000B4100000}"/>
    <cellStyle name="Normal 2 7 3 2 4 2" xfId="29790" xr:uid="{00000000-0005-0000-0000-0000B5100000}"/>
    <cellStyle name="Normal 2 7 3 2 4 3" xfId="39970" xr:uid="{00000000-0005-0000-0000-0000B6100000}"/>
    <cellStyle name="Normal 2 7 3 2 4 4" xfId="19610" xr:uid="{00000000-0005-0000-0000-0000B7100000}"/>
    <cellStyle name="Normal 2 7 3 2 5" xfId="24295" xr:uid="{00000000-0005-0000-0000-0000B8100000}"/>
    <cellStyle name="Normal 2 7 3 2 6" xfId="34475" xr:uid="{00000000-0005-0000-0000-0000B9100000}"/>
    <cellStyle name="Normal 2 7 3 2 7" xfId="14114" xr:uid="{00000000-0005-0000-0000-0000BA100000}"/>
    <cellStyle name="Normal 2 7 3 2 8" xfId="5108" xr:uid="{00000000-0005-0000-0000-0000BB100000}"/>
    <cellStyle name="Normal 2 7 3 3" xfId="5984" xr:uid="{00000000-0005-0000-0000-0000BC100000}"/>
    <cellStyle name="Normal 2 7 3 3 2" xfId="25171" xr:uid="{00000000-0005-0000-0000-0000BD100000}"/>
    <cellStyle name="Normal 2 7 3 3 3" xfId="35351" xr:uid="{00000000-0005-0000-0000-0000BE100000}"/>
    <cellStyle name="Normal 2 7 3 3 4" xfId="14990" xr:uid="{00000000-0005-0000-0000-0000BF100000}"/>
    <cellStyle name="Normal 2 7 3 4" xfId="7737" xr:uid="{00000000-0005-0000-0000-0000C0100000}"/>
    <cellStyle name="Normal 2 7 3 4 2" xfId="26924" xr:uid="{00000000-0005-0000-0000-0000C1100000}"/>
    <cellStyle name="Normal 2 7 3 4 3" xfId="37104" xr:uid="{00000000-0005-0000-0000-0000C2100000}"/>
    <cellStyle name="Normal 2 7 3 4 4" xfId="16743" xr:uid="{00000000-0005-0000-0000-0000C3100000}"/>
    <cellStyle name="Normal 2 7 3 5" xfId="9730" xr:uid="{00000000-0005-0000-0000-0000C4100000}"/>
    <cellStyle name="Normal 2 7 3 5 2" xfId="28914" xr:uid="{00000000-0005-0000-0000-0000C5100000}"/>
    <cellStyle name="Normal 2 7 3 5 3" xfId="39094" xr:uid="{00000000-0005-0000-0000-0000C6100000}"/>
    <cellStyle name="Normal 2 7 3 5 4" xfId="18734" xr:uid="{00000000-0005-0000-0000-0000C7100000}"/>
    <cellStyle name="Normal 2 7 3 6" xfId="11483" xr:uid="{00000000-0005-0000-0000-0000C8100000}"/>
    <cellStyle name="Normal 2 7 3 6 2" xfId="30667" xr:uid="{00000000-0005-0000-0000-0000C9100000}"/>
    <cellStyle name="Normal 2 7 3 6 3" xfId="40847" xr:uid="{00000000-0005-0000-0000-0000CA100000}"/>
    <cellStyle name="Normal 2 7 3 6 4" xfId="20487" xr:uid="{00000000-0005-0000-0000-0000CB100000}"/>
    <cellStyle name="Normal 2 7 3 7" xfId="12359" xr:uid="{00000000-0005-0000-0000-0000CC100000}"/>
    <cellStyle name="Normal 2 7 3 7 2" xfId="31543" xr:uid="{00000000-0005-0000-0000-0000CD100000}"/>
    <cellStyle name="Normal 2 7 3 7 3" xfId="41723" xr:uid="{00000000-0005-0000-0000-0000CE100000}"/>
    <cellStyle name="Normal 2 7 3 7 4" xfId="21363" xr:uid="{00000000-0005-0000-0000-0000CF100000}"/>
    <cellStyle name="Normal 2 7 3 8" xfId="22240" xr:uid="{00000000-0005-0000-0000-0000D0100000}"/>
    <cellStyle name="Normal 2 7 3 8 2" xfId="32420" xr:uid="{00000000-0005-0000-0000-0000D1100000}"/>
    <cellStyle name="Normal 2 7 3 8 3" xfId="42600" xr:uid="{00000000-0005-0000-0000-0000D2100000}"/>
    <cellStyle name="Normal 2 7 3 9" xfId="23419" xr:uid="{00000000-0005-0000-0000-0000D3100000}"/>
    <cellStyle name="Normal 2 7 4" xfId="1793" xr:uid="{00000000-0005-0000-0000-0000D4100000}"/>
    <cellStyle name="Normal 2 7 4 2" xfId="6422" xr:uid="{00000000-0005-0000-0000-0000D5100000}"/>
    <cellStyle name="Normal 2 7 4 2 2" xfId="25609" xr:uid="{00000000-0005-0000-0000-0000D6100000}"/>
    <cellStyle name="Normal 2 7 4 2 3" xfId="35789" xr:uid="{00000000-0005-0000-0000-0000D7100000}"/>
    <cellStyle name="Normal 2 7 4 2 4" xfId="15428" xr:uid="{00000000-0005-0000-0000-0000D8100000}"/>
    <cellStyle name="Normal 2 7 4 3" xfId="8175" xr:uid="{00000000-0005-0000-0000-0000D9100000}"/>
    <cellStyle name="Normal 2 7 4 3 2" xfId="27362" xr:uid="{00000000-0005-0000-0000-0000DA100000}"/>
    <cellStyle name="Normal 2 7 4 3 3" xfId="37542" xr:uid="{00000000-0005-0000-0000-0000DB100000}"/>
    <cellStyle name="Normal 2 7 4 3 4" xfId="17181" xr:uid="{00000000-0005-0000-0000-0000DC100000}"/>
    <cellStyle name="Normal 2 7 4 4" xfId="10168" xr:uid="{00000000-0005-0000-0000-0000DD100000}"/>
    <cellStyle name="Normal 2 7 4 4 2" xfId="29352" xr:uid="{00000000-0005-0000-0000-0000DE100000}"/>
    <cellStyle name="Normal 2 7 4 4 3" xfId="39532" xr:uid="{00000000-0005-0000-0000-0000DF100000}"/>
    <cellStyle name="Normal 2 7 4 4 4" xfId="19172" xr:uid="{00000000-0005-0000-0000-0000E0100000}"/>
    <cellStyle name="Normal 2 7 4 5" xfId="23857" xr:uid="{00000000-0005-0000-0000-0000E1100000}"/>
    <cellStyle name="Normal 2 7 4 6" xfId="34037" xr:uid="{00000000-0005-0000-0000-0000E2100000}"/>
    <cellStyle name="Normal 2 7 4 7" xfId="13676" xr:uid="{00000000-0005-0000-0000-0000E3100000}"/>
    <cellStyle name="Normal 2 7 4 8" xfId="4670" xr:uid="{00000000-0005-0000-0000-0000E4100000}"/>
    <cellStyle name="Normal 2 7 5" xfId="3141" xr:uid="{00000000-0005-0000-0000-0000E5100000}"/>
    <cellStyle name="Normal 2 7 5 2" xfId="9072" xr:uid="{00000000-0005-0000-0000-0000E6100000}"/>
    <cellStyle name="Normal 2 7 5 2 2" xfId="28256" xr:uid="{00000000-0005-0000-0000-0000E7100000}"/>
    <cellStyle name="Normal 2 7 5 2 3" xfId="38436" xr:uid="{00000000-0005-0000-0000-0000E8100000}"/>
    <cellStyle name="Normal 2 7 5 2 4" xfId="18076" xr:uid="{00000000-0005-0000-0000-0000E9100000}"/>
    <cellStyle name="Normal 2 7 5 3" xfId="24733" xr:uid="{00000000-0005-0000-0000-0000EA100000}"/>
    <cellStyle name="Normal 2 7 5 4" xfId="34913" xr:uid="{00000000-0005-0000-0000-0000EB100000}"/>
    <cellStyle name="Normal 2 7 5 5" xfId="14552" xr:uid="{00000000-0005-0000-0000-0000EC100000}"/>
    <cellStyle name="Normal 2 7 5 6" xfId="5546" xr:uid="{00000000-0005-0000-0000-0000ED100000}"/>
    <cellStyle name="Normal 2 7 6" xfId="7299" xr:uid="{00000000-0005-0000-0000-0000EE100000}"/>
    <cellStyle name="Normal 2 7 6 2" xfId="26486" xr:uid="{00000000-0005-0000-0000-0000EF100000}"/>
    <cellStyle name="Normal 2 7 6 3" xfId="36666" xr:uid="{00000000-0005-0000-0000-0000F0100000}"/>
    <cellStyle name="Normal 2 7 6 4" xfId="16305" xr:uid="{00000000-0005-0000-0000-0000F1100000}"/>
    <cellStyle name="Normal 2 7 7" xfId="9292" xr:uid="{00000000-0005-0000-0000-0000F2100000}"/>
    <cellStyle name="Normal 2 7 7 2" xfId="28476" xr:uid="{00000000-0005-0000-0000-0000F3100000}"/>
    <cellStyle name="Normal 2 7 7 3" xfId="38656" xr:uid="{00000000-0005-0000-0000-0000F4100000}"/>
    <cellStyle name="Normal 2 7 7 4" xfId="18296" xr:uid="{00000000-0005-0000-0000-0000F5100000}"/>
    <cellStyle name="Normal 2 7 8" xfId="11045" xr:uid="{00000000-0005-0000-0000-0000F6100000}"/>
    <cellStyle name="Normal 2 7 8 2" xfId="30229" xr:uid="{00000000-0005-0000-0000-0000F7100000}"/>
    <cellStyle name="Normal 2 7 8 3" xfId="40409" xr:uid="{00000000-0005-0000-0000-0000F8100000}"/>
    <cellStyle name="Normal 2 7 8 4" xfId="20049" xr:uid="{00000000-0005-0000-0000-0000F9100000}"/>
    <cellStyle name="Normal 2 7 9" xfId="11921" xr:uid="{00000000-0005-0000-0000-0000FA100000}"/>
    <cellStyle name="Normal 2 7 9 2" xfId="31105" xr:uid="{00000000-0005-0000-0000-0000FB100000}"/>
    <cellStyle name="Normal 2 7 9 3" xfId="41285" xr:uid="{00000000-0005-0000-0000-0000FC100000}"/>
    <cellStyle name="Normal 2 7 9 4" xfId="20925" xr:uid="{00000000-0005-0000-0000-0000FD100000}"/>
    <cellStyle name="Normal 2 8" xfId="613" xr:uid="{00000000-0005-0000-0000-0000FE100000}"/>
    <cellStyle name="Normal 2 8 10" xfId="23098" xr:uid="{00000000-0005-0000-0000-0000FF100000}"/>
    <cellStyle name="Normal 2 8 11" xfId="33278" xr:uid="{00000000-0005-0000-0000-000000110000}"/>
    <cellStyle name="Normal 2 8 12" xfId="12917" xr:uid="{00000000-0005-0000-0000-000001110000}"/>
    <cellStyle name="Normal 2 8 13" xfId="3910" xr:uid="{00000000-0005-0000-0000-000002110000}"/>
    <cellStyle name="Normal 2 8 2" xfId="1286" xr:uid="{00000000-0005-0000-0000-000003110000}"/>
    <cellStyle name="Normal 2 8 2 10" xfId="33716" xr:uid="{00000000-0005-0000-0000-000004110000}"/>
    <cellStyle name="Normal 2 8 2 11" xfId="13355" xr:uid="{00000000-0005-0000-0000-000005110000}"/>
    <cellStyle name="Normal 2 8 2 12" xfId="4348" xr:uid="{00000000-0005-0000-0000-000006110000}"/>
    <cellStyle name="Normal 2 8 2 2" xfId="2636" xr:uid="{00000000-0005-0000-0000-000007110000}"/>
    <cellStyle name="Normal 2 8 2 2 2" xfId="6977" xr:uid="{00000000-0005-0000-0000-000008110000}"/>
    <cellStyle name="Normal 2 8 2 2 2 2" xfId="26164" xr:uid="{00000000-0005-0000-0000-000009110000}"/>
    <cellStyle name="Normal 2 8 2 2 2 3" xfId="36344" xr:uid="{00000000-0005-0000-0000-00000A110000}"/>
    <cellStyle name="Normal 2 8 2 2 2 4" xfId="15983" xr:uid="{00000000-0005-0000-0000-00000B110000}"/>
    <cellStyle name="Normal 2 8 2 2 3" xfId="8730" xr:uid="{00000000-0005-0000-0000-00000C110000}"/>
    <cellStyle name="Normal 2 8 2 2 3 2" xfId="27917" xr:uid="{00000000-0005-0000-0000-00000D110000}"/>
    <cellStyle name="Normal 2 8 2 2 3 3" xfId="38097" xr:uid="{00000000-0005-0000-0000-00000E110000}"/>
    <cellStyle name="Normal 2 8 2 2 3 4" xfId="17736" xr:uid="{00000000-0005-0000-0000-00000F110000}"/>
    <cellStyle name="Normal 2 8 2 2 4" xfId="10723" xr:uid="{00000000-0005-0000-0000-000010110000}"/>
    <cellStyle name="Normal 2 8 2 2 4 2" xfId="29907" xr:uid="{00000000-0005-0000-0000-000011110000}"/>
    <cellStyle name="Normal 2 8 2 2 4 3" xfId="40087" xr:uid="{00000000-0005-0000-0000-000012110000}"/>
    <cellStyle name="Normal 2 8 2 2 4 4" xfId="19727" xr:uid="{00000000-0005-0000-0000-000013110000}"/>
    <cellStyle name="Normal 2 8 2 2 5" xfId="24412" xr:uid="{00000000-0005-0000-0000-000014110000}"/>
    <cellStyle name="Normal 2 8 2 2 6" xfId="34592" xr:uid="{00000000-0005-0000-0000-000015110000}"/>
    <cellStyle name="Normal 2 8 2 2 7" xfId="14231" xr:uid="{00000000-0005-0000-0000-000016110000}"/>
    <cellStyle name="Normal 2 8 2 2 8" xfId="5225" xr:uid="{00000000-0005-0000-0000-000017110000}"/>
    <cellStyle name="Normal 2 8 2 3" xfId="6101" xr:uid="{00000000-0005-0000-0000-000018110000}"/>
    <cellStyle name="Normal 2 8 2 3 2" xfId="25288" xr:uid="{00000000-0005-0000-0000-000019110000}"/>
    <cellStyle name="Normal 2 8 2 3 3" xfId="35468" xr:uid="{00000000-0005-0000-0000-00001A110000}"/>
    <cellStyle name="Normal 2 8 2 3 4" xfId="15107" xr:uid="{00000000-0005-0000-0000-00001B110000}"/>
    <cellStyle name="Normal 2 8 2 4" xfId="7854" xr:uid="{00000000-0005-0000-0000-00001C110000}"/>
    <cellStyle name="Normal 2 8 2 4 2" xfId="27041" xr:uid="{00000000-0005-0000-0000-00001D110000}"/>
    <cellStyle name="Normal 2 8 2 4 3" xfId="37221" xr:uid="{00000000-0005-0000-0000-00001E110000}"/>
    <cellStyle name="Normal 2 8 2 4 4" xfId="16860" xr:uid="{00000000-0005-0000-0000-00001F110000}"/>
    <cellStyle name="Normal 2 8 2 5" xfId="9847" xr:uid="{00000000-0005-0000-0000-000020110000}"/>
    <cellStyle name="Normal 2 8 2 5 2" xfId="29031" xr:uid="{00000000-0005-0000-0000-000021110000}"/>
    <cellStyle name="Normal 2 8 2 5 3" xfId="39211" xr:uid="{00000000-0005-0000-0000-000022110000}"/>
    <cellStyle name="Normal 2 8 2 5 4" xfId="18851" xr:uid="{00000000-0005-0000-0000-000023110000}"/>
    <cellStyle name="Normal 2 8 2 6" xfId="11600" xr:uid="{00000000-0005-0000-0000-000024110000}"/>
    <cellStyle name="Normal 2 8 2 6 2" xfId="30784" xr:uid="{00000000-0005-0000-0000-000025110000}"/>
    <cellStyle name="Normal 2 8 2 6 3" xfId="40964" xr:uid="{00000000-0005-0000-0000-000026110000}"/>
    <cellStyle name="Normal 2 8 2 6 4" xfId="20604" xr:uid="{00000000-0005-0000-0000-000027110000}"/>
    <cellStyle name="Normal 2 8 2 7" xfId="12476" xr:uid="{00000000-0005-0000-0000-000028110000}"/>
    <cellStyle name="Normal 2 8 2 7 2" xfId="31660" xr:uid="{00000000-0005-0000-0000-000029110000}"/>
    <cellStyle name="Normal 2 8 2 7 3" xfId="41840" xr:uid="{00000000-0005-0000-0000-00002A110000}"/>
    <cellStyle name="Normal 2 8 2 7 4" xfId="21480" xr:uid="{00000000-0005-0000-0000-00002B110000}"/>
    <cellStyle name="Normal 2 8 2 8" xfId="22357" xr:uid="{00000000-0005-0000-0000-00002C110000}"/>
    <cellStyle name="Normal 2 8 2 8 2" xfId="32537" xr:uid="{00000000-0005-0000-0000-00002D110000}"/>
    <cellStyle name="Normal 2 8 2 8 3" xfId="42717" xr:uid="{00000000-0005-0000-0000-00002E110000}"/>
    <cellStyle name="Normal 2 8 2 9" xfId="23536" xr:uid="{00000000-0005-0000-0000-00002F110000}"/>
    <cellStyle name="Normal 2 8 3" xfId="1962" xr:uid="{00000000-0005-0000-0000-000030110000}"/>
    <cellStyle name="Normal 2 8 3 2" xfId="6539" xr:uid="{00000000-0005-0000-0000-000031110000}"/>
    <cellStyle name="Normal 2 8 3 2 2" xfId="25726" xr:uid="{00000000-0005-0000-0000-000032110000}"/>
    <cellStyle name="Normal 2 8 3 2 3" xfId="35906" xr:uid="{00000000-0005-0000-0000-000033110000}"/>
    <cellStyle name="Normal 2 8 3 2 4" xfId="15545" xr:uid="{00000000-0005-0000-0000-000034110000}"/>
    <cellStyle name="Normal 2 8 3 3" xfId="8292" xr:uid="{00000000-0005-0000-0000-000035110000}"/>
    <cellStyle name="Normal 2 8 3 3 2" xfId="27479" xr:uid="{00000000-0005-0000-0000-000036110000}"/>
    <cellStyle name="Normal 2 8 3 3 3" xfId="37659" xr:uid="{00000000-0005-0000-0000-000037110000}"/>
    <cellStyle name="Normal 2 8 3 3 4" xfId="17298" xr:uid="{00000000-0005-0000-0000-000038110000}"/>
    <cellStyle name="Normal 2 8 3 4" xfId="10285" xr:uid="{00000000-0005-0000-0000-000039110000}"/>
    <cellStyle name="Normal 2 8 3 4 2" xfId="29469" xr:uid="{00000000-0005-0000-0000-00003A110000}"/>
    <cellStyle name="Normal 2 8 3 4 3" xfId="39649" xr:uid="{00000000-0005-0000-0000-00003B110000}"/>
    <cellStyle name="Normal 2 8 3 4 4" xfId="19289" xr:uid="{00000000-0005-0000-0000-00003C110000}"/>
    <cellStyle name="Normal 2 8 3 5" xfId="23974" xr:uid="{00000000-0005-0000-0000-00003D110000}"/>
    <cellStyle name="Normal 2 8 3 6" xfId="34154" xr:uid="{00000000-0005-0000-0000-00003E110000}"/>
    <cellStyle name="Normal 2 8 3 7" xfId="13793" xr:uid="{00000000-0005-0000-0000-00003F110000}"/>
    <cellStyle name="Normal 2 8 3 8" xfId="4787" xr:uid="{00000000-0005-0000-0000-000040110000}"/>
    <cellStyle name="Normal 2 8 4" xfId="3310" xr:uid="{00000000-0005-0000-0000-000041110000}"/>
    <cellStyle name="Normal 2 8 4 2" xfId="24850" xr:uid="{00000000-0005-0000-0000-000042110000}"/>
    <cellStyle name="Normal 2 8 4 3" xfId="35030" xr:uid="{00000000-0005-0000-0000-000043110000}"/>
    <cellStyle name="Normal 2 8 4 4" xfId="14669" xr:uid="{00000000-0005-0000-0000-000044110000}"/>
    <cellStyle name="Normal 2 8 4 5" xfId="5663" xr:uid="{00000000-0005-0000-0000-000045110000}"/>
    <cellStyle name="Normal 2 8 5" xfId="7416" xr:uid="{00000000-0005-0000-0000-000046110000}"/>
    <cellStyle name="Normal 2 8 5 2" xfId="26603" xr:uid="{00000000-0005-0000-0000-000047110000}"/>
    <cellStyle name="Normal 2 8 5 3" xfId="36783" xr:uid="{00000000-0005-0000-0000-000048110000}"/>
    <cellStyle name="Normal 2 8 5 4" xfId="16422" xr:uid="{00000000-0005-0000-0000-000049110000}"/>
    <cellStyle name="Normal 2 8 6" xfId="9409" xr:uid="{00000000-0005-0000-0000-00004A110000}"/>
    <cellStyle name="Normal 2 8 6 2" xfId="28593" xr:uid="{00000000-0005-0000-0000-00004B110000}"/>
    <cellStyle name="Normal 2 8 6 3" xfId="38773" xr:uid="{00000000-0005-0000-0000-00004C110000}"/>
    <cellStyle name="Normal 2 8 6 4" xfId="18413" xr:uid="{00000000-0005-0000-0000-00004D110000}"/>
    <cellStyle name="Normal 2 8 7" xfId="11162" xr:uid="{00000000-0005-0000-0000-00004E110000}"/>
    <cellStyle name="Normal 2 8 7 2" xfId="30346" xr:uid="{00000000-0005-0000-0000-00004F110000}"/>
    <cellStyle name="Normal 2 8 7 3" xfId="40526" xr:uid="{00000000-0005-0000-0000-000050110000}"/>
    <cellStyle name="Normal 2 8 7 4" xfId="20166" xr:uid="{00000000-0005-0000-0000-000051110000}"/>
    <cellStyle name="Normal 2 8 8" xfId="12038" xr:uid="{00000000-0005-0000-0000-000052110000}"/>
    <cellStyle name="Normal 2 8 8 2" xfId="31222" xr:uid="{00000000-0005-0000-0000-000053110000}"/>
    <cellStyle name="Normal 2 8 8 3" xfId="41402" xr:uid="{00000000-0005-0000-0000-000054110000}"/>
    <cellStyle name="Normal 2 8 8 4" xfId="21042" xr:uid="{00000000-0005-0000-0000-000055110000}"/>
    <cellStyle name="Normal 2 8 9" xfId="21919" xr:uid="{00000000-0005-0000-0000-000056110000}"/>
    <cellStyle name="Normal 2 8 9 2" xfId="32099" xr:uid="{00000000-0005-0000-0000-000057110000}"/>
    <cellStyle name="Normal 2 8 9 3" xfId="42279" xr:uid="{00000000-0005-0000-0000-000058110000}"/>
    <cellStyle name="Normal 2 9" xfId="951" xr:uid="{00000000-0005-0000-0000-000059110000}"/>
    <cellStyle name="Normal 2 9 10" xfId="33497" xr:uid="{00000000-0005-0000-0000-00005A110000}"/>
    <cellStyle name="Normal 2 9 11" xfId="13136" xr:uid="{00000000-0005-0000-0000-00005B110000}"/>
    <cellStyle name="Normal 2 9 12" xfId="4129" xr:uid="{00000000-0005-0000-0000-00005C110000}"/>
    <cellStyle name="Normal 2 9 2" xfId="2301" xr:uid="{00000000-0005-0000-0000-00005D110000}"/>
    <cellStyle name="Normal 2 9 2 2" xfId="6758" xr:uid="{00000000-0005-0000-0000-00005E110000}"/>
    <cellStyle name="Normal 2 9 2 2 2" xfId="25945" xr:uid="{00000000-0005-0000-0000-00005F110000}"/>
    <cellStyle name="Normal 2 9 2 2 3" xfId="36125" xr:uid="{00000000-0005-0000-0000-000060110000}"/>
    <cellStyle name="Normal 2 9 2 2 4" xfId="15764" xr:uid="{00000000-0005-0000-0000-000061110000}"/>
    <cellStyle name="Normal 2 9 2 3" xfId="8511" xr:uid="{00000000-0005-0000-0000-000062110000}"/>
    <cellStyle name="Normal 2 9 2 3 2" xfId="27698" xr:uid="{00000000-0005-0000-0000-000063110000}"/>
    <cellStyle name="Normal 2 9 2 3 3" xfId="37878" xr:uid="{00000000-0005-0000-0000-000064110000}"/>
    <cellStyle name="Normal 2 9 2 3 4" xfId="17517" xr:uid="{00000000-0005-0000-0000-000065110000}"/>
    <cellStyle name="Normal 2 9 2 4" xfId="10504" xr:uid="{00000000-0005-0000-0000-000066110000}"/>
    <cellStyle name="Normal 2 9 2 4 2" xfId="29688" xr:uid="{00000000-0005-0000-0000-000067110000}"/>
    <cellStyle name="Normal 2 9 2 4 3" xfId="39868" xr:uid="{00000000-0005-0000-0000-000068110000}"/>
    <cellStyle name="Normal 2 9 2 4 4" xfId="19508" xr:uid="{00000000-0005-0000-0000-000069110000}"/>
    <cellStyle name="Normal 2 9 2 5" xfId="24193" xr:uid="{00000000-0005-0000-0000-00006A110000}"/>
    <cellStyle name="Normal 2 9 2 6" xfId="34373" xr:uid="{00000000-0005-0000-0000-00006B110000}"/>
    <cellStyle name="Normal 2 9 2 7" xfId="14012" xr:uid="{00000000-0005-0000-0000-00006C110000}"/>
    <cellStyle name="Normal 2 9 2 8" xfId="5006" xr:uid="{00000000-0005-0000-0000-00006D110000}"/>
    <cellStyle name="Normal 2 9 3" xfId="5882" xr:uid="{00000000-0005-0000-0000-00006E110000}"/>
    <cellStyle name="Normal 2 9 3 2" xfId="25069" xr:uid="{00000000-0005-0000-0000-00006F110000}"/>
    <cellStyle name="Normal 2 9 3 3" xfId="35249" xr:uid="{00000000-0005-0000-0000-000070110000}"/>
    <cellStyle name="Normal 2 9 3 4" xfId="14888" xr:uid="{00000000-0005-0000-0000-000071110000}"/>
    <cellStyle name="Normal 2 9 4" xfId="7635" xr:uid="{00000000-0005-0000-0000-000072110000}"/>
    <cellStyle name="Normal 2 9 4 2" xfId="26822" xr:uid="{00000000-0005-0000-0000-000073110000}"/>
    <cellStyle name="Normal 2 9 4 3" xfId="37002" xr:uid="{00000000-0005-0000-0000-000074110000}"/>
    <cellStyle name="Normal 2 9 4 4" xfId="16641" xr:uid="{00000000-0005-0000-0000-000075110000}"/>
    <cellStyle name="Normal 2 9 5" xfId="9628" xr:uid="{00000000-0005-0000-0000-000076110000}"/>
    <cellStyle name="Normal 2 9 5 2" xfId="28812" xr:uid="{00000000-0005-0000-0000-000077110000}"/>
    <cellStyle name="Normal 2 9 5 3" xfId="38992" xr:uid="{00000000-0005-0000-0000-000078110000}"/>
    <cellStyle name="Normal 2 9 5 4" xfId="18632" xr:uid="{00000000-0005-0000-0000-000079110000}"/>
    <cellStyle name="Normal 2 9 6" xfId="11381" xr:uid="{00000000-0005-0000-0000-00007A110000}"/>
    <cellStyle name="Normal 2 9 6 2" xfId="30565" xr:uid="{00000000-0005-0000-0000-00007B110000}"/>
    <cellStyle name="Normal 2 9 6 3" xfId="40745" xr:uid="{00000000-0005-0000-0000-00007C110000}"/>
    <cellStyle name="Normal 2 9 6 4" xfId="20385" xr:uid="{00000000-0005-0000-0000-00007D110000}"/>
    <cellStyle name="Normal 2 9 7" xfId="12257" xr:uid="{00000000-0005-0000-0000-00007E110000}"/>
    <cellStyle name="Normal 2 9 7 2" xfId="31441" xr:uid="{00000000-0005-0000-0000-00007F110000}"/>
    <cellStyle name="Normal 2 9 7 3" xfId="41621" xr:uid="{00000000-0005-0000-0000-000080110000}"/>
    <cellStyle name="Normal 2 9 7 4" xfId="21261" xr:uid="{00000000-0005-0000-0000-000081110000}"/>
    <cellStyle name="Normal 2 9 8" xfId="22138" xr:uid="{00000000-0005-0000-0000-000082110000}"/>
    <cellStyle name="Normal 2 9 8 2" xfId="32318" xr:uid="{00000000-0005-0000-0000-000083110000}"/>
    <cellStyle name="Normal 2 9 8 3" xfId="42498" xr:uid="{00000000-0005-0000-0000-000084110000}"/>
    <cellStyle name="Normal 2 9 9" xfId="23317" xr:uid="{00000000-0005-0000-0000-000085110000}"/>
    <cellStyle name="Normal 20" xfId="203" xr:uid="{00000000-0005-0000-0000-000086110000}"/>
    <cellStyle name="Normal 20 10" xfId="11917" xr:uid="{00000000-0005-0000-0000-000087110000}"/>
    <cellStyle name="Normal 20 10 2" xfId="31101" xr:uid="{00000000-0005-0000-0000-000088110000}"/>
    <cellStyle name="Normal 20 10 3" xfId="41281" xr:uid="{00000000-0005-0000-0000-000089110000}"/>
    <cellStyle name="Normal 20 10 4" xfId="20921" xr:uid="{00000000-0005-0000-0000-00008A110000}"/>
    <cellStyle name="Normal 20 11" xfId="21798" xr:uid="{00000000-0005-0000-0000-00008B110000}"/>
    <cellStyle name="Normal 20 11 2" xfId="31978" xr:uid="{00000000-0005-0000-0000-00008C110000}"/>
    <cellStyle name="Normal 20 11 3" xfId="42158" xr:uid="{00000000-0005-0000-0000-00008D110000}"/>
    <cellStyle name="Normal 20 12" xfId="22694" xr:uid="{00000000-0005-0000-0000-00008E110000}"/>
    <cellStyle name="Normal 20 12 2" xfId="32874" xr:uid="{00000000-0005-0000-0000-00008F110000}"/>
    <cellStyle name="Normal 20 12 3" xfId="43054" xr:uid="{00000000-0005-0000-0000-000090110000}"/>
    <cellStyle name="Normal 20 13" xfId="22933" xr:uid="{00000000-0005-0000-0000-000091110000}"/>
    <cellStyle name="Normal 20 14" xfId="33113" xr:uid="{00000000-0005-0000-0000-000092110000}"/>
    <cellStyle name="Normal 20 15" xfId="43293" xr:uid="{00000000-0005-0000-0000-000093110000}"/>
    <cellStyle name="Normal 20 16" xfId="43532" xr:uid="{00000000-0005-0000-0000-000094110000}"/>
    <cellStyle name="Normal 20 17" xfId="12796" xr:uid="{00000000-0005-0000-0000-000095110000}"/>
    <cellStyle name="Normal 20 18" xfId="3788" xr:uid="{00000000-0005-0000-0000-000096110000}"/>
    <cellStyle name="Normal 20 2" xfId="3907" xr:uid="{00000000-0005-0000-0000-000097110000}"/>
    <cellStyle name="Normal 20 2 10" xfId="21916" xr:uid="{00000000-0005-0000-0000-000098110000}"/>
    <cellStyle name="Normal 20 2 10 2" xfId="32096" xr:uid="{00000000-0005-0000-0000-000099110000}"/>
    <cellStyle name="Normal 20 2 10 3" xfId="42276" xr:uid="{00000000-0005-0000-0000-00009A110000}"/>
    <cellStyle name="Normal 20 2 11" xfId="22812" xr:uid="{00000000-0005-0000-0000-00009B110000}"/>
    <cellStyle name="Normal 20 2 11 2" xfId="32992" xr:uid="{00000000-0005-0000-0000-00009C110000}"/>
    <cellStyle name="Normal 20 2 11 3" xfId="43172" xr:uid="{00000000-0005-0000-0000-00009D110000}"/>
    <cellStyle name="Normal 20 2 12" xfId="23051" xr:uid="{00000000-0005-0000-0000-00009E110000}"/>
    <cellStyle name="Normal 20 2 13" xfId="33231" xr:uid="{00000000-0005-0000-0000-00009F110000}"/>
    <cellStyle name="Normal 20 2 14" xfId="43411" xr:uid="{00000000-0005-0000-0000-0000A0110000}"/>
    <cellStyle name="Normal 20 2 15" xfId="43650" xr:uid="{00000000-0005-0000-0000-0000A1110000}"/>
    <cellStyle name="Normal 20 2 16" xfId="12914" xr:uid="{00000000-0005-0000-0000-0000A2110000}"/>
    <cellStyle name="Normal 20 2 2" xfId="4126" xr:uid="{00000000-0005-0000-0000-0000A3110000}"/>
    <cellStyle name="Normal 20 2 2 10" xfId="23314" xr:uid="{00000000-0005-0000-0000-0000A4110000}"/>
    <cellStyle name="Normal 20 2 2 11" xfId="33494" xr:uid="{00000000-0005-0000-0000-0000A5110000}"/>
    <cellStyle name="Normal 20 2 2 12" xfId="13133" xr:uid="{00000000-0005-0000-0000-0000A6110000}"/>
    <cellStyle name="Normal 20 2 2 2" xfId="4564" xr:uid="{00000000-0005-0000-0000-0000A7110000}"/>
    <cellStyle name="Normal 20 2 2 2 10" xfId="33932" xr:uid="{00000000-0005-0000-0000-0000A8110000}"/>
    <cellStyle name="Normal 20 2 2 2 11" xfId="13571" xr:uid="{00000000-0005-0000-0000-0000A9110000}"/>
    <cellStyle name="Normal 20 2 2 2 2" xfId="5441" xr:uid="{00000000-0005-0000-0000-0000AA110000}"/>
    <cellStyle name="Normal 20 2 2 2 2 2" xfId="7193" xr:uid="{00000000-0005-0000-0000-0000AB110000}"/>
    <cellStyle name="Normal 20 2 2 2 2 2 2" xfId="26380" xr:uid="{00000000-0005-0000-0000-0000AC110000}"/>
    <cellStyle name="Normal 20 2 2 2 2 2 3" xfId="36560" xr:uid="{00000000-0005-0000-0000-0000AD110000}"/>
    <cellStyle name="Normal 20 2 2 2 2 2 4" xfId="16199" xr:uid="{00000000-0005-0000-0000-0000AE110000}"/>
    <cellStyle name="Normal 20 2 2 2 2 3" xfId="8946" xr:uid="{00000000-0005-0000-0000-0000AF110000}"/>
    <cellStyle name="Normal 20 2 2 2 2 3 2" xfId="28133" xr:uid="{00000000-0005-0000-0000-0000B0110000}"/>
    <cellStyle name="Normal 20 2 2 2 2 3 3" xfId="38313" xr:uid="{00000000-0005-0000-0000-0000B1110000}"/>
    <cellStyle name="Normal 20 2 2 2 2 3 4" xfId="17952" xr:uid="{00000000-0005-0000-0000-0000B2110000}"/>
    <cellStyle name="Normal 20 2 2 2 2 4" xfId="10939" xr:uid="{00000000-0005-0000-0000-0000B3110000}"/>
    <cellStyle name="Normal 20 2 2 2 2 4 2" xfId="30123" xr:uid="{00000000-0005-0000-0000-0000B4110000}"/>
    <cellStyle name="Normal 20 2 2 2 2 4 3" xfId="40303" xr:uid="{00000000-0005-0000-0000-0000B5110000}"/>
    <cellStyle name="Normal 20 2 2 2 2 4 4" xfId="19943" xr:uid="{00000000-0005-0000-0000-0000B6110000}"/>
    <cellStyle name="Normal 20 2 2 2 2 5" xfId="24628" xr:uid="{00000000-0005-0000-0000-0000B7110000}"/>
    <cellStyle name="Normal 20 2 2 2 2 6" xfId="34808" xr:uid="{00000000-0005-0000-0000-0000B8110000}"/>
    <cellStyle name="Normal 20 2 2 2 2 7" xfId="14447" xr:uid="{00000000-0005-0000-0000-0000B9110000}"/>
    <cellStyle name="Normal 20 2 2 2 3" xfId="6317" xr:uid="{00000000-0005-0000-0000-0000BA110000}"/>
    <cellStyle name="Normal 20 2 2 2 3 2" xfId="25504" xr:uid="{00000000-0005-0000-0000-0000BB110000}"/>
    <cellStyle name="Normal 20 2 2 2 3 3" xfId="35684" xr:uid="{00000000-0005-0000-0000-0000BC110000}"/>
    <cellStyle name="Normal 20 2 2 2 3 4" xfId="15323" xr:uid="{00000000-0005-0000-0000-0000BD110000}"/>
    <cellStyle name="Normal 20 2 2 2 4" xfId="8070" xr:uid="{00000000-0005-0000-0000-0000BE110000}"/>
    <cellStyle name="Normal 20 2 2 2 4 2" xfId="27257" xr:uid="{00000000-0005-0000-0000-0000BF110000}"/>
    <cellStyle name="Normal 20 2 2 2 4 3" xfId="37437" xr:uid="{00000000-0005-0000-0000-0000C0110000}"/>
    <cellStyle name="Normal 20 2 2 2 4 4" xfId="17076" xr:uid="{00000000-0005-0000-0000-0000C1110000}"/>
    <cellStyle name="Normal 20 2 2 2 5" xfId="10063" xr:uid="{00000000-0005-0000-0000-0000C2110000}"/>
    <cellStyle name="Normal 20 2 2 2 5 2" xfId="29247" xr:uid="{00000000-0005-0000-0000-0000C3110000}"/>
    <cellStyle name="Normal 20 2 2 2 5 3" xfId="39427" xr:uid="{00000000-0005-0000-0000-0000C4110000}"/>
    <cellStyle name="Normal 20 2 2 2 5 4" xfId="19067" xr:uid="{00000000-0005-0000-0000-0000C5110000}"/>
    <cellStyle name="Normal 20 2 2 2 6" xfId="11816" xr:uid="{00000000-0005-0000-0000-0000C6110000}"/>
    <cellStyle name="Normal 20 2 2 2 6 2" xfId="31000" xr:uid="{00000000-0005-0000-0000-0000C7110000}"/>
    <cellStyle name="Normal 20 2 2 2 6 3" xfId="41180" xr:uid="{00000000-0005-0000-0000-0000C8110000}"/>
    <cellStyle name="Normal 20 2 2 2 6 4" xfId="20820" xr:uid="{00000000-0005-0000-0000-0000C9110000}"/>
    <cellStyle name="Normal 20 2 2 2 7" xfId="12692" xr:uid="{00000000-0005-0000-0000-0000CA110000}"/>
    <cellStyle name="Normal 20 2 2 2 7 2" xfId="31876" xr:uid="{00000000-0005-0000-0000-0000CB110000}"/>
    <cellStyle name="Normal 20 2 2 2 7 3" xfId="42056" xr:uid="{00000000-0005-0000-0000-0000CC110000}"/>
    <cellStyle name="Normal 20 2 2 2 7 4" xfId="21696" xr:uid="{00000000-0005-0000-0000-0000CD110000}"/>
    <cellStyle name="Normal 20 2 2 2 8" xfId="22573" xr:uid="{00000000-0005-0000-0000-0000CE110000}"/>
    <cellStyle name="Normal 20 2 2 2 8 2" xfId="32753" xr:uid="{00000000-0005-0000-0000-0000CF110000}"/>
    <cellStyle name="Normal 20 2 2 2 8 3" xfId="42933" xr:uid="{00000000-0005-0000-0000-0000D0110000}"/>
    <cellStyle name="Normal 20 2 2 2 9" xfId="23752" xr:uid="{00000000-0005-0000-0000-0000D1110000}"/>
    <cellStyle name="Normal 20 2 2 3" xfId="5003" xr:uid="{00000000-0005-0000-0000-0000D2110000}"/>
    <cellStyle name="Normal 20 2 2 3 2" xfId="6755" xr:uid="{00000000-0005-0000-0000-0000D3110000}"/>
    <cellStyle name="Normal 20 2 2 3 2 2" xfId="25942" xr:uid="{00000000-0005-0000-0000-0000D4110000}"/>
    <cellStyle name="Normal 20 2 2 3 2 3" xfId="36122" xr:uid="{00000000-0005-0000-0000-0000D5110000}"/>
    <cellStyle name="Normal 20 2 2 3 2 4" xfId="15761" xr:uid="{00000000-0005-0000-0000-0000D6110000}"/>
    <cellStyle name="Normal 20 2 2 3 3" xfId="8508" xr:uid="{00000000-0005-0000-0000-0000D7110000}"/>
    <cellStyle name="Normal 20 2 2 3 3 2" xfId="27695" xr:uid="{00000000-0005-0000-0000-0000D8110000}"/>
    <cellStyle name="Normal 20 2 2 3 3 3" xfId="37875" xr:uid="{00000000-0005-0000-0000-0000D9110000}"/>
    <cellStyle name="Normal 20 2 2 3 3 4" xfId="17514" xr:uid="{00000000-0005-0000-0000-0000DA110000}"/>
    <cellStyle name="Normal 20 2 2 3 4" xfId="10501" xr:uid="{00000000-0005-0000-0000-0000DB110000}"/>
    <cellStyle name="Normal 20 2 2 3 4 2" xfId="29685" xr:uid="{00000000-0005-0000-0000-0000DC110000}"/>
    <cellStyle name="Normal 20 2 2 3 4 3" xfId="39865" xr:uid="{00000000-0005-0000-0000-0000DD110000}"/>
    <cellStyle name="Normal 20 2 2 3 4 4" xfId="19505" xr:uid="{00000000-0005-0000-0000-0000DE110000}"/>
    <cellStyle name="Normal 20 2 2 3 5" xfId="24190" xr:uid="{00000000-0005-0000-0000-0000DF110000}"/>
    <cellStyle name="Normal 20 2 2 3 6" xfId="34370" xr:uid="{00000000-0005-0000-0000-0000E0110000}"/>
    <cellStyle name="Normal 20 2 2 3 7" xfId="14009" xr:uid="{00000000-0005-0000-0000-0000E1110000}"/>
    <cellStyle name="Normal 20 2 2 4" xfId="5879" xr:uid="{00000000-0005-0000-0000-0000E2110000}"/>
    <cellStyle name="Normal 20 2 2 4 2" xfId="25066" xr:uid="{00000000-0005-0000-0000-0000E3110000}"/>
    <cellStyle name="Normal 20 2 2 4 3" xfId="35246" xr:uid="{00000000-0005-0000-0000-0000E4110000}"/>
    <cellStyle name="Normal 20 2 2 4 4" xfId="14885" xr:uid="{00000000-0005-0000-0000-0000E5110000}"/>
    <cellStyle name="Normal 20 2 2 5" xfId="7632" xr:uid="{00000000-0005-0000-0000-0000E6110000}"/>
    <cellStyle name="Normal 20 2 2 5 2" xfId="26819" xr:uid="{00000000-0005-0000-0000-0000E7110000}"/>
    <cellStyle name="Normal 20 2 2 5 3" xfId="36999" xr:uid="{00000000-0005-0000-0000-0000E8110000}"/>
    <cellStyle name="Normal 20 2 2 5 4" xfId="16638" xr:uid="{00000000-0005-0000-0000-0000E9110000}"/>
    <cellStyle name="Normal 20 2 2 6" xfId="9625" xr:uid="{00000000-0005-0000-0000-0000EA110000}"/>
    <cellStyle name="Normal 20 2 2 6 2" xfId="28809" xr:uid="{00000000-0005-0000-0000-0000EB110000}"/>
    <cellStyle name="Normal 20 2 2 6 3" xfId="38989" xr:uid="{00000000-0005-0000-0000-0000EC110000}"/>
    <cellStyle name="Normal 20 2 2 6 4" xfId="18629" xr:uid="{00000000-0005-0000-0000-0000ED110000}"/>
    <cellStyle name="Normal 20 2 2 7" xfId="11378" xr:uid="{00000000-0005-0000-0000-0000EE110000}"/>
    <cellStyle name="Normal 20 2 2 7 2" xfId="30562" xr:uid="{00000000-0005-0000-0000-0000EF110000}"/>
    <cellStyle name="Normal 20 2 2 7 3" xfId="40742" xr:uid="{00000000-0005-0000-0000-0000F0110000}"/>
    <cellStyle name="Normal 20 2 2 7 4" xfId="20382" xr:uid="{00000000-0005-0000-0000-0000F1110000}"/>
    <cellStyle name="Normal 20 2 2 8" xfId="12254" xr:uid="{00000000-0005-0000-0000-0000F2110000}"/>
    <cellStyle name="Normal 20 2 2 8 2" xfId="31438" xr:uid="{00000000-0005-0000-0000-0000F3110000}"/>
    <cellStyle name="Normal 20 2 2 8 3" xfId="41618" xr:uid="{00000000-0005-0000-0000-0000F4110000}"/>
    <cellStyle name="Normal 20 2 2 8 4" xfId="21258" xr:uid="{00000000-0005-0000-0000-0000F5110000}"/>
    <cellStyle name="Normal 20 2 2 9" xfId="22135" xr:uid="{00000000-0005-0000-0000-0000F6110000}"/>
    <cellStyle name="Normal 20 2 2 9 2" xfId="32315" xr:uid="{00000000-0005-0000-0000-0000F7110000}"/>
    <cellStyle name="Normal 20 2 2 9 3" xfId="42495" xr:uid="{00000000-0005-0000-0000-0000F8110000}"/>
    <cellStyle name="Normal 20 2 3" xfId="4345" xr:uid="{00000000-0005-0000-0000-0000F9110000}"/>
    <cellStyle name="Normal 20 2 3 10" xfId="33713" xr:uid="{00000000-0005-0000-0000-0000FA110000}"/>
    <cellStyle name="Normal 20 2 3 11" xfId="13352" xr:uid="{00000000-0005-0000-0000-0000FB110000}"/>
    <cellStyle name="Normal 20 2 3 2" xfId="5222" xr:uid="{00000000-0005-0000-0000-0000FC110000}"/>
    <cellStyle name="Normal 20 2 3 2 2" xfId="6974" xr:uid="{00000000-0005-0000-0000-0000FD110000}"/>
    <cellStyle name="Normal 20 2 3 2 2 2" xfId="26161" xr:uid="{00000000-0005-0000-0000-0000FE110000}"/>
    <cellStyle name="Normal 20 2 3 2 2 3" xfId="36341" xr:uid="{00000000-0005-0000-0000-0000FF110000}"/>
    <cellStyle name="Normal 20 2 3 2 2 4" xfId="15980" xr:uid="{00000000-0005-0000-0000-000000120000}"/>
    <cellStyle name="Normal 20 2 3 2 3" xfId="8727" xr:uid="{00000000-0005-0000-0000-000001120000}"/>
    <cellStyle name="Normal 20 2 3 2 3 2" xfId="27914" xr:uid="{00000000-0005-0000-0000-000002120000}"/>
    <cellStyle name="Normal 20 2 3 2 3 3" xfId="38094" xr:uid="{00000000-0005-0000-0000-000003120000}"/>
    <cellStyle name="Normal 20 2 3 2 3 4" xfId="17733" xr:uid="{00000000-0005-0000-0000-000004120000}"/>
    <cellStyle name="Normal 20 2 3 2 4" xfId="10720" xr:uid="{00000000-0005-0000-0000-000005120000}"/>
    <cellStyle name="Normal 20 2 3 2 4 2" xfId="29904" xr:uid="{00000000-0005-0000-0000-000006120000}"/>
    <cellStyle name="Normal 20 2 3 2 4 3" xfId="40084" xr:uid="{00000000-0005-0000-0000-000007120000}"/>
    <cellStyle name="Normal 20 2 3 2 4 4" xfId="19724" xr:uid="{00000000-0005-0000-0000-000008120000}"/>
    <cellStyle name="Normal 20 2 3 2 5" xfId="24409" xr:uid="{00000000-0005-0000-0000-000009120000}"/>
    <cellStyle name="Normal 20 2 3 2 6" xfId="34589" xr:uid="{00000000-0005-0000-0000-00000A120000}"/>
    <cellStyle name="Normal 20 2 3 2 7" xfId="14228" xr:uid="{00000000-0005-0000-0000-00000B120000}"/>
    <cellStyle name="Normal 20 2 3 3" xfId="6098" xr:uid="{00000000-0005-0000-0000-00000C120000}"/>
    <cellStyle name="Normal 20 2 3 3 2" xfId="25285" xr:uid="{00000000-0005-0000-0000-00000D120000}"/>
    <cellStyle name="Normal 20 2 3 3 3" xfId="35465" xr:uid="{00000000-0005-0000-0000-00000E120000}"/>
    <cellStyle name="Normal 20 2 3 3 4" xfId="15104" xr:uid="{00000000-0005-0000-0000-00000F120000}"/>
    <cellStyle name="Normal 20 2 3 4" xfId="7851" xr:uid="{00000000-0005-0000-0000-000010120000}"/>
    <cellStyle name="Normal 20 2 3 4 2" xfId="27038" xr:uid="{00000000-0005-0000-0000-000011120000}"/>
    <cellStyle name="Normal 20 2 3 4 3" xfId="37218" xr:uid="{00000000-0005-0000-0000-000012120000}"/>
    <cellStyle name="Normal 20 2 3 4 4" xfId="16857" xr:uid="{00000000-0005-0000-0000-000013120000}"/>
    <cellStyle name="Normal 20 2 3 5" xfId="9844" xr:uid="{00000000-0005-0000-0000-000014120000}"/>
    <cellStyle name="Normal 20 2 3 5 2" xfId="29028" xr:uid="{00000000-0005-0000-0000-000015120000}"/>
    <cellStyle name="Normal 20 2 3 5 3" xfId="39208" xr:uid="{00000000-0005-0000-0000-000016120000}"/>
    <cellStyle name="Normal 20 2 3 5 4" xfId="18848" xr:uid="{00000000-0005-0000-0000-000017120000}"/>
    <cellStyle name="Normal 20 2 3 6" xfId="11597" xr:uid="{00000000-0005-0000-0000-000018120000}"/>
    <cellStyle name="Normal 20 2 3 6 2" xfId="30781" xr:uid="{00000000-0005-0000-0000-000019120000}"/>
    <cellStyle name="Normal 20 2 3 6 3" xfId="40961" xr:uid="{00000000-0005-0000-0000-00001A120000}"/>
    <cellStyle name="Normal 20 2 3 6 4" xfId="20601" xr:uid="{00000000-0005-0000-0000-00001B120000}"/>
    <cellStyle name="Normal 20 2 3 7" xfId="12473" xr:uid="{00000000-0005-0000-0000-00001C120000}"/>
    <cellStyle name="Normal 20 2 3 7 2" xfId="31657" xr:uid="{00000000-0005-0000-0000-00001D120000}"/>
    <cellStyle name="Normal 20 2 3 7 3" xfId="41837" xr:uid="{00000000-0005-0000-0000-00001E120000}"/>
    <cellStyle name="Normal 20 2 3 7 4" xfId="21477" xr:uid="{00000000-0005-0000-0000-00001F120000}"/>
    <cellStyle name="Normal 20 2 3 8" xfId="22354" xr:uid="{00000000-0005-0000-0000-000020120000}"/>
    <cellStyle name="Normal 20 2 3 8 2" xfId="32534" xr:uid="{00000000-0005-0000-0000-000021120000}"/>
    <cellStyle name="Normal 20 2 3 8 3" xfId="42714" xr:uid="{00000000-0005-0000-0000-000022120000}"/>
    <cellStyle name="Normal 20 2 3 9" xfId="23533" xr:uid="{00000000-0005-0000-0000-000023120000}"/>
    <cellStyle name="Normal 20 2 4" xfId="4784" xr:uid="{00000000-0005-0000-0000-000024120000}"/>
    <cellStyle name="Normal 20 2 4 2" xfId="6536" xr:uid="{00000000-0005-0000-0000-000025120000}"/>
    <cellStyle name="Normal 20 2 4 2 2" xfId="25723" xr:uid="{00000000-0005-0000-0000-000026120000}"/>
    <cellStyle name="Normal 20 2 4 2 3" xfId="35903" xr:uid="{00000000-0005-0000-0000-000027120000}"/>
    <cellStyle name="Normal 20 2 4 2 4" xfId="15542" xr:uid="{00000000-0005-0000-0000-000028120000}"/>
    <cellStyle name="Normal 20 2 4 3" xfId="8289" xr:uid="{00000000-0005-0000-0000-000029120000}"/>
    <cellStyle name="Normal 20 2 4 3 2" xfId="27476" xr:uid="{00000000-0005-0000-0000-00002A120000}"/>
    <cellStyle name="Normal 20 2 4 3 3" xfId="37656" xr:uid="{00000000-0005-0000-0000-00002B120000}"/>
    <cellStyle name="Normal 20 2 4 3 4" xfId="17295" xr:uid="{00000000-0005-0000-0000-00002C120000}"/>
    <cellStyle name="Normal 20 2 4 4" xfId="10282" xr:uid="{00000000-0005-0000-0000-00002D120000}"/>
    <cellStyle name="Normal 20 2 4 4 2" xfId="29466" xr:uid="{00000000-0005-0000-0000-00002E120000}"/>
    <cellStyle name="Normal 20 2 4 4 3" xfId="39646" xr:uid="{00000000-0005-0000-0000-00002F120000}"/>
    <cellStyle name="Normal 20 2 4 4 4" xfId="19286" xr:uid="{00000000-0005-0000-0000-000030120000}"/>
    <cellStyle name="Normal 20 2 4 5" xfId="23971" xr:uid="{00000000-0005-0000-0000-000031120000}"/>
    <cellStyle name="Normal 20 2 4 6" xfId="34151" xr:uid="{00000000-0005-0000-0000-000032120000}"/>
    <cellStyle name="Normal 20 2 4 7" xfId="13790" xr:uid="{00000000-0005-0000-0000-000033120000}"/>
    <cellStyle name="Normal 20 2 5" xfId="5660" xr:uid="{00000000-0005-0000-0000-000034120000}"/>
    <cellStyle name="Normal 20 2 5 2" xfId="9186" xr:uid="{00000000-0005-0000-0000-000035120000}"/>
    <cellStyle name="Normal 20 2 5 2 2" xfId="28370" xr:uid="{00000000-0005-0000-0000-000036120000}"/>
    <cellStyle name="Normal 20 2 5 2 3" xfId="38550" xr:uid="{00000000-0005-0000-0000-000037120000}"/>
    <cellStyle name="Normal 20 2 5 2 4" xfId="18190" xr:uid="{00000000-0005-0000-0000-000038120000}"/>
    <cellStyle name="Normal 20 2 5 3" xfId="24847" xr:uid="{00000000-0005-0000-0000-000039120000}"/>
    <cellStyle name="Normal 20 2 5 4" xfId="35027" xr:uid="{00000000-0005-0000-0000-00003A120000}"/>
    <cellStyle name="Normal 20 2 5 5" xfId="14666" xr:uid="{00000000-0005-0000-0000-00003B120000}"/>
    <cellStyle name="Normal 20 2 6" xfId="7413" xr:uid="{00000000-0005-0000-0000-00003C120000}"/>
    <cellStyle name="Normal 20 2 6 2" xfId="26600" xr:uid="{00000000-0005-0000-0000-00003D120000}"/>
    <cellStyle name="Normal 20 2 6 3" xfId="36780" xr:uid="{00000000-0005-0000-0000-00003E120000}"/>
    <cellStyle name="Normal 20 2 6 4" xfId="16419" xr:uid="{00000000-0005-0000-0000-00003F120000}"/>
    <cellStyle name="Normal 20 2 7" xfId="9406" xr:uid="{00000000-0005-0000-0000-000040120000}"/>
    <cellStyle name="Normal 20 2 7 2" xfId="28590" xr:uid="{00000000-0005-0000-0000-000041120000}"/>
    <cellStyle name="Normal 20 2 7 3" xfId="38770" xr:uid="{00000000-0005-0000-0000-000042120000}"/>
    <cellStyle name="Normal 20 2 7 4" xfId="18410" xr:uid="{00000000-0005-0000-0000-000043120000}"/>
    <cellStyle name="Normal 20 2 8" xfId="11159" xr:uid="{00000000-0005-0000-0000-000044120000}"/>
    <cellStyle name="Normal 20 2 8 2" xfId="30343" xr:uid="{00000000-0005-0000-0000-000045120000}"/>
    <cellStyle name="Normal 20 2 8 3" xfId="40523" xr:uid="{00000000-0005-0000-0000-000046120000}"/>
    <cellStyle name="Normal 20 2 8 4" xfId="20163" xr:uid="{00000000-0005-0000-0000-000047120000}"/>
    <cellStyle name="Normal 20 2 9" xfId="12035" xr:uid="{00000000-0005-0000-0000-000048120000}"/>
    <cellStyle name="Normal 20 2 9 2" xfId="31219" xr:uid="{00000000-0005-0000-0000-000049120000}"/>
    <cellStyle name="Normal 20 2 9 3" xfId="41399" xr:uid="{00000000-0005-0000-0000-00004A120000}"/>
    <cellStyle name="Normal 20 2 9 4" xfId="21039" xr:uid="{00000000-0005-0000-0000-00004B120000}"/>
    <cellStyle name="Normal 20 3" xfId="4008" xr:uid="{00000000-0005-0000-0000-00004C120000}"/>
    <cellStyle name="Normal 20 3 10" xfId="23196" xr:uid="{00000000-0005-0000-0000-00004D120000}"/>
    <cellStyle name="Normal 20 3 11" xfId="33376" xr:uid="{00000000-0005-0000-0000-00004E120000}"/>
    <cellStyle name="Normal 20 3 12" xfId="13015" xr:uid="{00000000-0005-0000-0000-00004F120000}"/>
    <cellStyle name="Normal 20 3 2" xfId="4446" xr:uid="{00000000-0005-0000-0000-000050120000}"/>
    <cellStyle name="Normal 20 3 2 10" xfId="33814" xr:uid="{00000000-0005-0000-0000-000051120000}"/>
    <cellStyle name="Normal 20 3 2 11" xfId="13453" xr:uid="{00000000-0005-0000-0000-000052120000}"/>
    <cellStyle name="Normal 20 3 2 2" xfId="5323" xr:uid="{00000000-0005-0000-0000-000053120000}"/>
    <cellStyle name="Normal 20 3 2 2 2" xfId="7075" xr:uid="{00000000-0005-0000-0000-000054120000}"/>
    <cellStyle name="Normal 20 3 2 2 2 2" xfId="26262" xr:uid="{00000000-0005-0000-0000-000055120000}"/>
    <cellStyle name="Normal 20 3 2 2 2 3" xfId="36442" xr:uid="{00000000-0005-0000-0000-000056120000}"/>
    <cellStyle name="Normal 20 3 2 2 2 4" xfId="16081" xr:uid="{00000000-0005-0000-0000-000057120000}"/>
    <cellStyle name="Normal 20 3 2 2 3" xfId="8828" xr:uid="{00000000-0005-0000-0000-000058120000}"/>
    <cellStyle name="Normal 20 3 2 2 3 2" xfId="28015" xr:uid="{00000000-0005-0000-0000-000059120000}"/>
    <cellStyle name="Normal 20 3 2 2 3 3" xfId="38195" xr:uid="{00000000-0005-0000-0000-00005A120000}"/>
    <cellStyle name="Normal 20 3 2 2 3 4" xfId="17834" xr:uid="{00000000-0005-0000-0000-00005B120000}"/>
    <cellStyle name="Normal 20 3 2 2 4" xfId="10821" xr:uid="{00000000-0005-0000-0000-00005C120000}"/>
    <cellStyle name="Normal 20 3 2 2 4 2" xfId="30005" xr:uid="{00000000-0005-0000-0000-00005D120000}"/>
    <cellStyle name="Normal 20 3 2 2 4 3" xfId="40185" xr:uid="{00000000-0005-0000-0000-00005E120000}"/>
    <cellStyle name="Normal 20 3 2 2 4 4" xfId="19825" xr:uid="{00000000-0005-0000-0000-00005F120000}"/>
    <cellStyle name="Normal 20 3 2 2 5" xfId="24510" xr:uid="{00000000-0005-0000-0000-000060120000}"/>
    <cellStyle name="Normal 20 3 2 2 6" xfId="34690" xr:uid="{00000000-0005-0000-0000-000061120000}"/>
    <cellStyle name="Normal 20 3 2 2 7" xfId="14329" xr:uid="{00000000-0005-0000-0000-000062120000}"/>
    <cellStyle name="Normal 20 3 2 3" xfId="6199" xr:uid="{00000000-0005-0000-0000-000063120000}"/>
    <cellStyle name="Normal 20 3 2 3 2" xfId="25386" xr:uid="{00000000-0005-0000-0000-000064120000}"/>
    <cellStyle name="Normal 20 3 2 3 3" xfId="35566" xr:uid="{00000000-0005-0000-0000-000065120000}"/>
    <cellStyle name="Normal 20 3 2 3 4" xfId="15205" xr:uid="{00000000-0005-0000-0000-000066120000}"/>
    <cellStyle name="Normal 20 3 2 4" xfId="7952" xr:uid="{00000000-0005-0000-0000-000067120000}"/>
    <cellStyle name="Normal 20 3 2 4 2" xfId="27139" xr:uid="{00000000-0005-0000-0000-000068120000}"/>
    <cellStyle name="Normal 20 3 2 4 3" xfId="37319" xr:uid="{00000000-0005-0000-0000-000069120000}"/>
    <cellStyle name="Normal 20 3 2 4 4" xfId="16958" xr:uid="{00000000-0005-0000-0000-00006A120000}"/>
    <cellStyle name="Normal 20 3 2 5" xfId="9945" xr:uid="{00000000-0005-0000-0000-00006B120000}"/>
    <cellStyle name="Normal 20 3 2 5 2" xfId="29129" xr:uid="{00000000-0005-0000-0000-00006C120000}"/>
    <cellStyle name="Normal 20 3 2 5 3" xfId="39309" xr:uid="{00000000-0005-0000-0000-00006D120000}"/>
    <cellStyle name="Normal 20 3 2 5 4" xfId="18949" xr:uid="{00000000-0005-0000-0000-00006E120000}"/>
    <cellStyle name="Normal 20 3 2 6" xfId="11698" xr:uid="{00000000-0005-0000-0000-00006F120000}"/>
    <cellStyle name="Normal 20 3 2 6 2" xfId="30882" xr:uid="{00000000-0005-0000-0000-000070120000}"/>
    <cellStyle name="Normal 20 3 2 6 3" xfId="41062" xr:uid="{00000000-0005-0000-0000-000071120000}"/>
    <cellStyle name="Normal 20 3 2 6 4" xfId="20702" xr:uid="{00000000-0005-0000-0000-000072120000}"/>
    <cellStyle name="Normal 20 3 2 7" xfId="12574" xr:uid="{00000000-0005-0000-0000-000073120000}"/>
    <cellStyle name="Normal 20 3 2 7 2" xfId="31758" xr:uid="{00000000-0005-0000-0000-000074120000}"/>
    <cellStyle name="Normal 20 3 2 7 3" xfId="41938" xr:uid="{00000000-0005-0000-0000-000075120000}"/>
    <cellStyle name="Normal 20 3 2 7 4" xfId="21578" xr:uid="{00000000-0005-0000-0000-000076120000}"/>
    <cellStyle name="Normal 20 3 2 8" xfId="22455" xr:uid="{00000000-0005-0000-0000-000077120000}"/>
    <cellStyle name="Normal 20 3 2 8 2" xfId="32635" xr:uid="{00000000-0005-0000-0000-000078120000}"/>
    <cellStyle name="Normal 20 3 2 8 3" xfId="42815" xr:uid="{00000000-0005-0000-0000-000079120000}"/>
    <cellStyle name="Normal 20 3 2 9" xfId="23634" xr:uid="{00000000-0005-0000-0000-00007A120000}"/>
    <cellStyle name="Normal 20 3 3" xfId="4885" xr:uid="{00000000-0005-0000-0000-00007B120000}"/>
    <cellStyle name="Normal 20 3 3 2" xfId="6637" xr:uid="{00000000-0005-0000-0000-00007C120000}"/>
    <cellStyle name="Normal 20 3 3 2 2" xfId="25824" xr:uid="{00000000-0005-0000-0000-00007D120000}"/>
    <cellStyle name="Normal 20 3 3 2 3" xfId="36004" xr:uid="{00000000-0005-0000-0000-00007E120000}"/>
    <cellStyle name="Normal 20 3 3 2 4" xfId="15643" xr:uid="{00000000-0005-0000-0000-00007F120000}"/>
    <cellStyle name="Normal 20 3 3 3" xfId="8390" xr:uid="{00000000-0005-0000-0000-000080120000}"/>
    <cellStyle name="Normal 20 3 3 3 2" xfId="27577" xr:uid="{00000000-0005-0000-0000-000081120000}"/>
    <cellStyle name="Normal 20 3 3 3 3" xfId="37757" xr:uid="{00000000-0005-0000-0000-000082120000}"/>
    <cellStyle name="Normal 20 3 3 3 4" xfId="17396" xr:uid="{00000000-0005-0000-0000-000083120000}"/>
    <cellStyle name="Normal 20 3 3 4" xfId="10383" xr:uid="{00000000-0005-0000-0000-000084120000}"/>
    <cellStyle name="Normal 20 3 3 4 2" xfId="29567" xr:uid="{00000000-0005-0000-0000-000085120000}"/>
    <cellStyle name="Normal 20 3 3 4 3" xfId="39747" xr:uid="{00000000-0005-0000-0000-000086120000}"/>
    <cellStyle name="Normal 20 3 3 4 4" xfId="19387" xr:uid="{00000000-0005-0000-0000-000087120000}"/>
    <cellStyle name="Normal 20 3 3 5" xfId="24072" xr:uid="{00000000-0005-0000-0000-000088120000}"/>
    <cellStyle name="Normal 20 3 3 6" xfId="34252" xr:uid="{00000000-0005-0000-0000-000089120000}"/>
    <cellStyle name="Normal 20 3 3 7" xfId="13891" xr:uid="{00000000-0005-0000-0000-00008A120000}"/>
    <cellStyle name="Normal 20 3 4" xfId="5761" xr:uid="{00000000-0005-0000-0000-00008B120000}"/>
    <cellStyle name="Normal 20 3 4 2" xfId="24948" xr:uid="{00000000-0005-0000-0000-00008C120000}"/>
    <cellStyle name="Normal 20 3 4 3" xfId="35128" xr:uid="{00000000-0005-0000-0000-00008D120000}"/>
    <cellStyle name="Normal 20 3 4 4" xfId="14767" xr:uid="{00000000-0005-0000-0000-00008E120000}"/>
    <cellStyle name="Normal 20 3 5" xfId="7514" xr:uid="{00000000-0005-0000-0000-00008F120000}"/>
    <cellStyle name="Normal 20 3 5 2" xfId="26701" xr:uid="{00000000-0005-0000-0000-000090120000}"/>
    <cellStyle name="Normal 20 3 5 3" xfId="36881" xr:uid="{00000000-0005-0000-0000-000091120000}"/>
    <cellStyle name="Normal 20 3 5 4" xfId="16520" xr:uid="{00000000-0005-0000-0000-000092120000}"/>
    <cellStyle name="Normal 20 3 6" xfId="9507" xr:uid="{00000000-0005-0000-0000-000093120000}"/>
    <cellStyle name="Normal 20 3 6 2" xfId="28691" xr:uid="{00000000-0005-0000-0000-000094120000}"/>
    <cellStyle name="Normal 20 3 6 3" xfId="38871" xr:uid="{00000000-0005-0000-0000-000095120000}"/>
    <cellStyle name="Normal 20 3 6 4" xfId="18511" xr:uid="{00000000-0005-0000-0000-000096120000}"/>
    <cellStyle name="Normal 20 3 7" xfId="11260" xr:uid="{00000000-0005-0000-0000-000097120000}"/>
    <cellStyle name="Normal 20 3 7 2" xfId="30444" xr:uid="{00000000-0005-0000-0000-000098120000}"/>
    <cellStyle name="Normal 20 3 7 3" xfId="40624" xr:uid="{00000000-0005-0000-0000-000099120000}"/>
    <cellStyle name="Normal 20 3 7 4" xfId="20264" xr:uid="{00000000-0005-0000-0000-00009A120000}"/>
    <cellStyle name="Normal 20 3 8" xfId="12136" xr:uid="{00000000-0005-0000-0000-00009B120000}"/>
    <cellStyle name="Normal 20 3 8 2" xfId="31320" xr:uid="{00000000-0005-0000-0000-00009C120000}"/>
    <cellStyle name="Normal 20 3 8 3" xfId="41500" xr:uid="{00000000-0005-0000-0000-00009D120000}"/>
    <cellStyle name="Normal 20 3 8 4" xfId="21140" xr:uid="{00000000-0005-0000-0000-00009E120000}"/>
    <cellStyle name="Normal 20 3 9" xfId="22017" xr:uid="{00000000-0005-0000-0000-00009F120000}"/>
    <cellStyle name="Normal 20 3 9 2" xfId="32197" xr:uid="{00000000-0005-0000-0000-0000A0120000}"/>
    <cellStyle name="Normal 20 3 9 3" xfId="42377" xr:uid="{00000000-0005-0000-0000-0000A1120000}"/>
    <cellStyle name="Normal 20 4" xfId="4227" xr:uid="{00000000-0005-0000-0000-0000A2120000}"/>
    <cellStyle name="Normal 20 4 10" xfId="33595" xr:uid="{00000000-0005-0000-0000-0000A3120000}"/>
    <cellStyle name="Normal 20 4 11" xfId="13234" xr:uid="{00000000-0005-0000-0000-0000A4120000}"/>
    <cellStyle name="Normal 20 4 2" xfId="5104" xr:uid="{00000000-0005-0000-0000-0000A5120000}"/>
    <cellStyle name="Normal 20 4 2 2" xfId="6856" xr:uid="{00000000-0005-0000-0000-0000A6120000}"/>
    <cellStyle name="Normal 20 4 2 2 2" xfId="26043" xr:uid="{00000000-0005-0000-0000-0000A7120000}"/>
    <cellStyle name="Normal 20 4 2 2 3" xfId="36223" xr:uid="{00000000-0005-0000-0000-0000A8120000}"/>
    <cellStyle name="Normal 20 4 2 2 4" xfId="15862" xr:uid="{00000000-0005-0000-0000-0000A9120000}"/>
    <cellStyle name="Normal 20 4 2 3" xfId="8609" xr:uid="{00000000-0005-0000-0000-0000AA120000}"/>
    <cellStyle name="Normal 20 4 2 3 2" xfId="27796" xr:uid="{00000000-0005-0000-0000-0000AB120000}"/>
    <cellStyle name="Normal 20 4 2 3 3" xfId="37976" xr:uid="{00000000-0005-0000-0000-0000AC120000}"/>
    <cellStyle name="Normal 20 4 2 3 4" xfId="17615" xr:uid="{00000000-0005-0000-0000-0000AD120000}"/>
    <cellStyle name="Normal 20 4 2 4" xfId="10602" xr:uid="{00000000-0005-0000-0000-0000AE120000}"/>
    <cellStyle name="Normal 20 4 2 4 2" xfId="29786" xr:uid="{00000000-0005-0000-0000-0000AF120000}"/>
    <cellStyle name="Normal 20 4 2 4 3" xfId="39966" xr:uid="{00000000-0005-0000-0000-0000B0120000}"/>
    <cellStyle name="Normal 20 4 2 4 4" xfId="19606" xr:uid="{00000000-0005-0000-0000-0000B1120000}"/>
    <cellStyle name="Normal 20 4 2 5" xfId="24291" xr:uid="{00000000-0005-0000-0000-0000B2120000}"/>
    <cellStyle name="Normal 20 4 2 6" xfId="34471" xr:uid="{00000000-0005-0000-0000-0000B3120000}"/>
    <cellStyle name="Normal 20 4 2 7" xfId="14110" xr:uid="{00000000-0005-0000-0000-0000B4120000}"/>
    <cellStyle name="Normal 20 4 3" xfId="5980" xr:uid="{00000000-0005-0000-0000-0000B5120000}"/>
    <cellStyle name="Normal 20 4 3 2" xfId="25167" xr:uid="{00000000-0005-0000-0000-0000B6120000}"/>
    <cellStyle name="Normal 20 4 3 3" xfId="35347" xr:uid="{00000000-0005-0000-0000-0000B7120000}"/>
    <cellStyle name="Normal 20 4 3 4" xfId="14986" xr:uid="{00000000-0005-0000-0000-0000B8120000}"/>
    <cellStyle name="Normal 20 4 4" xfId="7733" xr:uid="{00000000-0005-0000-0000-0000B9120000}"/>
    <cellStyle name="Normal 20 4 4 2" xfId="26920" xr:uid="{00000000-0005-0000-0000-0000BA120000}"/>
    <cellStyle name="Normal 20 4 4 3" xfId="37100" xr:uid="{00000000-0005-0000-0000-0000BB120000}"/>
    <cellStyle name="Normal 20 4 4 4" xfId="16739" xr:uid="{00000000-0005-0000-0000-0000BC120000}"/>
    <cellStyle name="Normal 20 4 5" xfId="9726" xr:uid="{00000000-0005-0000-0000-0000BD120000}"/>
    <cellStyle name="Normal 20 4 5 2" xfId="28910" xr:uid="{00000000-0005-0000-0000-0000BE120000}"/>
    <cellStyle name="Normal 20 4 5 3" xfId="39090" xr:uid="{00000000-0005-0000-0000-0000BF120000}"/>
    <cellStyle name="Normal 20 4 5 4" xfId="18730" xr:uid="{00000000-0005-0000-0000-0000C0120000}"/>
    <cellStyle name="Normal 20 4 6" xfId="11479" xr:uid="{00000000-0005-0000-0000-0000C1120000}"/>
    <cellStyle name="Normal 20 4 6 2" xfId="30663" xr:uid="{00000000-0005-0000-0000-0000C2120000}"/>
    <cellStyle name="Normal 20 4 6 3" xfId="40843" xr:uid="{00000000-0005-0000-0000-0000C3120000}"/>
    <cellStyle name="Normal 20 4 6 4" xfId="20483" xr:uid="{00000000-0005-0000-0000-0000C4120000}"/>
    <cellStyle name="Normal 20 4 7" xfId="12355" xr:uid="{00000000-0005-0000-0000-0000C5120000}"/>
    <cellStyle name="Normal 20 4 7 2" xfId="31539" xr:uid="{00000000-0005-0000-0000-0000C6120000}"/>
    <cellStyle name="Normal 20 4 7 3" xfId="41719" xr:uid="{00000000-0005-0000-0000-0000C7120000}"/>
    <cellStyle name="Normal 20 4 7 4" xfId="21359" xr:uid="{00000000-0005-0000-0000-0000C8120000}"/>
    <cellStyle name="Normal 20 4 8" xfId="22236" xr:uid="{00000000-0005-0000-0000-0000C9120000}"/>
    <cellStyle name="Normal 20 4 8 2" xfId="32416" xr:uid="{00000000-0005-0000-0000-0000CA120000}"/>
    <cellStyle name="Normal 20 4 8 3" xfId="42596" xr:uid="{00000000-0005-0000-0000-0000CB120000}"/>
    <cellStyle name="Normal 20 4 9" xfId="23415" xr:uid="{00000000-0005-0000-0000-0000CC120000}"/>
    <cellStyle name="Normal 20 5" xfId="4666" xr:uid="{00000000-0005-0000-0000-0000CD120000}"/>
    <cellStyle name="Normal 20 5 2" xfId="6418" xr:uid="{00000000-0005-0000-0000-0000CE120000}"/>
    <cellStyle name="Normal 20 5 2 2" xfId="25605" xr:uid="{00000000-0005-0000-0000-0000CF120000}"/>
    <cellStyle name="Normal 20 5 2 3" xfId="35785" xr:uid="{00000000-0005-0000-0000-0000D0120000}"/>
    <cellStyle name="Normal 20 5 2 4" xfId="15424" xr:uid="{00000000-0005-0000-0000-0000D1120000}"/>
    <cellStyle name="Normal 20 5 3" xfId="8171" xr:uid="{00000000-0005-0000-0000-0000D2120000}"/>
    <cellStyle name="Normal 20 5 3 2" xfId="27358" xr:uid="{00000000-0005-0000-0000-0000D3120000}"/>
    <cellStyle name="Normal 20 5 3 3" xfId="37538" xr:uid="{00000000-0005-0000-0000-0000D4120000}"/>
    <cellStyle name="Normal 20 5 3 4" xfId="17177" xr:uid="{00000000-0005-0000-0000-0000D5120000}"/>
    <cellStyle name="Normal 20 5 4" xfId="10164" xr:uid="{00000000-0005-0000-0000-0000D6120000}"/>
    <cellStyle name="Normal 20 5 4 2" xfId="29348" xr:uid="{00000000-0005-0000-0000-0000D7120000}"/>
    <cellStyle name="Normal 20 5 4 3" xfId="39528" xr:uid="{00000000-0005-0000-0000-0000D8120000}"/>
    <cellStyle name="Normal 20 5 4 4" xfId="19168" xr:uid="{00000000-0005-0000-0000-0000D9120000}"/>
    <cellStyle name="Normal 20 5 5" xfId="23853" xr:uid="{00000000-0005-0000-0000-0000DA120000}"/>
    <cellStyle name="Normal 20 5 6" xfId="34033" xr:uid="{00000000-0005-0000-0000-0000DB120000}"/>
    <cellStyle name="Normal 20 5 7" xfId="13672" xr:uid="{00000000-0005-0000-0000-0000DC120000}"/>
    <cellStyle name="Normal 20 6" xfId="5542" xr:uid="{00000000-0005-0000-0000-0000DD120000}"/>
    <cellStyle name="Normal 20 6 2" xfId="9068" xr:uid="{00000000-0005-0000-0000-0000DE120000}"/>
    <cellStyle name="Normal 20 6 2 2" xfId="28252" xr:uid="{00000000-0005-0000-0000-0000DF120000}"/>
    <cellStyle name="Normal 20 6 2 3" xfId="38432" xr:uid="{00000000-0005-0000-0000-0000E0120000}"/>
    <cellStyle name="Normal 20 6 2 4" xfId="18072" xr:uid="{00000000-0005-0000-0000-0000E1120000}"/>
    <cellStyle name="Normal 20 6 3" xfId="24729" xr:uid="{00000000-0005-0000-0000-0000E2120000}"/>
    <cellStyle name="Normal 20 6 4" xfId="34909" xr:uid="{00000000-0005-0000-0000-0000E3120000}"/>
    <cellStyle name="Normal 20 6 5" xfId="14548" xr:uid="{00000000-0005-0000-0000-0000E4120000}"/>
    <cellStyle name="Normal 20 7" xfId="7295" xr:uid="{00000000-0005-0000-0000-0000E5120000}"/>
    <cellStyle name="Normal 20 7 2" xfId="26482" xr:uid="{00000000-0005-0000-0000-0000E6120000}"/>
    <cellStyle name="Normal 20 7 3" xfId="36662" xr:uid="{00000000-0005-0000-0000-0000E7120000}"/>
    <cellStyle name="Normal 20 7 4" xfId="16301" xr:uid="{00000000-0005-0000-0000-0000E8120000}"/>
    <cellStyle name="Normal 20 8" xfId="9288" xr:uid="{00000000-0005-0000-0000-0000E9120000}"/>
    <cellStyle name="Normal 20 8 2" xfId="28472" xr:uid="{00000000-0005-0000-0000-0000EA120000}"/>
    <cellStyle name="Normal 20 8 3" xfId="38652" xr:uid="{00000000-0005-0000-0000-0000EB120000}"/>
    <cellStyle name="Normal 20 8 4" xfId="18292" xr:uid="{00000000-0005-0000-0000-0000EC120000}"/>
    <cellStyle name="Normal 20 9" xfId="11041" xr:uid="{00000000-0005-0000-0000-0000ED120000}"/>
    <cellStyle name="Normal 20 9 2" xfId="30225" xr:uid="{00000000-0005-0000-0000-0000EE120000}"/>
    <cellStyle name="Normal 20 9 3" xfId="40405" xr:uid="{00000000-0005-0000-0000-0000EF120000}"/>
    <cellStyle name="Normal 20 9 4" xfId="20045" xr:uid="{00000000-0005-0000-0000-0000F0120000}"/>
    <cellStyle name="Normal 21" xfId="341" xr:uid="{00000000-0005-0000-0000-0000F1120000}"/>
    <cellStyle name="Normal 21 2" xfId="434" xr:uid="{00000000-0005-0000-0000-0000F2120000}"/>
    <cellStyle name="Normal 21 2 2" xfId="600" xr:uid="{00000000-0005-0000-0000-0000F3120000}"/>
    <cellStyle name="Normal 21 2 2 2" xfId="935" xr:uid="{00000000-0005-0000-0000-0000F4120000}"/>
    <cellStyle name="Normal 21 2 2 2 2" xfId="1608" xr:uid="{00000000-0005-0000-0000-0000F5120000}"/>
    <cellStyle name="Normal 21 2 2 2 2 2" xfId="2958" xr:uid="{00000000-0005-0000-0000-0000F6120000}"/>
    <cellStyle name="Normal 21 2 2 2 3" xfId="2284" xr:uid="{00000000-0005-0000-0000-0000F7120000}"/>
    <cellStyle name="Normal 21 2 2 2 4" xfId="3632" xr:uid="{00000000-0005-0000-0000-0000F8120000}"/>
    <cellStyle name="Normal 21 2 2 3" xfId="1273" xr:uid="{00000000-0005-0000-0000-0000F9120000}"/>
    <cellStyle name="Normal 21 2 2 3 2" xfId="2623" xr:uid="{00000000-0005-0000-0000-0000FA120000}"/>
    <cellStyle name="Normal 21 2 2 4" xfId="1949" xr:uid="{00000000-0005-0000-0000-0000FB120000}"/>
    <cellStyle name="Normal 21 2 2 5" xfId="3297" xr:uid="{00000000-0005-0000-0000-0000FC120000}"/>
    <cellStyle name="Normal 21 2 3" xfId="769" xr:uid="{00000000-0005-0000-0000-0000FD120000}"/>
    <cellStyle name="Normal 21 2 3 2" xfId="1442" xr:uid="{00000000-0005-0000-0000-0000FE120000}"/>
    <cellStyle name="Normal 21 2 3 2 2" xfId="2792" xr:uid="{00000000-0005-0000-0000-0000FF120000}"/>
    <cellStyle name="Normal 21 2 3 3" xfId="2118" xr:uid="{00000000-0005-0000-0000-000000130000}"/>
    <cellStyle name="Normal 21 2 3 4" xfId="3466" xr:uid="{00000000-0005-0000-0000-000001130000}"/>
    <cellStyle name="Normal 21 2 4" xfId="1107" xr:uid="{00000000-0005-0000-0000-000002130000}"/>
    <cellStyle name="Normal 21 2 4 2" xfId="2457" xr:uid="{00000000-0005-0000-0000-000003130000}"/>
    <cellStyle name="Normal 21 2 5" xfId="1783" xr:uid="{00000000-0005-0000-0000-000004130000}"/>
    <cellStyle name="Normal 21 2 6" xfId="3131" xr:uid="{00000000-0005-0000-0000-000005130000}"/>
    <cellStyle name="Normal 21 2 7" xfId="8951" xr:uid="{00000000-0005-0000-0000-000006130000}"/>
    <cellStyle name="Normal 21 3" xfId="507" xr:uid="{00000000-0005-0000-0000-000007130000}"/>
    <cellStyle name="Normal 21 3 2" xfId="842" xr:uid="{00000000-0005-0000-0000-000008130000}"/>
    <cellStyle name="Normal 21 3 2 2" xfId="1515" xr:uid="{00000000-0005-0000-0000-000009130000}"/>
    <cellStyle name="Normal 21 3 2 2 2" xfId="2865" xr:uid="{00000000-0005-0000-0000-00000A130000}"/>
    <cellStyle name="Normal 21 3 2 3" xfId="2191" xr:uid="{00000000-0005-0000-0000-00000B130000}"/>
    <cellStyle name="Normal 21 3 2 4" xfId="3539" xr:uid="{00000000-0005-0000-0000-00000C130000}"/>
    <cellStyle name="Normal 21 3 3" xfId="1180" xr:uid="{00000000-0005-0000-0000-00000D130000}"/>
    <cellStyle name="Normal 21 3 3 2" xfId="2530" xr:uid="{00000000-0005-0000-0000-00000E130000}"/>
    <cellStyle name="Normal 21 3 4" xfId="1856" xr:uid="{00000000-0005-0000-0000-00000F130000}"/>
    <cellStyle name="Normal 21 3 5" xfId="3204" xr:uid="{00000000-0005-0000-0000-000010130000}"/>
    <cellStyle name="Normal 21 4" xfId="676" xr:uid="{00000000-0005-0000-0000-000011130000}"/>
    <cellStyle name="Normal 21 4 2" xfId="1349" xr:uid="{00000000-0005-0000-0000-000012130000}"/>
    <cellStyle name="Normal 21 4 2 2" xfId="2699" xr:uid="{00000000-0005-0000-0000-000013130000}"/>
    <cellStyle name="Normal 21 4 3" xfId="2025" xr:uid="{00000000-0005-0000-0000-000014130000}"/>
    <cellStyle name="Normal 21 4 4" xfId="3373" xr:uid="{00000000-0005-0000-0000-000015130000}"/>
    <cellStyle name="Normal 21 5" xfId="1014" xr:uid="{00000000-0005-0000-0000-000016130000}"/>
    <cellStyle name="Normal 21 5 2" xfId="2364" xr:uid="{00000000-0005-0000-0000-000017130000}"/>
    <cellStyle name="Normal 21 6" xfId="1690" xr:uid="{00000000-0005-0000-0000-000018130000}"/>
    <cellStyle name="Normal 21 7" xfId="3038" xr:uid="{00000000-0005-0000-0000-000019130000}"/>
    <cellStyle name="Normal 21 8" xfId="4567" xr:uid="{00000000-0005-0000-0000-00001A130000}"/>
    <cellStyle name="Normal 22" xfId="204" xr:uid="{00000000-0005-0000-0000-00001B130000}"/>
    <cellStyle name="Normal 22 2" xfId="379" xr:uid="{00000000-0005-0000-0000-00001C130000}"/>
    <cellStyle name="Normal 22 2 2" xfId="545" xr:uid="{00000000-0005-0000-0000-00001D130000}"/>
    <cellStyle name="Normal 22 2 2 2" xfId="880" xr:uid="{00000000-0005-0000-0000-00001E130000}"/>
    <cellStyle name="Normal 22 2 2 2 2" xfId="1553" xr:uid="{00000000-0005-0000-0000-00001F130000}"/>
    <cellStyle name="Normal 22 2 2 2 2 2" xfId="2903" xr:uid="{00000000-0005-0000-0000-000020130000}"/>
    <cellStyle name="Normal 22 2 2 2 3" xfId="2229" xr:uid="{00000000-0005-0000-0000-000021130000}"/>
    <cellStyle name="Normal 22 2 2 2 4" xfId="3577" xr:uid="{00000000-0005-0000-0000-000022130000}"/>
    <cellStyle name="Normal 22 2 2 3" xfId="1218" xr:uid="{00000000-0005-0000-0000-000023130000}"/>
    <cellStyle name="Normal 22 2 2 3 2" xfId="2568" xr:uid="{00000000-0005-0000-0000-000024130000}"/>
    <cellStyle name="Normal 22 2 2 4" xfId="1894" xr:uid="{00000000-0005-0000-0000-000025130000}"/>
    <cellStyle name="Normal 22 2 2 5" xfId="3242" xr:uid="{00000000-0005-0000-0000-000026130000}"/>
    <cellStyle name="Normal 22 2 2 6" xfId="28136" xr:uid="{00000000-0005-0000-0000-000027130000}"/>
    <cellStyle name="Normal 22 2 3" xfId="714" xr:uid="{00000000-0005-0000-0000-000028130000}"/>
    <cellStyle name="Normal 22 2 3 2" xfId="1387" xr:uid="{00000000-0005-0000-0000-000029130000}"/>
    <cellStyle name="Normal 22 2 3 2 2" xfId="2737" xr:uid="{00000000-0005-0000-0000-00002A130000}"/>
    <cellStyle name="Normal 22 2 3 3" xfId="2063" xr:uid="{00000000-0005-0000-0000-00002B130000}"/>
    <cellStyle name="Normal 22 2 3 4" xfId="3411" xr:uid="{00000000-0005-0000-0000-00002C130000}"/>
    <cellStyle name="Normal 22 2 3 5" xfId="38316" xr:uid="{00000000-0005-0000-0000-00002D130000}"/>
    <cellStyle name="Normal 22 2 4" xfId="1052" xr:uid="{00000000-0005-0000-0000-00002E130000}"/>
    <cellStyle name="Normal 22 2 4 2" xfId="2402" xr:uid="{00000000-0005-0000-0000-00002F130000}"/>
    <cellStyle name="Normal 22 2 4 3" xfId="17955" xr:uid="{00000000-0005-0000-0000-000030130000}"/>
    <cellStyle name="Normal 22 2 5" xfId="1728" xr:uid="{00000000-0005-0000-0000-000031130000}"/>
    <cellStyle name="Normal 22 2 6" xfId="3076" xr:uid="{00000000-0005-0000-0000-000032130000}"/>
    <cellStyle name="Normal 22 2 7" xfId="8949" xr:uid="{00000000-0005-0000-0000-000033130000}"/>
    <cellStyle name="Normal 22 3" xfId="470" xr:uid="{00000000-0005-0000-0000-000034130000}"/>
    <cellStyle name="Normal 22 3 2" xfId="805" xr:uid="{00000000-0005-0000-0000-000035130000}"/>
    <cellStyle name="Normal 22 3 2 2" xfId="1478" xr:uid="{00000000-0005-0000-0000-000036130000}"/>
    <cellStyle name="Normal 22 3 2 2 2" xfId="2828" xr:uid="{00000000-0005-0000-0000-000037130000}"/>
    <cellStyle name="Normal 22 3 2 3" xfId="2154" xr:uid="{00000000-0005-0000-0000-000038130000}"/>
    <cellStyle name="Normal 22 3 2 4" xfId="3502" xr:uid="{00000000-0005-0000-0000-000039130000}"/>
    <cellStyle name="Normal 22 3 3" xfId="1143" xr:uid="{00000000-0005-0000-0000-00003A130000}"/>
    <cellStyle name="Normal 22 3 3 2" xfId="2493" xr:uid="{00000000-0005-0000-0000-00003B130000}"/>
    <cellStyle name="Normal 22 3 4" xfId="1819" xr:uid="{00000000-0005-0000-0000-00003C130000}"/>
    <cellStyle name="Normal 22 3 5" xfId="3167" xr:uid="{00000000-0005-0000-0000-00003D130000}"/>
    <cellStyle name="Normal 22 3 6" xfId="26383" xr:uid="{00000000-0005-0000-0000-00003E130000}"/>
    <cellStyle name="Normal 22 4" xfId="639" xr:uid="{00000000-0005-0000-0000-00003F130000}"/>
    <cellStyle name="Normal 22 4 2" xfId="1312" xr:uid="{00000000-0005-0000-0000-000040130000}"/>
    <cellStyle name="Normal 22 4 2 2" xfId="2662" xr:uid="{00000000-0005-0000-0000-000041130000}"/>
    <cellStyle name="Normal 22 4 3" xfId="1988" xr:uid="{00000000-0005-0000-0000-000042130000}"/>
    <cellStyle name="Normal 22 4 4" xfId="3336" xr:uid="{00000000-0005-0000-0000-000043130000}"/>
    <cellStyle name="Normal 22 4 5" xfId="36563" xr:uid="{00000000-0005-0000-0000-000044130000}"/>
    <cellStyle name="Normal 22 5" xfId="977" xr:uid="{00000000-0005-0000-0000-000045130000}"/>
    <cellStyle name="Normal 22 5 2" xfId="2327" xr:uid="{00000000-0005-0000-0000-000046130000}"/>
    <cellStyle name="Normal 22 5 3" xfId="16202" xr:uid="{00000000-0005-0000-0000-000047130000}"/>
    <cellStyle name="Normal 22 6" xfId="1653" xr:uid="{00000000-0005-0000-0000-000048130000}"/>
    <cellStyle name="Normal 22 7" xfId="3001" xr:uid="{00000000-0005-0000-0000-000049130000}"/>
    <cellStyle name="Normal 22 8" xfId="7196" xr:uid="{00000000-0005-0000-0000-00004A130000}"/>
    <cellStyle name="Normal 23" xfId="344" xr:uid="{00000000-0005-0000-0000-00004B130000}"/>
    <cellStyle name="Normal 23 2" xfId="437" xr:uid="{00000000-0005-0000-0000-00004C130000}"/>
    <cellStyle name="Normal 23 2 2" xfId="603" xr:uid="{00000000-0005-0000-0000-00004D130000}"/>
    <cellStyle name="Normal 23 2 2 2" xfId="938" xr:uid="{00000000-0005-0000-0000-00004E130000}"/>
    <cellStyle name="Normal 23 2 2 2 2" xfId="1611" xr:uid="{00000000-0005-0000-0000-00004F130000}"/>
    <cellStyle name="Normal 23 2 2 2 2 2" xfId="2961" xr:uid="{00000000-0005-0000-0000-000050130000}"/>
    <cellStyle name="Normal 23 2 2 2 3" xfId="2287" xr:uid="{00000000-0005-0000-0000-000051130000}"/>
    <cellStyle name="Normal 23 2 2 2 4" xfId="3635" xr:uid="{00000000-0005-0000-0000-000052130000}"/>
    <cellStyle name="Normal 23 2 2 3" xfId="1276" xr:uid="{00000000-0005-0000-0000-000053130000}"/>
    <cellStyle name="Normal 23 2 2 3 2" xfId="2626" xr:uid="{00000000-0005-0000-0000-000054130000}"/>
    <cellStyle name="Normal 23 2 2 4" xfId="1952" xr:uid="{00000000-0005-0000-0000-000055130000}"/>
    <cellStyle name="Normal 23 2 2 5" xfId="3300" xr:uid="{00000000-0005-0000-0000-000056130000}"/>
    <cellStyle name="Normal 23 2 3" xfId="772" xr:uid="{00000000-0005-0000-0000-000057130000}"/>
    <cellStyle name="Normal 23 2 3 2" xfId="1445" xr:uid="{00000000-0005-0000-0000-000058130000}"/>
    <cellStyle name="Normal 23 2 3 2 2" xfId="2795" xr:uid="{00000000-0005-0000-0000-000059130000}"/>
    <cellStyle name="Normal 23 2 3 3" xfId="2121" xr:uid="{00000000-0005-0000-0000-00005A130000}"/>
    <cellStyle name="Normal 23 2 3 4" xfId="3469" xr:uid="{00000000-0005-0000-0000-00005B130000}"/>
    <cellStyle name="Normal 23 2 4" xfId="1110" xr:uid="{00000000-0005-0000-0000-00005C130000}"/>
    <cellStyle name="Normal 23 2 4 2" xfId="2460" xr:uid="{00000000-0005-0000-0000-00005D130000}"/>
    <cellStyle name="Normal 23 2 5" xfId="1786" xr:uid="{00000000-0005-0000-0000-00005E130000}"/>
    <cellStyle name="Normal 23 2 6" xfId="3134" xr:uid="{00000000-0005-0000-0000-00005F130000}"/>
    <cellStyle name="Normal 23 2 7" xfId="32757" xr:uid="{00000000-0005-0000-0000-000060130000}"/>
    <cellStyle name="Normal 23 3" xfId="510" xr:uid="{00000000-0005-0000-0000-000061130000}"/>
    <cellStyle name="Normal 23 3 2" xfId="845" xr:uid="{00000000-0005-0000-0000-000062130000}"/>
    <cellStyle name="Normal 23 3 2 2" xfId="1518" xr:uid="{00000000-0005-0000-0000-000063130000}"/>
    <cellStyle name="Normal 23 3 2 2 2" xfId="2868" xr:uid="{00000000-0005-0000-0000-000064130000}"/>
    <cellStyle name="Normal 23 3 2 3" xfId="2194" xr:uid="{00000000-0005-0000-0000-000065130000}"/>
    <cellStyle name="Normal 23 3 2 4" xfId="3542" xr:uid="{00000000-0005-0000-0000-000066130000}"/>
    <cellStyle name="Normal 23 3 3" xfId="1183" xr:uid="{00000000-0005-0000-0000-000067130000}"/>
    <cellStyle name="Normal 23 3 3 2" xfId="2533" xr:uid="{00000000-0005-0000-0000-000068130000}"/>
    <cellStyle name="Normal 23 3 4" xfId="1859" xr:uid="{00000000-0005-0000-0000-000069130000}"/>
    <cellStyle name="Normal 23 3 5" xfId="3207" xr:uid="{00000000-0005-0000-0000-00006A130000}"/>
    <cellStyle name="Normal 23 3 6" xfId="42937" xr:uid="{00000000-0005-0000-0000-00006B130000}"/>
    <cellStyle name="Normal 23 4" xfId="679" xr:uid="{00000000-0005-0000-0000-00006C130000}"/>
    <cellStyle name="Normal 23 4 2" xfId="1352" xr:uid="{00000000-0005-0000-0000-00006D130000}"/>
    <cellStyle name="Normal 23 4 2 2" xfId="2702" xr:uid="{00000000-0005-0000-0000-00006E130000}"/>
    <cellStyle name="Normal 23 4 3" xfId="2028" xr:uid="{00000000-0005-0000-0000-00006F130000}"/>
    <cellStyle name="Normal 23 4 4" xfId="3376" xr:uid="{00000000-0005-0000-0000-000070130000}"/>
    <cellStyle name="Normal 23 5" xfId="1017" xr:uid="{00000000-0005-0000-0000-000071130000}"/>
    <cellStyle name="Normal 23 5 2" xfId="2367" xr:uid="{00000000-0005-0000-0000-000072130000}"/>
    <cellStyle name="Normal 23 6" xfId="1693" xr:uid="{00000000-0005-0000-0000-000073130000}"/>
    <cellStyle name="Normal 23 7" xfId="3041" xr:uid="{00000000-0005-0000-0000-000074130000}"/>
    <cellStyle name="Normal 23 8" xfId="22577" xr:uid="{00000000-0005-0000-0000-000075130000}"/>
    <cellStyle name="Normal 24" xfId="347" xr:uid="{00000000-0005-0000-0000-000076130000}"/>
    <cellStyle name="Normal 24 2" xfId="440" xr:uid="{00000000-0005-0000-0000-000077130000}"/>
    <cellStyle name="Normal 24 2 2" xfId="606" xr:uid="{00000000-0005-0000-0000-000078130000}"/>
    <cellStyle name="Normal 24 2 2 2" xfId="941" xr:uid="{00000000-0005-0000-0000-000079130000}"/>
    <cellStyle name="Normal 24 2 2 2 2" xfId="1614" xr:uid="{00000000-0005-0000-0000-00007A130000}"/>
    <cellStyle name="Normal 24 2 2 2 2 2" xfId="2964" xr:uid="{00000000-0005-0000-0000-00007B130000}"/>
    <cellStyle name="Normal 24 2 2 2 3" xfId="2290" xr:uid="{00000000-0005-0000-0000-00007C130000}"/>
    <cellStyle name="Normal 24 2 2 2 4" xfId="3638" xr:uid="{00000000-0005-0000-0000-00007D130000}"/>
    <cellStyle name="Normal 24 2 2 3" xfId="1279" xr:uid="{00000000-0005-0000-0000-00007E130000}"/>
    <cellStyle name="Normal 24 2 2 3 2" xfId="2629" xr:uid="{00000000-0005-0000-0000-00007F130000}"/>
    <cellStyle name="Normal 24 2 2 4" xfId="1955" xr:uid="{00000000-0005-0000-0000-000080130000}"/>
    <cellStyle name="Normal 24 2 2 5" xfId="3303" xr:uid="{00000000-0005-0000-0000-000081130000}"/>
    <cellStyle name="Normal 24 2 3" xfId="775" xr:uid="{00000000-0005-0000-0000-000082130000}"/>
    <cellStyle name="Normal 24 2 3 2" xfId="1448" xr:uid="{00000000-0005-0000-0000-000083130000}"/>
    <cellStyle name="Normal 24 2 3 2 2" xfId="2798" xr:uid="{00000000-0005-0000-0000-000084130000}"/>
    <cellStyle name="Normal 24 2 3 3" xfId="2124" xr:uid="{00000000-0005-0000-0000-000085130000}"/>
    <cellStyle name="Normal 24 2 3 4" xfId="3472" xr:uid="{00000000-0005-0000-0000-000086130000}"/>
    <cellStyle name="Normal 24 2 4" xfId="1113" xr:uid="{00000000-0005-0000-0000-000087130000}"/>
    <cellStyle name="Normal 24 2 4 2" xfId="2463" xr:uid="{00000000-0005-0000-0000-000088130000}"/>
    <cellStyle name="Normal 24 2 5" xfId="1789" xr:uid="{00000000-0005-0000-0000-000089130000}"/>
    <cellStyle name="Normal 24 2 6" xfId="3137" xr:uid="{00000000-0005-0000-0000-00008A130000}"/>
    <cellStyle name="Normal 24 3" xfId="513" xr:uid="{00000000-0005-0000-0000-00008B130000}"/>
    <cellStyle name="Normal 24 3 2" xfId="848" xr:uid="{00000000-0005-0000-0000-00008C130000}"/>
    <cellStyle name="Normal 24 3 2 2" xfId="1521" xr:uid="{00000000-0005-0000-0000-00008D130000}"/>
    <cellStyle name="Normal 24 3 2 2 2" xfId="2871" xr:uid="{00000000-0005-0000-0000-00008E130000}"/>
    <cellStyle name="Normal 24 3 2 3" xfId="2197" xr:uid="{00000000-0005-0000-0000-00008F130000}"/>
    <cellStyle name="Normal 24 3 2 4" xfId="3545" xr:uid="{00000000-0005-0000-0000-000090130000}"/>
    <cellStyle name="Normal 24 3 3" xfId="1186" xr:uid="{00000000-0005-0000-0000-000091130000}"/>
    <cellStyle name="Normal 24 3 3 2" xfId="2536" xr:uid="{00000000-0005-0000-0000-000092130000}"/>
    <cellStyle name="Normal 24 3 4" xfId="1862" xr:uid="{00000000-0005-0000-0000-000093130000}"/>
    <cellStyle name="Normal 24 3 5" xfId="3210" xr:uid="{00000000-0005-0000-0000-000094130000}"/>
    <cellStyle name="Normal 24 4" xfId="682" xr:uid="{00000000-0005-0000-0000-000095130000}"/>
    <cellStyle name="Normal 24 4 2" xfId="1355" xr:uid="{00000000-0005-0000-0000-000096130000}"/>
    <cellStyle name="Normal 24 4 2 2" xfId="2705" xr:uid="{00000000-0005-0000-0000-000097130000}"/>
    <cellStyle name="Normal 24 4 3" xfId="2031" xr:uid="{00000000-0005-0000-0000-000098130000}"/>
    <cellStyle name="Normal 24 4 4" xfId="3379" xr:uid="{00000000-0005-0000-0000-000099130000}"/>
    <cellStyle name="Normal 24 5" xfId="1020" xr:uid="{00000000-0005-0000-0000-00009A130000}"/>
    <cellStyle name="Normal 24 5 2" xfId="2370" xr:uid="{00000000-0005-0000-0000-00009B130000}"/>
    <cellStyle name="Normal 24 6" xfId="1696" xr:uid="{00000000-0005-0000-0000-00009C130000}"/>
    <cellStyle name="Normal 24 7" xfId="3044" xr:uid="{00000000-0005-0000-0000-00009D130000}"/>
    <cellStyle name="Normal 24 8" xfId="22816" xr:uid="{00000000-0005-0000-0000-00009E130000}"/>
    <cellStyle name="Normal 25" xfId="443" xr:uid="{00000000-0005-0000-0000-00009F130000}"/>
    <cellStyle name="Normal 25 2" xfId="609" xr:uid="{00000000-0005-0000-0000-0000A0130000}"/>
    <cellStyle name="Normal 25 2 2" xfId="944" xr:uid="{00000000-0005-0000-0000-0000A1130000}"/>
    <cellStyle name="Normal 25 2 2 2" xfId="1617" xr:uid="{00000000-0005-0000-0000-0000A2130000}"/>
    <cellStyle name="Normal 25 2 2 2 2" xfId="2967" xr:uid="{00000000-0005-0000-0000-0000A3130000}"/>
    <cellStyle name="Normal 25 2 2 3" xfId="2293" xr:uid="{00000000-0005-0000-0000-0000A4130000}"/>
    <cellStyle name="Normal 25 2 2 4" xfId="3641" xr:uid="{00000000-0005-0000-0000-0000A5130000}"/>
    <cellStyle name="Normal 25 2 3" xfId="1282" xr:uid="{00000000-0005-0000-0000-0000A6130000}"/>
    <cellStyle name="Normal 25 2 3 2" xfId="2632" xr:uid="{00000000-0005-0000-0000-0000A7130000}"/>
    <cellStyle name="Normal 25 2 4" xfId="1958" xr:uid="{00000000-0005-0000-0000-0000A8130000}"/>
    <cellStyle name="Normal 25 2 5" xfId="3306" xr:uid="{00000000-0005-0000-0000-0000A9130000}"/>
    <cellStyle name="Normal 25 3" xfId="778" xr:uid="{00000000-0005-0000-0000-0000AA130000}"/>
    <cellStyle name="Normal 25 3 2" xfId="1451" xr:uid="{00000000-0005-0000-0000-0000AB130000}"/>
    <cellStyle name="Normal 25 3 2 2" xfId="2801" xr:uid="{00000000-0005-0000-0000-0000AC130000}"/>
    <cellStyle name="Normal 25 3 3" xfId="2127" xr:uid="{00000000-0005-0000-0000-0000AD130000}"/>
    <cellStyle name="Normal 25 3 4" xfId="3475" xr:uid="{00000000-0005-0000-0000-0000AE130000}"/>
    <cellStyle name="Normal 25 4" xfId="1116" xr:uid="{00000000-0005-0000-0000-0000AF130000}"/>
    <cellStyle name="Normal 25 4 2" xfId="2466" xr:uid="{00000000-0005-0000-0000-0000B0130000}"/>
    <cellStyle name="Normal 25 5" xfId="1792" xr:uid="{00000000-0005-0000-0000-0000B1130000}"/>
    <cellStyle name="Normal 25 6" xfId="3140" xr:uid="{00000000-0005-0000-0000-0000B2130000}"/>
    <cellStyle name="Normal 25 7" xfId="32996" xr:uid="{00000000-0005-0000-0000-0000B3130000}"/>
    <cellStyle name="Normal 26" xfId="610" xr:uid="{00000000-0005-0000-0000-0000B4130000}"/>
    <cellStyle name="Normal 26 2" xfId="945" xr:uid="{00000000-0005-0000-0000-0000B5130000}"/>
    <cellStyle name="Normal 26 2 2" xfId="1618" xr:uid="{00000000-0005-0000-0000-0000B6130000}"/>
    <cellStyle name="Normal 26 2 2 2" xfId="2968" xr:uid="{00000000-0005-0000-0000-0000B7130000}"/>
    <cellStyle name="Normal 26 2 3" xfId="2294" xr:uid="{00000000-0005-0000-0000-0000B8130000}"/>
    <cellStyle name="Normal 26 2 4" xfId="3642" xr:uid="{00000000-0005-0000-0000-0000B9130000}"/>
    <cellStyle name="Normal 26 3" xfId="1283" xr:uid="{00000000-0005-0000-0000-0000BA130000}"/>
    <cellStyle name="Normal 26 3 2" xfId="2633" xr:uid="{00000000-0005-0000-0000-0000BB130000}"/>
    <cellStyle name="Normal 26 4" xfId="1959" xr:uid="{00000000-0005-0000-0000-0000BC130000}"/>
    <cellStyle name="Normal 26 5" xfId="3307" xr:uid="{00000000-0005-0000-0000-0000BD130000}"/>
    <cellStyle name="Normal 26 6" xfId="43176" xr:uid="{00000000-0005-0000-0000-0000BE130000}"/>
    <cellStyle name="Normal 27" xfId="948" xr:uid="{00000000-0005-0000-0000-0000BF130000}"/>
    <cellStyle name="Normal 27 2" xfId="1621" xr:uid="{00000000-0005-0000-0000-0000C0130000}"/>
    <cellStyle name="Normal 27 2 2" xfId="2971" xr:uid="{00000000-0005-0000-0000-0000C1130000}"/>
    <cellStyle name="Normal 27 3" xfId="2297" xr:uid="{00000000-0005-0000-0000-0000C2130000}"/>
    <cellStyle name="Normal 27 4" xfId="3645" xr:uid="{00000000-0005-0000-0000-0000C3130000}"/>
    <cellStyle name="Normal 27 5" xfId="43415" xr:uid="{00000000-0005-0000-0000-0000C4130000}"/>
    <cellStyle name="Normal 28" xfId="950" xr:uid="{00000000-0005-0000-0000-0000C5130000}"/>
    <cellStyle name="Normal 28 2" xfId="1623" xr:uid="{00000000-0005-0000-0000-0000C6130000}"/>
    <cellStyle name="Normal 28 2 2" xfId="2973" xr:uid="{00000000-0005-0000-0000-0000C7130000}"/>
    <cellStyle name="Normal 28 3" xfId="2299" xr:uid="{00000000-0005-0000-0000-0000C8130000}"/>
    <cellStyle name="Normal 28 4" xfId="3647" xr:uid="{00000000-0005-0000-0000-0000C9130000}"/>
    <cellStyle name="Normal 28 5" xfId="43655" xr:uid="{00000000-0005-0000-0000-0000CA130000}"/>
    <cellStyle name="Normal 29" xfId="1626" xr:uid="{00000000-0005-0000-0000-0000CB130000}"/>
    <cellStyle name="Normal 29 2" xfId="2974" xr:uid="{00000000-0005-0000-0000-0000CC130000}"/>
    <cellStyle name="Normal 3" xfId="205" xr:uid="{00000000-0005-0000-0000-0000CD130000}"/>
    <cellStyle name="Normal 3 10" xfId="5445" xr:uid="{00000000-0005-0000-0000-0000CE130000}"/>
    <cellStyle name="Normal 3 10 2" xfId="8955" xr:uid="{00000000-0005-0000-0000-0000CF130000}"/>
    <cellStyle name="Normal 3 10 2 2" xfId="28140" xr:uid="{00000000-0005-0000-0000-0000D0130000}"/>
    <cellStyle name="Normal 3 10 2 3" xfId="38320" xr:uid="{00000000-0005-0000-0000-0000D1130000}"/>
    <cellStyle name="Normal 3 10 2 4" xfId="17960" xr:uid="{00000000-0005-0000-0000-0000D2130000}"/>
    <cellStyle name="Normal 3 10 3" xfId="24632" xr:uid="{00000000-0005-0000-0000-0000D3130000}"/>
    <cellStyle name="Normal 3 10 4" xfId="34812" xr:uid="{00000000-0005-0000-0000-0000D4130000}"/>
    <cellStyle name="Normal 3 10 5" xfId="14451" xr:uid="{00000000-0005-0000-0000-0000D5130000}"/>
    <cellStyle name="Normal 3 11" xfId="7198" xr:uid="{00000000-0005-0000-0000-0000D6130000}"/>
    <cellStyle name="Normal 3 11 2" xfId="26385" xr:uid="{00000000-0005-0000-0000-0000D7130000}"/>
    <cellStyle name="Normal 3 11 3" xfId="36565" xr:uid="{00000000-0005-0000-0000-0000D8130000}"/>
    <cellStyle name="Normal 3 11 4" xfId="16204" xr:uid="{00000000-0005-0000-0000-0000D9130000}"/>
    <cellStyle name="Normal 3 12" xfId="9191" xr:uid="{00000000-0005-0000-0000-0000DA130000}"/>
    <cellStyle name="Normal 3 12 2" xfId="28375" xr:uid="{00000000-0005-0000-0000-0000DB130000}"/>
    <cellStyle name="Normal 3 12 3" xfId="38555" xr:uid="{00000000-0005-0000-0000-0000DC130000}"/>
    <cellStyle name="Normal 3 12 4" xfId="18195" xr:uid="{00000000-0005-0000-0000-0000DD130000}"/>
    <cellStyle name="Normal 3 13" xfId="10944" xr:uid="{00000000-0005-0000-0000-0000DE130000}"/>
    <cellStyle name="Normal 3 13 2" xfId="30128" xr:uid="{00000000-0005-0000-0000-0000DF130000}"/>
    <cellStyle name="Normal 3 13 3" xfId="40308" xr:uid="{00000000-0005-0000-0000-0000E0130000}"/>
    <cellStyle name="Normal 3 13 4" xfId="19948" xr:uid="{00000000-0005-0000-0000-0000E1130000}"/>
    <cellStyle name="Normal 3 14" xfId="11820" xr:uid="{00000000-0005-0000-0000-0000E2130000}"/>
    <cellStyle name="Normal 3 14 2" xfId="31004" xr:uid="{00000000-0005-0000-0000-0000E3130000}"/>
    <cellStyle name="Normal 3 14 3" xfId="41184" xr:uid="{00000000-0005-0000-0000-0000E4130000}"/>
    <cellStyle name="Normal 3 14 4" xfId="20824" xr:uid="{00000000-0005-0000-0000-0000E5130000}"/>
    <cellStyle name="Normal 3 15" xfId="3664" xr:uid="{00000000-0005-0000-0000-0000E6130000}"/>
    <cellStyle name="Normal 3 15 2" xfId="31881" xr:uid="{00000000-0005-0000-0000-0000E7130000}"/>
    <cellStyle name="Normal 3 15 3" xfId="42061" xr:uid="{00000000-0005-0000-0000-0000E8130000}"/>
    <cellStyle name="Normal 3 15 4" xfId="21701" xr:uid="{00000000-0005-0000-0000-0000E9130000}"/>
    <cellStyle name="Normal 3 16" xfId="22582" xr:uid="{00000000-0005-0000-0000-0000EA130000}"/>
    <cellStyle name="Normal 3 16 2" xfId="32762" xr:uid="{00000000-0005-0000-0000-0000EB130000}"/>
    <cellStyle name="Normal 3 16 3" xfId="42942" xr:uid="{00000000-0005-0000-0000-0000EC130000}"/>
    <cellStyle name="Normal 3 17" xfId="22821" xr:uid="{00000000-0005-0000-0000-0000ED130000}"/>
    <cellStyle name="Normal 3 18" xfId="33001" xr:uid="{00000000-0005-0000-0000-0000EE130000}"/>
    <cellStyle name="Normal 3 19" xfId="43181" xr:uid="{00000000-0005-0000-0000-0000EF130000}"/>
    <cellStyle name="Normal 3 2" xfId="206" xr:uid="{00000000-0005-0000-0000-0000F0130000}"/>
    <cellStyle name="Normal 3 2 10" xfId="7201" xr:uid="{00000000-0005-0000-0000-0000F1130000}"/>
    <cellStyle name="Normal 3 2 10 2" xfId="26388" xr:uid="{00000000-0005-0000-0000-0000F2130000}"/>
    <cellStyle name="Normal 3 2 10 3" xfId="36568" xr:uid="{00000000-0005-0000-0000-0000F3130000}"/>
    <cellStyle name="Normal 3 2 10 4" xfId="16207" xr:uid="{00000000-0005-0000-0000-0000F4130000}"/>
    <cellStyle name="Normal 3 2 11" xfId="9194" xr:uid="{00000000-0005-0000-0000-0000F5130000}"/>
    <cellStyle name="Normal 3 2 11 2" xfId="28378" xr:uid="{00000000-0005-0000-0000-0000F6130000}"/>
    <cellStyle name="Normal 3 2 11 3" xfId="38558" xr:uid="{00000000-0005-0000-0000-0000F7130000}"/>
    <cellStyle name="Normal 3 2 11 4" xfId="18198" xr:uid="{00000000-0005-0000-0000-0000F8130000}"/>
    <cellStyle name="Normal 3 2 12" xfId="10947" xr:uid="{00000000-0005-0000-0000-0000F9130000}"/>
    <cellStyle name="Normal 3 2 12 2" xfId="30131" xr:uid="{00000000-0005-0000-0000-0000FA130000}"/>
    <cellStyle name="Normal 3 2 12 3" xfId="40311" xr:uid="{00000000-0005-0000-0000-0000FB130000}"/>
    <cellStyle name="Normal 3 2 12 4" xfId="19951" xr:uid="{00000000-0005-0000-0000-0000FC130000}"/>
    <cellStyle name="Normal 3 2 13" xfId="11823" xr:uid="{00000000-0005-0000-0000-0000FD130000}"/>
    <cellStyle name="Normal 3 2 13 2" xfId="31007" xr:uid="{00000000-0005-0000-0000-0000FE130000}"/>
    <cellStyle name="Normal 3 2 13 3" xfId="41187" xr:uid="{00000000-0005-0000-0000-0000FF130000}"/>
    <cellStyle name="Normal 3 2 13 4" xfId="20827" xr:uid="{00000000-0005-0000-0000-000000140000}"/>
    <cellStyle name="Normal 3 2 14" xfId="21704" xr:uid="{00000000-0005-0000-0000-000001140000}"/>
    <cellStyle name="Normal 3 2 14 2" xfId="31884" xr:uid="{00000000-0005-0000-0000-000002140000}"/>
    <cellStyle name="Normal 3 2 14 3" xfId="42064" xr:uid="{00000000-0005-0000-0000-000003140000}"/>
    <cellStyle name="Normal 3 2 15" xfId="22592" xr:uid="{00000000-0005-0000-0000-000004140000}"/>
    <cellStyle name="Normal 3 2 15 2" xfId="32772" xr:uid="{00000000-0005-0000-0000-000005140000}"/>
    <cellStyle name="Normal 3 2 15 3" xfId="42952" xr:uid="{00000000-0005-0000-0000-000006140000}"/>
    <cellStyle name="Normal 3 2 16" xfId="22831" xr:uid="{00000000-0005-0000-0000-000007140000}"/>
    <cellStyle name="Normal 3 2 17" xfId="33011" xr:uid="{00000000-0005-0000-0000-000008140000}"/>
    <cellStyle name="Normal 3 2 18" xfId="43191" xr:uid="{00000000-0005-0000-0000-000009140000}"/>
    <cellStyle name="Normal 3 2 19" xfId="43430" xr:uid="{00000000-0005-0000-0000-00000A140000}"/>
    <cellStyle name="Normal 3 2 2" xfId="207" xr:uid="{00000000-0005-0000-0000-00000B140000}"/>
    <cellStyle name="Normal 3 2 2 10" xfId="11845" xr:uid="{00000000-0005-0000-0000-00000C140000}"/>
    <cellStyle name="Normal 3 2 2 10 2" xfId="31029" xr:uid="{00000000-0005-0000-0000-00000D140000}"/>
    <cellStyle name="Normal 3 2 2 10 3" xfId="41209" xr:uid="{00000000-0005-0000-0000-00000E140000}"/>
    <cellStyle name="Normal 3 2 2 10 4" xfId="20849" xr:uid="{00000000-0005-0000-0000-00000F140000}"/>
    <cellStyle name="Normal 3 2 2 11" xfId="21726" xr:uid="{00000000-0005-0000-0000-000010140000}"/>
    <cellStyle name="Normal 3 2 2 11 2" xfId="31906" xr:uid="{00000000-0005-0000-0000-000011140000}"/>
    <cellStyle name="Normal 3 2 2 11 3" xfId="42086" xr:uid="{00000000-0005-0000-0000-000012140000}"/>
    <cellStyle name="Normal 3 2 2 12" xfId="22619" xr:uid="{00000000-0005-0000-0000-000013140000}"/>
    <cellStyle name="Normal 3 2 2 12 2" xfId="32799" xr:uid="{00000000-0005-0000-0000-000014140000}"/>
    <cellStyle name="Normal 3 2 2 12 3" xfId="42979" xr:uid="{00000000-0005-0000-0000-000015140000}"/>
    <cellStyle name="Normal 3 2 2 13" xfId="22858" xr:uid="{00000000-0005-0000-0000-000016140000}"/>
    <cellStyle name="Normal 3 2 2 14" xfId="33038" xr:uid="{00000000-0005-0000-0000-000017140000}"/>
    <cellStyle name="Normal 3 2 2 15" xfId="43218" xr:uid="{00000000-0005-0000-0000-000018140000}"/>
    <cellStyle name="Normal 3 2 2 16" xfId="43457" xr:uid="{00000000-0005-0000-0000-000019140000}"/>
    <cellStyle name="Normal 3 2 2 17" xfId="12724" xr:uid="{00000000-0005-0000-0000-00001A140000}"/>
    <cellStyle name="Normal 3 2 2 18" xfId="3710" xr:uid="{00000000-0005-0000-0000-00001B140000}"/>
    <cellStyle name="Normal 3 2 2 2" xfId="3831" xr:uid="{00000000-0005-0000-0000-00001C140000}"/>
    <cellStyle name="Normal 3 2 2 2 10" xfId="21841" xr:uid="{00000000-0005-0000-0000-00001D140000}"/>
    <cellStyle name="Normal 3 2 2 2 10 2" xfId="32021" xr:uid="{00000000-0005-0000-0000-00001E140000}"/>
    <cellStyle name="Normal 3 2 2 2 10 3" xfId="42201" xr:uid="{00000000-0005-0000-0000-00001F140000}"/>
    <cellStyle name="Normal 3 2 2 2 11" xfId="22737" xr:uid="{00000000-0005-0000-0000-000020140000}"/>
    <cellStyle name="Normal 3 2 2 2 11 2" xfId="32917" xr:uid="{00000000-0005-0000-0000-000021140000}"/>
    <cellStyle name="Normal 3 2 2 2 11 3" xfId="43097" xr:uid="{00000000-0005-0000-0000-000022140000}"/>
    <cellStyle name="Normal 3 2 2 2 12" xfId="22976" xr:uid="{00000000-0005-0000-0000-000023140000}"/>
    <cellStyle name="Normal 3 2 2 2 13" xfId="33156" xr:uid="{00000000-0005-0000-0000-000024140000}"/>
    <cellStyle name="Normal 3 2 2 2 14" xfId="43336" xr:uid="{00000000-0005-0000-0000-000025140000}"/>
    <cellStyle name="Normal 3 2 2 2 15" xfId="43575" xr:uid="{00000000-0005-0000-0000-000026140000}"/>
    <cellStyle name="Normal 3 2 2 2 16" xfId="12839" xr:uid="{00000000-0005-0000-0000-000027140000}"/>
    <cellStyle name="Normal 3 2 2 2 2" xfId="4051" xr:uid="{00000000-0005-0000-0000-000028140000}"/>
    <cellStyle name="Normal 3 2 2 2 2 10" xfId="23239" xr:uid="{00000000-0005-0000-0000-000029140000}"/>
    <cellStyle name="Normal 3 2 2 2 2 11" xfId="33419" xr:uid="{00000000-0005-0000-0000-00002A140000}"/>
    <cellStyle name="Normal 3 2 2 2 2 12" xfId="13058" xr:uid="{00000000-0005-0000-0000-00002B140000}"/>
    <cellStyle name="Normal 3 2 2 2 2 2" xfId="4489" xr:uid="{00000000-0005-0000-0000-00002C140000}"/>
    <cellStyle name="Normal 3 2 2 2 2 2 10" xfId="33857" xr:uid="{00000000-0005-0000-0000-00002D140000}"/>
    <cellStyle name="Normal 3 2 2 2 2 2 11" xfId="13496" xr:uid="{00000000-0005-0000-0000-00002E140000}"/>
    <cellStyle name="Normal 3 2 2 2 2 2 2" xfId="5366" xr:uid="{00000000-0005-0000-0000-00002F140000}"/>
    <cellStyle name="Normal 3 2 2 2 2 2 2 2" xfId="7118" xr:uid="{00000000-0005-0000-0000-000030140000}"/>
    <cellStyle name="Normal 3 2 2 2 2 2 2 2 2" xfId="26305" xr:uid="{00000000-0005-0000-0000-000031140000}"/>
    <cellStyle name="Normal 3 2 2 2 2 2 2 2 3" xfId="36485" xr:uid="{00000000-0005-0000-0000-000032140000}"/>
    <cellStyle name="Normal 3 2 2 2 2 2 2 2 4" xfId="16124" xr:uid="{00000000-0005-0000-0000-000033140000}"/>
    <cellStyle name="Normal 3 2 2 2 2 2 2 3" xfId="8871" xr:uid="{00000000-0005-0000-0000-000034140000}"/>
    <cellStyle name="Normal 3 2 2 2 2 2 2 3 2" xfId="28058" xr:uid="{00000000-0005-0000-0000-000035140000}"/>
    <cellStyle name="Normal 3 2 2 2 2 2 2 3 3" xfId="38238" xr:uid="{00000000-0005-0000-0000-000036140000}"/>
    <cellStyle name="Normal 3 2 2 2 2 2 2 3 4" xfId="17877" xr:uid="{00000000-0005-0000-0000-000037140000}"/>
    <cellStyle name="Normal 3 2 2 2 2 2 2 4" xfId="10864" xr:uid="{00000000-0005-0000-0000-000038140000}"/>
    <cellStyle name="Normal 3 2 2 2 2 2 2 4 2" xfId="30048" xr:uid="{00000000-0005-0000-0000-000039140000}"/>
    <cellStyle name="Normal 3 2 2 2 2 2 2 4 3" xfId="40228" xr:uid="{00000000-0005-0000-0000-00003A140000}"/>
    <cellStyle name="Normal 3 2 2 2 2 2 2 4 4" xfId="19868" xr:uid="{00000000-0005-0000-0000-00003B140000}"/>
    <cellStyle name="Normal 3 2 2 2 2 2 2 5" xfId="24553" xr:uid="{00000000-0005-0000-0000-00003C140000}"/>
    <cellStyle name="Normal 3 2 2 2 2 2 2 6" xfId="34733" xr:uid="{00000000-0005-0000-0000-00003D140000}"/>
    <cellStyle name="Normal 3 2 2 2 2 2 2 7" xfId="14372" xr:uid="{00000000-0005-0000-0000-00003E140000}"/>
    <cellStyle name="Normal 3 2 2 2 2 2 3" xfId="6242" xr:uid="{00000000-0005-0000-0000-00003F140000}"/>
    <cellStyle name="Normal 3 2 2 2 2 2 3 2" xfId="25429" xr:uid="{00000000-0005-0000-0000-000040140000}"/>
    <cellStyle name="Normal 3 2 2 2 2 2 3 3" xfId="35609" xr:uid="{00000000-0005-0000-0000-000041140000}"/>
    <cellStyle name="Normal 3 2 2 2 2 2 3 4" xfId="15248" xr:uid="{00000000-0005-0000-0000-000042140000}"/>
    <cellStyle name="Normal 3 2 2 2 2 2 4" xfId="7995" xr:uid="{00000000-0005-0000-0000-000043140000}"/>
    <cellStyle name="Normal 3 2 2 2 2 2 4 2" xfId="27182" xr:uid="{00000000-0005-0000-0000-000044140000}"/>
    <cellStyle name="Normal 3 2 2 2 2 2 4 3" xfId="37362" xr:uid="{00000000-0005-0000-0000-000045140000}"/>
    <cellStyle name="Normal 3 2 2 2 2 2 4 4" xfId="17001" xr:uid="{00000000-0005-0000-0000-000046140000}"/>
    <cellStyle name="Normal 3 2 2 2 2 2 5" xfId="9988" xr:uid="{00000000-0005-0000-0000-000047140000}"/>
    <cellStyle name="Normal 3 2 2 2 2 2 5 2" xfId="29172" xr:uid="{00000000-0005-0000-0000-000048140000}"/>
    <cellStyle name="Normal 3 2 2 2 2 2 5 3" xfId="39352" xr:uid="{00000000-0005-0000-0000-000049140000}"/>
    <cellStyle name="Normal 3 2 2 2 2 2 5 4" xfId="18992" xr:uid="{00000000-0005-0000-0000-00004A140000}"/>
    <cellStyle name="Normal 3 2 2 2 2 2 6" xfId="11741" xr:uid="{00000000-0005-0000-0000-00004B140000}"/>
    <cellStyle name="Normal 3 2 2 2 2 2 6 2" xfId="30925" xr:uid="{00000000-0005-0000-0000-00004C140000}"/>
    <cellStyle name="Normal 3 2 2 2 2 2 6 3" xfId="41105" xr:uid="{00000000-0005-0000-0000-00004D140000}"/>
    <cellStyle name="Normal 3 2 2 2 2 2 6 4" xfId="20745" xr:uid="{00000000-0005-0000-0000-00004E140000}"/>
    <cellStyle name="Normal 3 2 2 2 2 2 7" xfId="12617" xr:uid="{00000000-0005-0000-0000-00004F140000}"/>
    <cellStyle name="Normal 3 2 2 2 2 2 7 2" xfId="31801" xr:uid="{00000000-0005-0000-0000-000050140000}"/>
    <cellStyle name="Normal 3 2 2 2 2 2 7 3" xfId="41981" xr:uid="{00000000-0005-0000-0000-000051140000}"/>
    <cellStyle name="Normal 3 2 2 2 2 2 7 4" xfId="21621" xr:uid="{00000000-0005-0000-0000-000052140000}"/>
    <cellStyle name="Normal 3 2 2 2 2 2 8" xfId="22498" xr:uid="{00000000-0005-0000-0000-000053140000}"/>
    <cellStyle name="Normal 3 2 2 2 2 2 8 2" xfId="32678" xr:uid="{00000000-0005-0000-0000-000054140000}"/>
    <cellStyle name="Normal 3 2 2 2 2 2 8 3" xfId="42858" xr:uid="{00000000-0005-0000-0000-000055140000}"/>
    <cellStyle name="Normal 3 2 2 2 2 2 9" xfId="23677" xr:uid="{00000000-0005-0000-0000-000056140000}"/>
    <cellStyle name="Normal 3 2 2 2 2 3" xfId="4928" xr:uid="{00000000-0005-0000-0000-000057140000}"/>
    <cellStyle name="Normal 3 2 2 2 2 3 2" xfId="6680" xr:uid="{00000000-0005-0000-0000-000058140000}"/>
    <cellStyle name="Normal 3 2 2 2 2 3 2 2" xfId="25867" xr:uid="{00000000-0005-0000-0000-000059140000}"/>
    <cellStyle name="Normal 3 2 2 2 2 3 2 3" xfId="36047" xr:uid="{00000000-0005-0000-0000-00005A140000}"/>
    <cellStyle name="Normal 3 2 2 2 2 3 2 4" xfId="15686" xr:uid="{00000000-0005-0000-0000-00005B140000}"/>
    <cellStyle name="Normal 3 2 2 2 2 3 3" xfId="8433" xr:uid="{00000000-0005-0000-0000-00005C140000}"/>
    <cellStyle name="Normal 3 2 2 2 2 3 3 2" xfId="27620" xr:uid="{00000000-0005-0000-0000-00005D140000}"/>
    <cellStyle name="Normal 3 2 2 2 2 3 3 3" xfId="37800" xr:uid="{00000000-0005-0000-0000-00005E140000}"/>
    <cellStyle name="Normal 3 2 2 2 2 3 3 4" xfId="17439" xr:uid="{00000000-0005-0000-0000-00005F140000}"/>
    <cellStyle name="Normal 3 2 2 2 2 3 4" xfId="10426" xr:uid="{00000000-0005-0000-0000-000060140000}"/>
    <cellStyle name="Normal 3 2 2 2 2 3 4 2" xfId="29610" xr:uid="{00000000-0005-0000-0000-000061140000}"/>
    <cellStyle name="Normal 3 2 2 2 2 3 4 3" xfId="39790" xr:uid="{00000000-0005-0000-0000-000062140000}"/>
    <cellStyle name="Normal 3 2 2 2 2 3 4 4" xfId="19430" xr:uid="{00000000-0005-0000-0000-000063140000}"/>
    <cellStyle name="Normal 3 2 2 2 2 3 5" xfId="24115" xr:uid="{00000000-0005-0000-0000-000064140000}"/>
    <cellStyle name="Normal 3 2 2 2 2 3 6" xfId="34295" xr:uid="{00000000-0005-0000-0000-000065140000}"/>
    <cellStyle name="Normal 3 2 2 2 2 3 7" xfId="13934" xr:uid="{00000000-0005-0000-0000-000066140000}"/>
    <cellStyle name="Normal 3 2 2 2 2 4" xfId="5804" xr:uid="{00000000-0005-0000-0000-000067140000}"/>
    <cellStyle name="Normal 3 2 2 2 2 4 2" xfId="24991" xr:uid="{00000000-0005-0000-0000-000068140000}"/>
    <cellStyle name="Normal 3 2 2 2 2 4 3" xfId="35171" xr:uid="{00000000-0005-0000-0000-000069140000}"/>
    <cellStyle name="Normal 3 2 2 2 2 4 4" xfId="14810" xr:uid="{00000000-0005-0000-0000-00006A140000}"/>
    <cellStyle name="Normal 3 2 2 2 2 5" xfId="7557" xr:uid="{00000000-0005-0000-0000-00006B140000}"/>
    <cellStyle name="Normal 3 2 2 2 2 5 2" xfId="26744" xr:uid="{00000000-0005-0000-0000-00006C140000}"/>
    <cellStyle name="Normal 3 2 2 2 2 5 3" xfId="36924" xr:uid="{00000000-0005-0000-0000-00006D140000}"/>
    <cellStyle name="Normal 3 2 2 2 2 5 4" xfId="16563" xr:uid="{00000000-0005-0000-0000-00006E140000}"/>
    <cellStyle name="Normal 3 2 2 2 2 6" xfId="9550" xr:uid="{00000000-0005-0000-0000-00006F140000}"/>
    <cellStyle name="Normal 3 2 2 2 2 6 2" xfId="28734" xr:uid="{00000000-0005-0000-0000-000070140000}"/>
    <cellStyle name="Normal 3 2 2 2 2 6 3" xfId="38914" xr:uid="{00000000-0005-0000-0000-000071140000}"/>
    <cellStyle name="Normal 3 2 2 2 2 6 4" xfId="18554" xr:uid="{00000000-0005-0000-0000-000072140000}"/>
    <cellStyle name="Normal 3 2 2 2 2 7" xfId="11303" xr:uid="{00000000-0005-0000-0000-000073140000}"/>
    <cellStyle name="Normal 3 2 2 2 2 7 2" xfId="30487" xr:uid="{00000000-0005-0000-0000-000074140000}"/>
    <cellStyle name="Normal 3 2 2 2 2 7 3" xfId="40667" xr:uid="{00000000-0005-0000-0000-000075140000}"/>
    <cellStyle name="Normal 3 2 2 2 2 7 4" xfId="20307" xr:uid="{00000000-0005-0000-0000-000076140000}"/>
    <cellStyle name="Normal 3 2 2 2 2 8" xfId="12179" xr:uid="{00000000-0005-0000-0000-000077140000}"/>
    <cellStyle name="Normal 3 2 2 2 2 8 2" xfId="31363" xr:uid="{00000000-0005-0000-0000-000078140000}"/>
    <cellStyle name="Normal 3 2 2 2 2 8 3" xfId="41543" xr:uid="{00000000-0005-0000-0000-000079140000}"/>
    <cellStyle name="Normal 3 2 2 2 2 8 4" xfId="21183" xr:uid="{00000000-0005-0000-0000-00007A140000}"/>
    <cellStyle name="Normal 3 2 2 2 2 9" xfId="22060" xr:uid="{00000000-0005-0000-0000-00007B140000}"/>
    <cellStyle name="Normal 3 2 2 2 2 9 2" xfId="32240" xr:uid="{00000000-0005-0000-0000-00007C140000}"/>
    <cellStyle name="Normal 3 2 2 2 2 9 3" xfId="42420" xr:uid="{00000000-0005-0000-0000-00007D140000}"/>
    <cellStyle name="Normal 3 2 2 2 3" xfId="4270" xr:uid="{00000000-0005-0000-0000-00007E140000}"/>
    <cellStyle name="Normal 3 2 2 2 3 10" xfId="33638" xr:uid="{00000000-0005-0000-0000-00007F140000}"/>
    <cellStyle name="Normal 3 2 2 2 3 11" xfId="13277" xr:uid="{00000000-0005-0000-0000-000080140000}"/>
    <cellStyle name="Normal 3 2 2 2 3 2" xfId="5147" xr:uid="{00000000-0005-0000-0000-000081140000}"/>
    <cellStyle name="Normal 3 2 2 2 3 2 2" xfId="6899" xr:uid="{00000000-0005-0000-0000-000082140000}"/>
    <cellStyle name="Normal 3 2 2 2 3 2 2 2" xfId="26086" xr:uid="{00000000-0005-0000-0000-000083140000}"/>
    <cellStyle name="Normal 3 2 2 2 3 2 2 3" xfId="36266" xr:uid="{00000000-0005-0000-0000-000084140000}"/>
    <cellStyle name="Normal 3 2 2 2 3 2 2 4" xfId="15905" xr:uid="{00000000-0005-0000-0000-000085140000}"/>
    <cellStyle name="Normal 3 2 2 2 3 2 3" xfId="8652" xr:uid="{00000000-0005-0000-0000-000086140000}"/>
    <cellStyle name="Normal 3 2 2 2 3 2 3 2" xfId="27839" xr:uid="{00000000-0005-0000-0000-000087140000}"/>
    <cellStyle name="Normal 3 2 2 2 3 2 3 3" xfId="38019" xr:uid="{00000000-0005-0000-0000-000088140000}"/>
    <cellStyle name="Normal 3 2 2 2 3 2 3 4" xfId="17658" xr:uid="{00000000-0005-0000-0000-000089140000}"/>
    <cellStyle name="Normal 3 2 2 2 3 2 4" xfId="10645" xr:uid="{00000000-0005-0000-0000-00008A140000}"/>
    <cellStyle name="Normal 3 2 2 2 3 2 4 2" xfId="29829" xr:uid="{00000000-0005-0000-0000-00008B140000}"/>
    <cellStyle name="Normal 3 2 2 2 3 2 4 3" xfId="40009" xr:uid="{00000000-0005-0000-0000-00008C140000}"/>
    <cellStyle name="Normal 3 2 2 2 3 2 4 4" xfId="19649" xr:uid="{00000000-0005-0000-0000-00008D140000}"/>
    <cellStyle name="Normal 3 2 2 2 3 2 5" xfId="24334" xr:uid="{00000000-0005-0000-0000-00008E140000}"/>
    <cellStyle name="Normal 3 2 2 2 3 2 6" xfId="34514" xr:uid="{00000000-0005-0000-0000-00008F140000}"/>
    <cellStyle name="Normal 3 2 2 2 3 2 7" xfId="14153" xr:uid="{00000000-0005-0000-0000-000090140000}"/>
    <cellStyle name="Normal 3 2 2 2 3 3" xfId="6023" xr:uid="{00000000-0005-0000-0000-000091140000}"/>
    <cellStyle name="Normal 3 2 2 2 3 3 2" xfId="25210" xr:uid="{00000000-0005-0000-0000-000092140000}"/>
    <cellStyle name="Normal 3 2 2 2 3 3 3" xfId="35390" xr:uid="{00000000-0005-0000-0000-000093140000}"/>
    <cellStyle name="Normal 3 2 2 2 3 3 4" xfId="15029" xr:uid="{00000000-0005-0000-0000-000094140000}"/>
    <cellStyle name="Normal 3 2 2 2 3 4" xfId="7776" xr:uid="{00000000-0005-0000-0000-000095140000}"/>
    <cellStyle name="Normal 3 2 2 2 3 4 2" xfId="26963" xr:uid="{00000000-0005-0000-0000-000096140000}"/>
    <cellStyle name="Normal 3 2 2 2 3 4 3" xfId="37143" xr:uid="{00000000-0005-0000-0000-000097140000}"/>
    <cellStyle name="Normal 3 2 2 2 3 4 4" xfId="16782" xr:uid="{00000000-0005-0000-0000-000098140000}"/>
    <cellStyle name="Normal 3 2 2 2 3 5" xfId="9769" xr:uid="{00000000-0005-0000-0000-000099140000}"/>
    <cellStyle name="Normal 3 2 2 2 3 5 2" xfId="28953" xr:uid="{00000000-0005-0000-0000-00009A140000}"/>
    <cellStyle name="Normal 3 2 2 2 3 5 3" xfId="39133" xr:uid="{00000000-0005-0000-0000-00009B140000}"/>
    <cellStyle name="Normal 3 2 2 2 3 5 4" xfId="18773" xr:uid="{00000000-0005-0000-0000-00009C140000}"/>
    <cellStyle name="Normal 3 2 2 2 3 6" xfId="11522" xr:uid="{00000000-0005-0000-0000-00009D140000}"/>
    <cellStyle name="Normal 3 2 2 2 3 6 2" xfId="30706" xr:uid="{00000000-0005-0000-0000-00009E140000}"/>
    <cellStyle name="Normal 3 2 2 2 3 6 3" xfId="40886" xr:uid="{00000000-0005-0000-0000-00009F140000}"/>
    <cellStyle name="Normal 3 2 2 2 3 6 4" xfId="20526" xr:uid="{00000000-0005-0000-0000-0000A0140000}"/>
    <cellStyle name="Normal 3 2 2 2 3 7" xfId="12398" xr:uid="{00000000-0005-0000-0000-0000A1140000}"/>
    <cellStyle name="Normal 3 2 2 2 3 7 2" xfId="31582" xr:uid="{00000000-0005-0000-0000-0000A2140000}"/>
    <cellStyle name="Normal 3 2 2 2 3 7 3" xfId="41762" xr:uid="{00000000-0005-0000-0000-0000A3140000}"/>
    <cellStyle name="Normal 3 2 2 2 3 7 4" xfId="21402" xr:uid="{00000000-0005-0000-0000-0000A4140000}"/>
    <cellStyle name="Normal 3 2 2 2 3 8" xfId="22279" xr:uid="{00000000-0005-0000-0000-0000A5140000}"/>
    <cellStyle name="Normal 3 2 2 2 3 8 2" xfId="32459" xr:uid="{00000000-0005-0000-0000-0000A6140000}"/>
    <cellStyle name="Normal 3 2 2 2 3 8 3" xfId="42639" xr:uid="{00000000-0005-0000-0000-0000A7140000}"/>
    <cellStyle name="Normal 3 2 2 2 3 9" xfId="23458" xr:uid="{00000000-0005-0000-0000-0000A8140000}"/>
    <cellStyle name="Normal 3 2 2 2 4" xfId="4709" xr:uid="{00000000-0005-0000-0000-0000A9140000}"/>
    <cellStyle name="Normal 3 2 2 2 4 2" xfId="6461" xr:uid="{00000000-0005-0000-0000-0000AA140000}"/>
    <cellStyle name="Normal 3 2 2 2 4 2 2" xfId="25648" xr:uid="{00000000-0005-0000-0000-0000AB140000}"/>
    <cellStyle name="Normal 3 2 2 2 4 2 3" xfId="35828" xr:uid="{00000000-0005-0000-0000-0000AC140000}"/>
    <cellStyle name="Normal 3 2 2 2 4 2 4" xfId="15467" xr:uid="{00000000-0005-0000-0000-0000AD140000}"/>
    <cellStyle name="Normal 3 2 2 2 4 3" xfId="8214" xr:uid="{00000000-0005-0000-0000-0000AE140000}"/>
    <cellStyle name="Normal 3 2 2 2 4 3 2" xfId="27401" xr:uid="{00000000-0005-0000-0000-0000AF140000}"/>
    <cellStyle name="Normal 3 2 2 2 4 3 3" xfId="37581" xr:uid="{00000000-0005-0000-0000-0000B0140000}"/>
    <cellStyle name="Normal 3 2 2 2 4 3 4" xfId="17220" xr:uid="{00000000-0005-0000-0000-0000B1140000}"/>
    <cellStyle name="Normal 3 2 2 2 4 4" xfId="10207" xr:uid="{00000000-0005-0000-0000-0000B2140000}"/>
    <cellStyle name="Normal 3 2 2 2 4 4 2" xfId="29391" xr:uid="{00000000-0005-0000-0000-0000B3140000}"/>
    <cellStyle name="Normal 3 2 2 2 4 4 3" xfId="39571" xr:uid="{00000000-0005-0000-0000-0000B4140000}"/>
    <cellStyle name="Normal 3 2 2 2 4 4 4" xfId="19211" xr:uid="{00000000-0005-0000-0000-0000B5140000}"/>
    <cellStyle name="Normal 3 2 2 2 4 5" xfId="23896" xr:uid="{00000000-0005-0000-0000-0000B6140000}"/>
    <cellStyle name="Normal 3 2 2 2 4 6" xfId="34076" xr:uid="{00000000-0005-0000-0000-0000B7140000}"/>
    <cellStyle name="Normal 3 2 2 2 4 7" xfId="13715" xr:uid="{00000000-0005-0000-0000-0000B8140000}"/>
    <cellStyle name="Normal 3 2 2 2 5" xfId="5585" xr:uid="{00000000-0005-0000-0000-0000B9140000}"/>
    <cellStyle name="Normal 3 2 2 2 5 2" xfId="9111" xr:uid="{00000000-0005-0000-0000-0000BA140000}"/>
    <cellStyle name="Normal 3 2 2 2 5 2 2" xfId="28295" xr:uid="{00000000-0005-0000-0000-0000BB140000}"/>
    <cellStyle name="Normal 3 2 2 2 5 2 3" xfId="38475" xr:uid="{00000000-0005-0000-0000-0000BC140000}"/>
    <cellStyle name="Normal 3 2 2 2 5 2 4" xfId="18115" xr:uid="{00000000-0005-0000-0000-0000BD140000}"/>
    <cellStyle name="Normal 3 2 2 2 5 3" xfId="24772" xr:uid="{00000000-0005-0000-0000-0000BE140000}"/>
    <cellStyle name="Normal 3 2 2 2 5 4" xfId="34952" xr:uid="{00000000-0005-0000-0000-0000BF140000}"/>
    <cellStyle name="Normal 3 2 2 2 5 5" xfId="14591" xr:uid="{00000000-0005-0000-0000-0000C0140000}"/>
    <cellStyle name="Normal 3 2 2 2 6" xfId="7338" xr:uid="{00000000-0005-0000-0000-0000C1140000}"/>
    <cellStyle name="Normal 3 2 2 2 6 2" xfId="26525" xr:uid="{00000000-0005-0000-0000-0000C2140000}"/>
    <cellStyle name="Normal 3 2 2 2 6 3" xfId="36705" xr:uid="{00000000-0005-0000-0000-0000C3140000}"/>
    <cellStyle name="Normal 3 2 2 2 6 4" xfId="16344" xr:uid="{00000000-0005-0000-0000-0000C4140000}"/>
    <cellStyle name="Normal 3 2 2 2 7" xfId="9331" xr:uid="{00000000-0005-0000-0000-0000C5140000}"/>
    <cellStyle name="Normal 3 2 2 2 7 2" xfId="28515" xr:uid="{00000000-0005-0000-0000-0000C6140000}"/>
    <cellStyle name="Normal 3 2 2 2 7 3" xfId="38695" xr:uid="{00000000-0005-0000-0000-0000C7140000}"/>
    <cellStyle name="Normal 3 2 2 2 7 4" xfId="18335" xr:uid="{00000000-0005-0000-0000-0000C8140000}"/>
    <cellStyle name="Normal 3 2 2 2 8" xfId="11084" xr:uid="{00000000-0005-0000-0000-0000C9140000}"/>
    <cellStyle name="Normal 3 2 2 2 8 2" xfId="30268" xr:uid="{00000000-0005-0000-0000-0000CA140000}"/>
    <cellStyle name="Normal 3 2 2 2 8 3" xfId="40448" xr:uid="{00000000-0005-0000-0000-0000CB140000}"/>
    <cellStyle name="Normal 3 2 2 2 8 4" xfId="20088" xr:uid="{00000000-0005-0000-0000-0000CC140000}"/>
    <cellStyle name="Normal 3 2 2 2 9" xfId="11960" xr:uid="{00000000-0005-0000-0000-0000CD140000}"/>
    <cellStyle name="Normal 3 2 2 2 9 2" xfId="31144" xr:uid="{00000000-0005-0000-0000-0000CE140000}"/>
    <cellStyle name="Normal 3 2 2 2 9 3" xfId="41324" xr:uid="{00000000-0005-0000-0000-0000CF140000}"/>
    <cellStyle name="Normal 3 2 2 2 9 4" xfId="20964" xr:uid="{00000000-0005-0000-0000-0000D0140000}"/>
    <cellStyle name="Normal 3 2 2 3" xfId="3936" xr:uid="{00000000-0005-0000-0000-0000D1140000}"/>
    <cellStyle name="Normal 3 2 2 3 10" xfId="23124" xr:uid="{00000000-0005-0000-0000-0000D2140000}"/>
    <cellStyle name="Normal 3 2 2 3 11" xfId="33304" xr:uid="{00000000-0005-0000-0000-0000D3140000}"/>
    <cellStyle name="Normal 3 2 2 3 12" xfId="12943" xr:uid="{00000000-0005-0000-0000-0000D4140000}"/>
    <cellStyle name="Normal 3 2 2 3 2" xfId="4374" xr:uid="{00000000-0005-0000-0000-0000D5140000}"/>
    <cellStyle name="Normal 3 2 2 3 2 10" xfId="33742" xr:uid="{00000000-0005-0000-0000-0000D6140000}"/>
    <cellStyle name="Normal 3 2 2 3 2 11" xfId="13381" xr:uid="{00000000-0005-0000-0000-0000D7140000}"/>
    <cellStyle name="Normal 3 2 2 3 2 2" xfId="5251" xr:uid="{00000000-0005-0000-0000-0000D8140000}"/>
    <cellStyle name="Normal 3 2 2 3 2 2 2" xfId="7003" xr:uid="{00000000-0005-0000-0000-0000D9140000}"/>
    <cellStyle name="Normal 3 2 2 3 2 2 2 2" xfId="26190" xr:uid="{00000000-0005-0000-0000-0000DA140000}"/>
    <cellStyle name="Normal 3 2 2 3 2 2 2 3" xfId="36370" xr:uid="{00000000-0005-0000-0000-0000DB140000}"/>
    <cellStyle name="Normal 3 2 2 3 2 2 2 4" xfId="16009" xr:uid="{00000000-0005-0000-0000-0000DC140000}"/>
    <cellStyle name="Normal 3 2 2 3 2 2 3" xfId="8756" xr:uid="{00000000-0005-0000-0000-0000DD140000}"/>
    <cellStyle name="Normal 3 2 2 3 2 2 3 2" xfId="27943" xr:uid="{00000000-0005-0000-0000-0000DE140000}"/>
    <cellStyle name="Normal 3 2 2 3 2 2 3 3" xfId="38123" xr:uid="{00000000-0005-0000-0000-0000DF140000}"/>
    <cellStyle name="Normal 3 2 2 3 2 2 3 4" xfId="17762" xr:uid="{00000000-0005-0000-0000-0000E0140000}"/>
    <cellStyle name="Normal 3 2 2 3 2 2 4" xfId="10749" xr:uid="{00000000-0005-0000-0000-0000E1140000}"/>
    <cellStyle name="Normal 3 2 2 3 2 2 4 2" xfId="29933" xr:uid="{00000000-0005-0000-0000-0000E2140000}"/>
    <cellStyle name="Normal 3 2 2 3 2 2 4 3" xfId="40113" xr:uid="{00000000-0005-0000-0000-0000E3140000}"/>
    <cellStyle name="Normal 3 2 2 3 2 2 4 4" xfId="19753" xr:uid="{00000000-0005-0000-0000-0000E4140000}"/>
    <cellStyle name="Normal 3 2 2 3 2 2 5" xfId="24438" xr:uid="{00000000-0005-0000-0000-0000E5140000}"/>
    <cellStyle name="Normal 3 2 2 3 2 2 6" xfId="34618" xr:uid="{00000000-0005-0000-0000-0000E6140000}"/>
    <cellStyle name="Normal 3 2 2 3 2 2 7" xfId="14257" xr:uid="{00000000-0005-0000-0000-0000E7140000}"/>
    <cellStyle name="Normal 3 2 2 3 2 3" xfId="6127" xr:uid="{00000000-0005-0000-0000-0000E8140000}"/>
    <cellStyle name="Normal 3 2 2 3 2 3 2" xfId="25314" xr:uid="{00000000-0005-0000-0000-0000E9140000}"/>
    <cellStyle name="Normal 3 2 2 3 2 3 3" xfId="35494" xr:uid="{00000000-0005-0000-0000-0000EA140000}"/>
    <cellStyle name="Normal 3 2 2 3 2 3 4" xfId="15133" xr:uid="{00000000-0005-0000-0000-0000EB140000}"/>
    <cellStyle name="Normal 3 2 2 3 2 4" xfId="7880" xr:uid="{00000000-0005-0000-0000-0000EC140000}"/>
    <cellStyle name="Normal 3 2 2 3 2 4 2" xfId="27067" xr:uid="{00000000-0005-0000-0000-0000ED140000}"/>
    <cellStyle name="Normal 3 2 2 3 2 4 3" xfId="37247" xr:uid="{00000000-0005-0000-0000-0000EE140000}"/>
    <cellStyle name="Normal 3 2 2 3 2 4 4" xfId="16886" xr:uid="{00000000-0005-0000-0000-0000EF140000}"/>
    <cellStyle name="Normal 3 2 2 3 2 5" xfId="9873" xr:uid="{00000000-0005-0000-0000-0000F0140000}"/>
    <cellStyle name="Normal 3 2 2 3 2 5 2" xfId="29057" xr:uid="{00000000-0005-0000-0000-0000F1140000}"/>
    <cellStyle name="Normal 3 2 2 3 2 5 3" xfId="39237" xr:uid="{00000000-0005-0000-0000-0000F2140000}"/>
    <cellStyle name="Normal 3 2 2 3 2 5 4" xfId="18877" xr:uid="{00000000-0005-0000-0000-0000F3140000}"/>
    <cellStyle name="Normal 3 2 2 3 2 6" xfId="11626" xr:uid="{00000000-0005-0000-0000-0000F4140000}"/>
    <cellStyle name="Normal 3 2 2 3 2 6 2" xfId="30810" xr:uid="{00000000-0005-0000-0000-0000F5140000}"/>
    <cellStyle name="Normal 3 2 2 3 2 6 3" xfId="40990" xr:uid="{00000000-0005-0000-0000-0000F6140000}"/>
    <cellStyle name="Normal 3 2 2 3 2 6 4" xfId="20630" xr:uid="{00000000-0005-0000-0000-0000F7140000}"/>
    <cellStyle name="Normal 3 2 2 3 2 7" xfId="12502" xr:uid="{00000000-0005-0000-0000-0000F8140000}"/>
    <cellStyle name="Normal 3 2 2 3 2 7 2" xfId="31686" xr:uid="{00000000-0005-0000-0000-0000F9140000}"/>
    <cellStyle name="Normal 3 2 2 3 2 7 3" xfId="41866" xr:uid="{00000000-0005-0000-0000-0000FA140000}"/>
    <cellStyle name="Normal 3 2 2 3 2 7 4" xfId="21506" xr:uid="{00000000-0005-0000-0000-0000FB140000}"/>
    <cellStyle name="Normal 3 2 2 3 2 8" xfId="22383" xr:uid="{00000000-0005-0000-0000-0000FC140000}"/>
    <cellStyle name="Normal 3 2 2 3 2 8 2" xfId="32563" xr:uid="{00000000-0005-0000-0000-0000FD140000}"/>
    <cellStyle name="Normal 3 2 2 3 2 8 3" xfId="42743" xr:uid="{00000000-0005-0000-0000-0000FE140000}"/>
    <cellStyle name="Normal 3 2 2 3 2 9" xfId="23562" xr:uid="{00000000-0005-0000-0000-0000FF140000}"/>
    <cellStyle name="Normal 3 2 2 3 3" xfId="4813" xr:uid="{00000000-0005-0000-0000-000000150000}"/>
    <cellStyle name="Normal 3 2 2 3 3 2" xfId="6565" xr:uid="{00000000-0005-0000-0000-000001150000}"/>
    <cellStyle name="Normal 3 2 2 3 3 2 2" xfId="25752" xr:uid="{00000000-0005-0000-0000-000002150000}"/>
    <cellStyle name="Normal 3 2 2 3 3 2 3" xfId="35932" xr:uid="{00000000-0005-0000-0000-000003150000}"/>
    <cellStyle name="Normal 3 2 2 3 3 2 4" xfId="15571" xr:uid="{00000000-0005-0000-0000-000004150000}"/>
    <cellStyle name="Normal 3 2 2 3 3 3" xfId="8318" xr:uid="{00000000-0005-0000-0000-000005150000}"/>
    <cellStyle name="Normal 3 2 2 3 3 3 2" xfId="27505" xr:uid="{00000000-0005-0000-0000-000006150000}"/>
    <cellStyle name="Normal 3 2 2 3 3 3 3" xfId="37685" xr:uid="{00000000-0005-0000-0000-000007150000}"/>
    <cellStyle name="Normal 3 2 2 3 3 3 4" xfId="17324" xr:uid="{00000000-0005-0000-0000-000008150000}"/>
    <cellStyle name="Normal 3 2 2 3 3 4" xfId="10311" xr:uid="{00000000-0005-0000-0000-000009150000}"/>
    <cellStyle name="Normal 3 2 2 3 3 4 2" xfId="29495" xr:uid="{00000000-0005-0000-0000-00000A150000}"/>
    <cellStyle name="Normal 3 2 2 3 3 4 3" xfId="39675" xr:uid="{00000000-0005-0000-0000-00000B150000}"/>
    <cellStyle name="Normal 3 2 2 3 3 4 4" xfId="19315" xr:uid="{00000000-0005-0000-0000-00000C150000}"/>
    <cellStyle name="Normal 3 2 2 3 3 5" xfId="24000" xr:uid="{00000000-0005-0000-0000-00000D150000}"/>
    <cellStyle name="Normal 3 2 2 3 3 6" xfId="34180" xr:uid="{00000000-0005-0000-0000-00000E150000}"/>
    <cellStyle name="Normal 3 2 2 3 3 7" xfId="13819" xr:uid="{00000000-0005-0000-0000-00000F150000}"/>
    <cellStyle name="Normal 3 2 2 3 4" xfId="5689" xr:uid="{00000000-0005-0000-0000-000010150000}"/>
    <cellStyle name="Normal 3 2 2 3 4 2" xfId="24876" xr:uid="{00000000-0005-0000-0000-000011150000}"/>
    <cellStyle name="Normal 3 2 2 3 4 3" xfId="35056" xr:uid="{00000000-0005-0000-0000-000012150000}"/>
    <cellStyle name="Normal 3 2 2 3 4 4" xfId="14695" xr:uid="{00000000-0005-0000-0000-000013150000}"/>
    <cellStyle name="Normal 3 2 2 3 5" xfId="7442" xr:uid="{00000000-0005-0000-0000-000014150000}"/>
    <cellStyle name="Normal 3 2 2 3 5 2" xfId="26629" xr:uid="{00000000-0005-0000-0000-000015150000}"/>
    <cellStyle name="Normal 3 2 2 3 5 3" xfId="36809" xr:uid="{00000000-0005-0000-0000-000016150000}"/>
    <cellStyle name="Normal 3 2 2 3 5 4" xfId="16448" xr:uid="{00000000-0005-0000-0000-000017150000}"/>
    <cellStyle name="Normal 3 2 2 3 6" xfId="9435" xr:uid="{00000000-0005-0000-0000-000018150000}"/>
    <cellStyle name="Normal 3 2 2 3 6 2" xfId="28619" xr:uid="{00000000-0005-0000-0000-000019150000}"/>
    <cellStyle name="Normal 3 2 2 3 6 3" xfId="38799" xr:uid="{00000000-0005-0000-0000-00001A150000}"/>
    <cellStyle name="Normal 3 2 2 3 6 4" xfId="18439" xr:uid="{00000000-0005-0000-0000-00001B150000}"/>
    <cellStyle name="Normal 3 2 2 3 7" xfId="11188" xr:uid="{00000000-0005-0000-0000-00001C150000}"/>
    <cellStyle name="Normal 3 2 2 3 7 2" xfId="30372" xr:uid="{00000000-0005-0000-0000-00001D150000}"/>
    <cellStyle name="Normal 3 2 2 3 7 3" xfId="40552" xr:uid="{00000000-0005-0000-0000-00001E150000}"/>
    <cellStyle name="Normal 3 2 2 3 7 4" xfId="20192" xr:uid="{00000000-0005-0000-0000-00001F150000}"/>
    <cellStyle name="Normal 3 2 2 3 8" xfId="12064" xr:uid="{00000000-0005-0000-0000-000020150000}"/>
    <cellStyle name="Normal 3 2 2 3 8 2" xfId="31248" xr:uid="{00000000-0005-0000-0000-000021150000}"/>
    <cellStyle name="Normal 3 2 2 3 8 3" xfId="41428" xr:uid="{00000000-0005-0000-0000-000022150000}"/>
    <cellStyle name="Normal 3 2 2 3 8 4" xfId="21068" xr:uid="{00000000-0005-0000-0000-000023150000}"/>
    <cellStyle name="Normal 3 2 2 3 9" xfId="21945" xr:uid="{00000000-0005-0000-0000-000024150000}"/>
    <cellStyle name="Normal 3 2 2 3 9 2" xfId="32125" xr:uid="{00000000-0005-0000-0000-000025150000}"/>
    <cellStyle name="Normal 3 2 2 3 9 3" xfId="42305" xr:uid="{00000000-0005-0000-0000-000026150000}"/>
    <cellStyle name="Normal 3 2 2 4" xfId="4155" xr:uid="{00000000-0005-0000-0000-000027150000}"/>
    <cellStyle name="Normal 3 2 2 4 10" xfId="33523" xr:uid="{00000000-0005-0000-0000-000028150000}"/>
    <cellStyle name="Normal 3 2 2 4 11" xfId="13162" xr:uid="{00000000-0005-0000-0000-000029150000}"/>
    <cellStyle name="Normal 3 2 2 4 2" xfId="5032" xr:uid="{00000000-0005-0000-0000-00002A150000}"/>
    <cellStyle name="Normal 3 2 2 4 2 2" xfId="6784" xr:uid="{00000000-0005-0000-0000-00002B150000}"/>
    <cellStyle name="Normal 3 2 2 4 2 2 2" xfId="25971" xr:uid="{00000000-0005-0000-0000-00002C150000}"/>
    <cellStyle name="Normal 3 2 2 4 2 2 3" xfId="36151" xr:uid="{00000000-0005-0000-0000-00002D150000}"/>
    <cellStyle name="Normal 3 2 2 4 2 2 4" xfId="15790" xr:uid="{00000000-0005-0000-0000-00002E150000}"/>
    <cellStyle name="Normal 3 2 2 4 2 3" xfId="8537" xr:uid="{00000000-0005-0000-0000-00002F150000}"/>
    <cellStyle name="Normal 3 2 2 4 2 3 2" xfId="27724" xr:uid="{00000000-0005-0000-0000-000030150000}"/>
    <cellStyle name="Normal 3 2 2 4 2 3 3" xfId="37904" xr:uid="{00000000-0005-0000-0000-000031150000}"/>
    <cellStyle name="Normal 3 2 2 4 2 3 4" xfId="17543" xr:uid="{00000000-0005-0000-0000-000032150000}"/>
    <cellStyle name="Normal 3 2 2 4 2 4" xfId="10530" xr:uid="{00000000-0005-0000-0000-000033150000}"/>
    <cellStyle name="Normal 3 2 2 4 2 4 2" xfId="29714" xr:uid="{00000000-0005-0000-0000-000034150000}"/>
    <cellStyle name="Normal 3 2 2 4 2 4 3" xfId="39894" xr:uid="{00000000-0005-0000-0000-000035150000}"/>
    <cellStyle name="Normal 3 2 2 4 2 4 4" xfId="19534" xr:uid="{00000000-0005-0000-0000-000036150000}"/>
    <cellStyle name="Normal 3 2 2 4 2 5" xfId="24219" xr:uid="{00000000-0005-0000-0000-000037150000}"/>
    <cellStyle name="Normal 3 2 2 4 2 6" xfId="34399" xr:uid="{00000000-0005-0000-0000-000038150000}"/>
    <cellStyle name="Normal 3 2 2 4 2 7" xfId="14038" xr:uid="{00000000-0005-0000-0000-000039150000}"/>
    <cellStyle name="Normal 3 2 2 4 3" xfId="5908" xr:uid="{00000000-0005-0000-0000-00003A150000}"/>
    <cellStyle name="Normal 3 2 2 4 3 2" xfId="25095" xr:uid="{00000000-0005-0000-0000-00003B150000}"/>
    <cellStyle name="Normal 3 2 2 4 3 3" xfId="35275" xr:uid="{00000000-0005-0000-0000-00003C150000}"/>
    <cellStyle name="Normal 3 2 2 4 3 4" xfId="14914" xr:uid="{00000000-0005-0000-0000-00003D150000}"/>
    <cellStyle name="Normal 3 2 2 4 4" xfId="7661" xr:uid="{00000000-0005-0000-0000-00003E150000}"/>
    <cellStyle name="Normal 3 2 2 4 4 2" xfId="26848" xr:uid="{00000000-0005-0000-0000-00003F150000}"/>
    <cellStyle name="Normal 3 2 2 4 4 3" xfId="37028" xr:uid="{00000000-0005-0000-0000-000040150000}"/>
    <cellStyle name="Normal 3 2 2 4 4 4" xfId="16667" xr:uid="{00000000-0005-0000-0000-000041150000}"/>
    <cellStyle name="Normal 3 2 2 4 5" xfId="9654" xr:uid="{00000000-0005-0000-0000-000042150000}"/>
    <cellStyle name="Normal 3 2 2 4 5 2" xfId="28838" xr:uid="{00000000-0005-0000-0000-000043150000}"/>
    <cellStyle name="Normal 3 2 2 4 5 3" xfId="39018" xr:uid="{00000000-0005-0000-0000-000044150000}"/>
    <cellStyle name="Normal 3 2 2 4 5 4" xfId="18658" xr:uid="{00000000-0005-0000-0000-000045150000}"/>
    <cellStyle name="Normal 3 2 2 4 6" xfId="11407" xr:uid="{00000000-0005-0000-0000-000046150000}"/>
    <cellStyle name="Normal 3 2 2 4 6 2" xfId="30591" xr:uid="{00000000-0005-0000-0000-000047150000}"/>
    <cellStyle name="Normal 3 2 2 4 6 3" xfId="40771" xr:uid="{00000000-0005-0000-0000-000048150000}"/>
    <cellStyle name="Normal 3 2 2 4 6 4" xfId="20411" xr:uid="{00000000-0005-0000-0000-000049150000}"/>
    <cellStyle name="Normal 3 2 2 4 7" xfId="12283" xr:uid="{00000000-0005-0000-0000-00004A150000}"/>
    <cellStyle name="Normal 3 2 2 4 7 2" xfId="31467" xr:uid="{00000000-0005-0000-0000-00004B150000}"/>
    <cellStyle name="Normal 3 2 2 4 7 3" xfId="41647" xr:uid="{00000000-0005-0000-0000-00004C150000}"/>
    <cellStyle name="Normal 3 2 2 4 7 4" xfId="21287" xr:uid="{00000000-0005-0000-0000-00004D150000}"/>
    <cellStyle name="Normal 3 2 2 4 8" xfId="22164" xr:uid="{00000000-0005-0000-0000-00004E150000}"/>
    <cellStyle name="Normal 3 2 2 4 8 2" xfId="32344" xr:uid="{00000000-0005-0000-0000-00004F150000}"/>
    <cellStyle name="Normal 3 2 2 4 8 3" xfId="42524" xr:uid="{00000000-0005-0000-0000-000050150000}"/>
    <cellStyle name="Normal 3 2 2 4 9" xfId="23343" xr:uid="{00000000-0005-0000-0000-000051150000}"/>
    <cellStyle name="Normal 3 2 2 5" xfId="4594" xr:uid="{00000000-0005-0000-0000-000052150000}"/>
    <cellStyle name="Normal 3 2 2 5 2" xfId="6346" xr:uid="{00000000-0005-0000-0000-000053150000}"/>
    <cellStyle name="Normal 3 2 2 5 2 2" xfId="25533" xr:uid="{00000000-0005-0000-0000-000054150000}"/>
    <cellStyle name="Normal 3 2 2 5 2 3" xfId="35713" xr:uid="{00000000-0005-0000-0000-000055150000}"/>
    <cellStyle name="Normal 3 2 2 5 2 4" xfId="15352" xr:uid="{00000000-0005-0000-0000-000056150000}"/>
    <cellStyle name="Normal 3 2 2 5 3" xfId="8099" xr:uid="{00000000-0005-0000-0000-000057150000}"/>
    <cellStyle name="Normal 3 2 2 5 3 2" xfId="27286" xr:uid="{00000000-0005-0000-0000-000058150000}"/>
    <cellStyle name="Normal 3 2 2 5 3 3" xfId="37466" xr:uid="{00000000-0005-0000-0000-000059150000}"/>
    <cellStyle name="Normal 3 2 2 5 3 4" xfId="17105" xr:uid="{00000000-0005-0000-0000-00005A150000}"/>
    <cellStyle name="Normal 3 2 2 5 4" xfId="10092" xr:uid="{00000000-0005-0000-0000-00005B150000}"/>
    <cellStyle name="Normal 3 2 2 5 4 2" xfId="29276" xr:uid="{00000000-0005-0000-0000-00005C150000}"/>
    <cellStyle name="Normal 3 2 2 5 4 3" xfId="39456" xr:uid="{00000000-0005-0000-0000-00005D150000}"/>
    <cellStyle name="Normal 3 2 2 5 4 4" xfId="19096" xr:uid="{00000000-0005-0000-0000-00005E150000}"/>
    <cellStyle name="Normal 3 2 2 5 5" xfId="23781" xr:uid="{00000000-0005-0000-0000-00005F150000}"/>
    <cellStyle name="Normal 3 2 2 5 6" xfId="33961" xr:uid="{00000000-0005-0000-0000-000060150000}"/>
    <cellStyle name="Normal 3 2 2 5 7" xfId="13600" xr:uid="{00000000-0005-0000-0000-000061150000}"/>
    <cellStyle name="Normal 3 2 2 6" xfId="5470" xr:uid="{00000000-0005-0000-0000-000062150000}"/>
    <cellStyle name="Normal 3 2 2 6 2" xfId="8993" xr:uid="{00000000-0005-0000-0000-000063150000}"/>
    <cellStyle name="Normal 3 2 2 6 2 2" xfId="28177" xr:uid="{00000000-0005-0000-0000-000064150000}"/>
    <cellStyle name="Normal 3 2 2 6 2 3" xfId="38357" xr:uid="{00000000-0005-0000-0000-000065150000}"/>
    <cellStyle name="Normal 3 2 2 6 2 4" xfId="17997" xr:uid="{00000000-0005-0000-0000-000066150000}"/>
    <cellStyle name="Normal 3 2 2 6 3" xfId="24657" xr:uid="{00000000-0005-0000-0000-000067150000}"/>
    <cellStyle name="Normal 3 2 2 6 4" xfId="34837" xr:uid="{00000000-0005-0000-0000-000068150000}"/>
    <cellStyle name="Normal 3 2 2 6 5" xfId="14476" xr:uid="{00000000-0005-0000-0000-000069150000}"/>
    <cellStyle name="Normal 3 2 2 7" xfId="7223" xr:uid="{00000000-0005-0000-0000-00006A150000}"/>
    <cellStyle name="Normal 3 2 2 7 2" xfId="26410" xr:uid="{00000000-0005-0000-0000-00006B150000}"/>
    <cellStyle name="Normal 3 2 2 7 3" xfId="36590" xr:uid="{00000000-0005-0000-0000-00006C150000}"/>
    <cellStyle name="Normal 3 2 2 7 4" xfId="16229" xr:uid="{00000000-0005-0000-0000-00006D150000}"/>
    <cellStyle name="Normal 3 2 2 8" xfId="9216" xr:uid="{00000000-0005-0000-0000-00006E150000}"/>
    <cellStyle name="Normal 3 2 2 8 2" xfId="28400" xr:uid="{00000000-0005-0000-0000-00006F150000}"/>
    <cellStyle name="Normal 3 2 2 8 3" xfId="38580" xr:uid="{00000000-0005-0000-0000-000070150000}"/>
    <cellStyle name="Normal 3 2 2 8 4" xfId="18220" xr:uid="{00000000-0005-0000-0000-000071150000}"/>
    <cellStyle name="Normal 3 2 2 9" xfId="10969" xr:uid="{00000000-0005-0000-0000-000072150000}"/>
    <cellStyle name="Normal 3 2 2 9 2" xfId="30153" xr:uid="{00000000-0005-0000-0000-000073150000}"/>
    <cellStyle name="Normal 3 2 2 9 3" xfId="40333" xr:uid="{00000000-0005-0000-0000-000074150000}"/>
    <cellStyle name="Normal 3 2 2 9 4" xfId="19973" xr:uid="{00000000-0005-0000-0000-000075150000}"/>
    <cellStyle name="Normal 3 2 20" xfId="12701" xr:uid="{00000000-0005-0000-0000-000076150000}"/>
    <cellStyle name="Normal 3 2 21" xfId="3675" xr:uid="{00000000-0005-0000-0000-000077150000}"/>
    <cellStyle name="Normal 3 2 3" xfId="3711" xr:uid="{00000000-0005-0000-0000-000078150000}"/>
    <cellStyle name="Normal 3 2 3 10" xfId="11846" xr:uid="{00000000-0005-0000-0000-000079150000}"/>
    <cellStyle name="Normal 3 2 3 10 2" xfId="31030" xr:uid="{00000000-0005-0000-0000-00007A150000}"/>
    <cellStyle name="Normal 3 2 3 10 3" xfId="41210" xr:uid="{00000000-0005-0000-0000-00007B150000}"/>
    <cellStyle name="Normal 3 2 3 10 4" xfId="20850" xr:uid="{00000000-0005-0000-0000-00007C150000}"/>
    <cellStyle name="Normal 3 2 3 11" xfId="21727" xr:uid="{00000000-0005-0000-0000-00007D150000}"/>
    <cellStyle name="Normal 3 2 3 11 2" xfId="31907" xr:uid="{00000000-0005-0000-0000-00007E150000}"/>
    <cellStyle name="Normal 3 2 3 11 3" xfId="42087" xr:uid="{00000000-0005-0000-0000-00007F150000}"/>
    <cellStyle name="Normal 3 2 3 12" xfId="22620" xr:uid="{00000000-0005-0000-0000-000080150000}"/>
    <cellStyle name="Normal 3 2 3 12 2" xfId="32800" xr:uid="{00000000-0005-0000-0000-000081150000}"/>
    <cellStyle name="Normal 3 2 3 12 3" xfId="42980" xr:uid="{00000000-0005-0000-0000-000082150000}"/>
    <cellStyle name="Normal 3 2 3 13" xfId="22859" xr:uid="{00000000-0005-0000-0000-000083150000}"/>
    <cellStyle name="Normal 3 2 3 14" xfId="33039" xr:uid="{00000000-0005-0000-0000-000084150000}"/>
    <cellStyle name="Normal 3 2 3 15" xfId="43219" xr:uid="{00000000-0005-0000-0000-000085150000}"/>
    <cellStyle name="Normal 3 2 3 16" xfId="43458" xr:uid="{00000000-0005-0000-0000-000086150000}"/>
    <cellStyle name="Normal 3 2 3 17" xfId="12725" xr:uid="{00000000-0005-0000-0000-000087150000}"/>
    <cellStyle name="Normal 3 2 3 2" xfId="3832" xr:uid="{00000000-0005-0000-0000-000088150000}"/>
    <cellStyle name="Normal 3 2 3 2 10" xfId="21842" xr:uid="{00000000-0005-0000-0000-000089150000}"/>
    <cellStyle name="Normal 3 2 3 2 10 2" xfId="32022" xr:uid="{00000000-0005-0000-0000-00008A150000}"/>
    <cellStyle name="Normal 3 2 3 2 10 3" xfId="42202" xr:uid="{00000000-0005-0000-0000-00008B150000}"/>
    <cellStyle name="Normal 3 2 3 2 11" xfId="22738" xr:uid="{00000000-0005-0000-0000-00008C150000}"/>
    <cellStyle name="Normal 3 2 3 2 11 2" xfId="32918" xr:uid="{00000000-0005-0000-0000-00008D150000}"/>
    <cellStyle name="Normal 3 2 3 2 11 3" xfId="43098" xr:uid="{00000000-0005-0000-0000-00008E150000}"/>
    <cellStyle name="Normal 3 2 3 2 12" xfId="22977" xr:uid="{00000000-0005-0000-0000-00008F150000}"/>
    <cellStyle name="Normal 3 2 3 2 13" xfId="33157" xr:uid="{00000000-0005-0000-0000-000090150000}"/>
    <cellStyle name="Normal 3 2 3 2 14" xfId="43337" xr:uid="{00000000-0005-0000-0000-000091150000}"/>
    <cellStyle name="Normal 3 2 3 2 15" xfId="43576" xr:uid="{00000000-0005-0000-0000-000092150000}"/>
    <cellStyle name="Normal 3 2 3 2 16" xfId="12840" xr:uid="{00000000-0005-0000-0000-000093150000}"/>
    <cellStyle name="Normal 3 2 3 2 2" xfId="4052" xr:uid="{00000000-0005-0000-0000-000094150000}"/>
    <cellStyle name="Normal 3 2 3 2 2 10" xfId="23240" xr:uid="{00000000-0005-0000-0000-000095150000}"/>
    <cellStyle name="Normal 3 2 3 2 2 11" xfId="33420" xr:uid="{00000000-0005-0000-0000-000096150000}"/>
    <cellStyle name="Normal 3 2 3 2 2 12" xfId="13059" xr:uid="{00000000-0005-0000-0000-000097150000}"/>
    <cellStyle name="Normal 3 2 3 2 2 2" xfId="4490" xr:uid="{00000000-0005-0000-0000-000098150000}"/>
    <cellStyle name="Normal 3 2 3 2 2 2 10" xfId="33858" xr:uid="{00000000-0005-0000-0000-000099150000}"/>
    <cellStyle name="Normal 3 2 3 2 2 2 11" xfId="13497" xr:uid="{00000000-0005-0000-0000-00009A150000}"/>
    <cellStyle name="Normal 3 2 3 2 2 2 2" xfId="5367" xr:uid="{00000000-0005-0000-0000-00009B150000}"/>
    <cellStyle name="Normal 3 2 3 2 2 2 2 2" xfId="7119" xr:uid="{00000000-0005-0000-0000-00009C150000}"/>
    <cellStyle name="Normal 3 2 3 2 2 2 2 2 2" xfId="26306" xr:uid="{00000000-0005-0000-0000-00009D150000}"/>
    <cellStyle name="Normal 3 2 3 2 2 2 2 2 3" xfId="36486" xr:uid="{00000000-0005-0000-0000-00009E150000}"/>
    <cellStyle name="Normal 3 2 3 2 2 2 2 2 4" xfId="16125" xr:uid="{00000000-0005-0000-0000-00009F150000}"/>
    <cellStyle name="Normal 3 2 3 2 2 2 2 3" xfId="8872" xr:uid="{00000000-0005-0000-0000-0000A0150000}"/>
    <cellStyle name="Normal 3 2 3 2 2 2 2 3 2" xfId="28059" xr:uid="{00000000-0005-0000-0000-0000A1150000}"/>
    <cellStyle name="Normal 3 2 3 2 2 2 2 3 3" xfId="38239" xr:uid="{00000000-0005-0000-0000-0000A2150000}"/>
    <cellStyle name="Normal 3 2 3 2 2 2 2 3 4" xfId="17878" xr:uid="{00000000-0005-0000-0000-0000A3150000}"/>
    <cellStyle name="Normal 3 2 3 2 2 2 2 4" xfId="10865" xr:uid="{00000000-0005-0000-0000-0000A4150000}"/>
    <cellStyle name="Normal 3 2 3 2 2 2 2 4 2" xfId="30049" xr:uid="{00000000-0005-0000-0000-0000A5150000}"/>
    <cellStyle name="Normal 3 2 3 2 2 2 2 4 3" xfId="40229" xr:uid="{00000000-0005-0000-0000-0000A6150000}"/>
    <cellStyle name="Normal 3 2 3 2 2 2 2 4 4" xfId="19869" xr:uid="{00000000-0005-0000-0000-0000A7150000}"/>
    <cellStyle name="Normal 3 2 3 2 2 2 2 5" xfId="24554" xr:uid="{00000000-0005-0000-0000-0000A8150000}"/>
    <cellStyle name="Normal 3 2 3 2 2 2 2 6" xfId="34734" xr:uid="{00000000-0005-0000-0000-0000A9150000}"/>
    <cellStyle name="Normal 3 2 3 2 2 2 2 7" xfId="14373" xr:uid="{00000000-0005-0000-0000-0000AA150000}"/>
    <cellStyle name="Normal 3 2 3 2 2 2 3" xfId="6243" xr:uid="{00000000-0005-0000-0000-0000AB150000}"/>
    <cellStyle name="Normal 3 2 3 2 2 2 3 2" xfId="25430" xr:uid="{00000000-0005-0000-0000-0000AC150000}"/>
    <cellStyle name="Normal 3 2 3 2 2 2 3 3" xfId="35610" xr:uid="{00000000-0005-0000-0000-0000AD150000}"/>
    <cellStyle name="Normal 3 2 3 2 2 2 3 4" xfId="15249" xr:uid="{00000000-0005-0000-0000-0000AE150000}"/>
    <cellStyle name="Normal 3 2 3 2 2 2 4" xfId="7996" xr:uid="{00000000-0005-0000-0000-0000AF150000}"/>
    <cellStyle name="Normal 3 2 3 2 2 2 4 2" xfId="27183" xr:uid="{00000000-0005-0000-0000-0000B0150000}"/>
    <cellStyle name="Normal 3 2 3 2 2 2 4 3" xfId="37363" xr:uid="{00000000-0005-0000-0000-0000B1150000}"/>
    <cellStyle name="Normal 3 2 3 2 2 2 4 4" xfId="17002" xr:uid="{00000000-0005-0000-0000-0000B2150000}"/>
    <cellStyle name="Normal 3 2 3 2 2 2 5" xfId="9989" xr:uid="{00000000-0005-0000-0000-0000B3150000}"/>
    <cellStyle name="Normal 3 2 3 2 2 2 5 2" xfId="29173" xr:uid="{00000000-0005-0000-0000-0000B4150000}"/>
    <cellStyle name="Normal 3 2 3 2 2 2 5 3" xfId="39353" xr:uid="{00000000-0005-0000-0000-0000B5150000}"/>
    <cellStyle name="Normal 3 2 3 2 2 2 5 4" xfId="18993" xr:uid="{00000000-0005-0000-0000-0000B6150000}"/>
    <cellStyle name="Normal 3 2 3 2 2 2 6" xfId="11742" xr:uid="{00000000-0005-0000-0000-0000B7150000}"/>
    <cellStyle name="Normal 3 2 3 2 2 2 6 2" xfId="30926" xr:uid="{00000000-0005-0000-0000-0000B8150000}"/>
    <cellStyle name="Normal 3 2 3 2 2 2 6 3" xfId="41106" xr:uid="{00000000-0005-0000-0000-0000B9150000}"/>
    <cellStyle name="Normal 3 2 3 2 2 2 6 4" xfId="20746" xr:uid="{00000000-0005-0000-0000-0000BA150000}"/>
    <cellStyle name="Normal 3 2 3 2 2 2 7" xfId="12618" xr:uid="{00000000-0005-0000-0000-0000BB150000}"/>
    <cellStyle name="Normal 3 2 3 2 2 2 7 2" xfId="31802" xr:uid="{00000000-0005-0000-0000-0000BC150000}"/>
    <cellStyle name="Normal 3 2 3 2 2 2 7 3" xfId="41982" xr:uid="{00000000-0005-0000-0000-0000BD150000}"/>
    <cellStyle name="Normal 3 2 3 2 2 2 7 4" xfId="21622" xr:uid="{00000000-0005-0000-0000-0000BE150000}"/>
    <cellStyle name="Normal 3 2 3 2 2 2 8" xfId="22499" xr:uid="{00000000-0005-0000-0000-0000BF150000}"/>
    <cellStyle name="Normal 3 2 3 2 2 2 8 2" xfId="32679" xr:uid="{00000000-0005-0000-0000-0000C0150000}"/>
    <cellStyle name="Normal 3 2 3 2 2 2 8 3" xfId="42859" xr:uid="{00000000-0005-0000-0000-0000C1150000}"/>
    <cellStyle name="Normal 3 2 3 2 2 2 9" xfId="23678" xr:uid="{00000000-0005-0000-0000-0000C2150000}"/>
    <cellStyle name="Normal 3 2 3 2 2 3" xfId="4929" xr:uid="{00000000-0005-0000-0000-0000C3150000}"/>
    <cellStyle name="Normal 3 2 3 2 2 3 2" xfId="6681" xr:uid="{00000000-0005-0000-0000-0000C4150000}"/>
    <cellStyle name="Normal 3 2 3 2 2 3 2 2" xfId="25868" xr:uid="{00000000-0005-0000-0000-0000C5150000}"/>
    <cellStyle name="Normal 3 2 3 2 2 3 2 3" xfId="36048" xr:uid="{00000000-0005-0000-0000-0000C6150000}"/>
    <cellStyle name="Normal 3 2 3 2 2 3 2 4" xfId="15687" xr:uid="{00000000-0005-0000-0000-0000C7150000}"/>
    <cellStyle name="Normal 3 2 3 2 2 3 3" xfId="8434" xr:uid="{00000000-0005-0000-0000-0000C8150000}"/>
    <cellStyle name="Normal 3 2 3 2 2 3 3 2" xfId="27621" xr:uid="{00000000-0005-0000-0000-0000C9150000}"/>
    <cellStyle name="Normal 3 2 3 2 2 3 3 3" xfId="37801" xr:uid="{00000000-0005-0000-0000-0000CA150000}"/>
    <cellStyle name="Normal 3 2 3 2 2 3 3 4" xfId="17440" xr:uid="{00000000-0005-0000-0000-0000CB150000}"/>
    <cellStyle name="Normal 3 2 3 2 2 3 4" xfId="10427" xr:uid="{00000000-0005-0000-0000-0000CC150000}"/>
    <cellStyle name="Normal 3 2 3 2 2 3 4 2" xfId="29611" xr:uid="{00000000-0005-0000-0000-0000CD150000}"/>
    <cellStyle name="Normal 3 2 3 2 2 3 4 3" xfId="39791" xr:uid="{00000000-0005-0000-0000-0000CE150000}"/>
    <cellStyle name="Normal 3 2 3 2 2 3 4 4" xfId="19431" xr:uid="{00000000-0005-0000-0000-0000CF150000}"/>
    <cellStyle name="Normal 3 2 3 2 2 3 5" xfId="24116" xr:uid="{00000000-0005-0000-0000-0000D0150000}"/>
    <cellStyle name="Normal 3 2 3 2 2 3 6" xfId="34296" xr:uid="{00000000-0005-0000-0000-0000D1150000}"/>
    <cellStyle name="Normal 3 2 3 2 2 3 7" xfId="13935" xr:uid="{00000000-0005-0000-0000-0000D2150000}"/>
    <cellStyle name="Normal 3 2 3 2 2 4" xfId="5805" xr:uid="{00000000-0005-0000-0000-0000D3150000}"/>
    <cellStyle name="Normal 3 2 3 2 2 4 2" xfId="24992" xr:uid="{00000000-0005-0000-0000-0000D4150000}"/>
    <cellStyle name="Normal 3 2 3 2 2 4 3" xfId="35172" xr:uid="{00000000-0005-0000-0000-0000D5150000}"/>
    <cellStyle name="Normal 3 2 3 2 2 4 4" xfId="14811" xr:uid="{00000000-0005-0000-0000-0000D6150000}"/>
    <cellStyle name="Normal 3 2 3 2 2 5" xfId="7558" xr:uid="{00000000-0005-0000-0000-0000D7150000}"/>
    <cellStyle name="Normal 3 2 3 2 2 5 2" xfId="26745" xr:uid="{00000000-0005-0000-0000-0000D8150000}"/>
    <cellStyle name="Normal 3 2 3 2 2 5 3" xfId="36925" xr:uid="{00000000-0005-0000-0000-0000D9150000}"/>
    <cellStyle name="Normal 3 2 3 2 2 5 4" xfId="16564" xr:uid="{00000000-0005-0000-0000-0000DA150000}"/>
    <cellStyle name="Normal 3 2 3 2 2 6" xfId="9551" xr:uid="{00000000-0005-0000-0000-0000DB150000}"/>
    <cellStyle name="Normal 3 2 3 2 2 6 2" xfId="28735" xr:uid="{00000000-0005-0000-0000-0000DC150000}"/>
    <cellStyle name="Normal 3 2 3 2 2 6 3" xfId="38915" xr:uid="{00000000-0005-0000-0000-0000DD150000}"/>
    <cellStyle name="Normal 3 2 3 2 2 6 4" xfId="18555" xr:uid="{00000000-0005-0000-0000-0000DE150000}"/>
    <cellStyle name="Normal 3 2 3 2 2 7" xfId="11304" xr:uid="{00000000-0005-0000-0000-0000DF150000}"/>
    <cellStyle name="Normal 3 2 3 2 2 7 2" xfId="30488" xr:uid="{00000000-0005-0000-0000-0000E0150000}"/>
    <cellStyle name="Normal 3 2 3 2 2 7 3" xfId="40668" xr:uid="{00000000-0005-0000-0000-0000E1150000}"/>
    <cellStyle name="Normal 3 2 3 2 2 7 4" xfId="20308" xr:uid="{00000000-0005-0000-0000-0000E2150000}"/>
    <cellStyle name="Normal 3 2 3 2 2 8" xfId="12180" xr:uid="{00000000-0005-0000-0000-0000E3150000}"/>
    <cellStyle name="Normal 3 2 3 2 2 8 2" xfId="31364" xr:uid="{00000000-0005-0000-0000-0000E4150000}"/>
    <cellStyle name="Normal 3 2 3 2 2 8 3" xfId="41544" xr:uid="{00000000-0005-0000-0000-0000E5150000}"/>
    <cellStyle name="Normal 3 2 3 2 2 8 4" xfId="21184" xr:uid="{00000000-0005-0000-0000-0000E6150000}"/>
    <cellStyle name="Normal 3 2 3 2 2 9" xfId="22061" xr:uid="{00000000-0005-0000-0000-0000E7150000}"/>
    <cellStyle name="Normal 3 2 3 2 2 9 2" xfId="32241" xr:uid="{00000000-0005-0000-0000-0000E8150000}"/>
    <cellStyle name="Normal 3 2 3 2 2 9 3" xfId="42421" xr:uid="{00000000-0005-0000-0000-0000E9150000}"/>
    <cellStyle name="Normal 3 2 3 2 3" xfId="4271" xr:uid="{00000000-0005-0000-0000-0000EA150000}"/>
    <cellStyle name="Normal 3 2 3 2 3 10" xfId="33639" xr:uid="{00000000-0005-0000-0000-0000EB150000}"/>
    <cellStyle name="Normal 3 2 3 2 3 11" xfId="13278" xr:uid="{00000000-0005-0000-0000-0000EC150000}"/>
    <cellStyle name="Normal 3 2 3 2 3 2" xfId="5148" xr:uid="{00000000-0005-0000-0000-0000ED150000}"/>
    <cellStyle name="Normal 3 2 3 2 3 2 2" xfId="6900" xr:uid="{00000000-0005-0000-0000-0000EE150000}"/>
    <cellStyle name="Normal 3 2 3 2 3 2 2 2" xfId="26087" xr:uid="{00000000-0005-0000-0000-0000EF150000}"/>
    <cellStyle name="Normal 3 2 3 2 3 2 2 3" xfId="36267" xr:uid="{00000000-0005-0000-0000-0000F0150000}"/>
    <cellStyle name="Normal 3 2 3 2 3 2 2 4" xfId="15906" xr:uid="{00000000-0005-0000-0000-0000F1150000}"/>
    <cellStyle name="Normal 3 2 3 2 3 2 3" xfId="8653" xr:uid="{00000000-0005-0000-0000-0000F2150000}"/>
    <cellStyle name="Normal 3 2 3 2 3 2 3 2" xfId="27840" xr:uid="{00000000-0005-0000-0000-0000F3150000}"/>
    <cellStyle name="Normal 3 2 3 2 3 2 3 3" xfId="38020" xr:uid="{00000000-0005-0000-0000-0000F4150000}"/>
    <cellStyle name="Normal 3 2 3 2 3 2 3 4" xfId="17659" xr:uid="{00000000-0005-0000-0000-0000F5150000}"/>
    <cellStyle name="Normal 3 2 3 2 3 2 4" xfId="10646" xr:uid="{00000000-0005-0000-0000-0000F6150000}"/>
    <cellStyle name="Normal 3 2 3 2 3 2 4 2" xfId="29830" xr:uid="{00000000-0005-0000-0000-0000F7150000}"/>
    <cellStyle name="Normal 3 2 3 2 3 2 4 3" xfId="40010" xr:uid="{00000000-0005-0000-0000-0000F8150000}"/>
    <cellStyle name="Normal 3 2 3 2 3 2 4 4" xfId="19650" xr:uid="{00000000-0005-0000-0000-0000F9150000}"/>
    <cellStyle name="Normal 3 2 3 2 3 2 5" xfId="24335" xr:uid="{00000000-0005-0000-0000-0000FA150000}"/>
    <cellStyle name="Normal 3 2 3 2 3 2 6" xfId="34515" xr:uid="{00000000-0005-0000-0000-0000FB150000}"/>
    <cellStyle name="Normal 3 2 3 2 3 2 7" xfId="14154" xr:uid="{00000000-0005-0000-0000-0000FC150000}"/>
    <cellStyle name="Normal 3 2 3 2 3 3" xfId="6024" xr:uid="{00000000-0005-0000-0000-0000FD150000}"/>
    <cellStyle name="Normal 3 2 3 2 3 3 2" xfId="25211" xr:uid="{00000000-0005-0000-0000-0000FE150000}"/>
    <cellStyle name="Normal 3 2 3 2 3 3 3" xfId="35391" xr:uid="{00000000-0005-0000-0000-0000FF150000}"/>
    <cellStyle name="Normal 3 2 3 2 3 3 4" xfId="15030" xr:uid="{00000000-0005-0000-0000-000000160000}"/>
    <cellStyle name="Normal 3 2 3 2 3 4" xfId="7777" xr:uid="{00000000-0005-0000-0000-000001160000}"/>
    <cellStyle name="Normal 3 2 3 2 3 4 2" xfId="26964" xr:uid="{00000000-0005-0000-0000-000002160000}"/>
    <cellStyle name="Normal 3 2 3 2 3 4 3" xfId="37144" xr:uid="{00000000-0005-0000-0000-000003160000}"/>
    <cellStyle name="Normal 3 2 3 2 3 4 4" xfId="16783" xr:uid="{00000000-0005-0000-0000-000004160000}"/>
    <cellStyle name="Normal 3 2 3 2 3 5" xfId="9770" xr:uid="{00000000-0005-0000-0000-000005160000}"/>
    <cellStyle name="Normal 3 2 3 2 3 5 2" xfId="28954" xr:uid="{00000000-0005-0000-0000-000006160000}"/>
    <cellStyle name="Normal 3 2 3 2 3 5 3" xfId="39134" xr:uid="{00000000-0005-0000-0000-000007160000}"/>
    <cellStyle name="Normal 3 2 3 2 3 5 4" xfId="18774" xr:uid="{00000000-0005-0000-0000-000008160000}"/>
    <cellStyle name="Normal 3 2 3 2 3 6" xfId="11523" xr:uid="{00000000-0005-0000-0000-000009160000}"/>
    <cellStyle name="Normal 3 2 3 2 3 6 2" xfId="30707" xr:uid="{00000000-0005-0000-0000-00000A160000}"/>
    <cellStyle name="Normal 3 2 3 2 3 6 3" xfId="40887" xr:uid="{00000000-0005-0000-0000-00000B160000}"/>
    <cellStyle name="Normal 3 2 3 2 3 6 4" xfId="20527" xr:uid="{00000000-0005-0000-0000-00000C160000}"/>
    <cellStyle name="Normal 3 2 3 2 3 7" xfId="12399" xr:uid="{00000000-0005-0000-0000-00000D160000}"/>
    <cellStyle name="Normal 3 2 3 2 3 7 2" xfId="31583" xr:uid="{00000000-0005-0000-0000-00000E160000}"/>
    <cellStyle name="Normal 3 2 3 2 3 7 3" xfId="41763" xr:uid="{00000000-0005-0000-0000-00000F160000}"/>
    <cellStyle name="Normal 3 2 3 2 3 7 4" xfId="21403" xr:uid="{00000000-0005-0000-0000-000010160000}"/>
    <cellStyle name="Normal 3 2 3 2 3 8" xfId="22280" xr:uid="{00000000-0005-0000-0000-000011160000}"/>
    <cellStyle name="Normal 3 2 3 2 3 8 2" xfId="32460" xr:uid="{00000000-0005-0000-0000-000012160000}"/>
    <cellStyle name="Normal 3 2 3 2 3 8 3" xfId="42640" xr:uid="{00000000-0005-0000-0000-000013160000}"/>
    <cellStyle name="Normal 3 2 3 2 3 9" xfId="23459" xr:uid="{00000000-0005-0000-0000-000014160000}"/>
    <cellStyle name="Normal 3 2 3 2 4" xfId="4710" xr:uid="{00000000-0005-0000-0000-000015160000}"/>
    <cellStyle name="Normal 3 2 3 2 4 2" xfId="6462" xr:uid="{00000000-0005-0000-0000-000016160000}"/>
    <cellStyle name="Normal 3 2 3 2 4 2 2" xfId="25649" xr:uid="{00000000-0005-0000-0000-000017160000}"/>
    <cellStyle name="Normal 3 2 3 2 4 2 3" xfId="35829" xr:uid="{00000000-0005-0000-0000-000018160000}"/>
    <cellStyle name="Normal 3 2 3 2 4 2 4" xfId="15468" xr:uid="{00000000-0005-0000-0000-000019160000}"/>
    <cellStyle name="Normal 3 2 3 2 4 3" xfId="8215" xr:uid="{00000000-0005-0000-0000-00001A160000}"/>
    <cellStyle name="Normal 3 2 3 2 4 3 2" xfId="27402" xr:uid="{00000000-0005-0000-0000-00001B160000}"/>
    <cellStyle name="Normal 3 2 3 2 4 3 3" xfId="37582" xr:uid="{00000000-0005-0000-0000-00001C160000}"/>
    <cellStyle name="Normal 3 2 3 2 4 3 4" xfId="17221" xr:uid="{00000000-0005-0000-0000-00001D160000}"/>
    <cellStyle name="Normal 3 2 3 2 4 4" xfId="10208" xr:uid="{00000000-0005-0000-0000-00001E160000}"/>
    <cellStyle name="Normal 3 2 3 2 4 4 2" xfId="29392" xr:uid="{00000000-0005-0000-0000-00001F160000}"/>
    <cellStyle name="Normal 3 2 3 2 4 4 3" xfId="39572" xr:uid="{00000000-0005-0000-0000-000020160000}"/>
    <cellStyle name="Normal 3 2 3 2 4 4 4" xfId="19212" xr:uid="{00000000-0005-0000-0000-000021160000}"/>
    <cellStyle name="Normal 3 2 3 2 4 5" xfId="23897" xr:uid="{00000000-0005-0000-0000-000022160000}"/>
    <cellStyle name="Normal 3 2 3 2 4 6" xfId="34077" xr:uid="{00000000-0005-0000-0000-000023160000}"/>
    <cellStyle name="Normal 3 2 3 2 4 7" xfId="13716" xr:uid="{00000000-0005-0000-0000-000024160000}"/>
    <cellStyle name="Normal 3 2 3 2 5" xfId="5586" xr:uid="{00000000-0005-0000-0000-000025160000}"/>
    <cellStyle name="Normal 3 2 3 2 5 2" xfId="9112" xr:uid="{00000000-0005-0000-0000-000026160000}"/>
    <cellStyle name="Normal 3 2 3 2 5 2 2" xfId="28296" xr:uid="{00000000-0005-0000-0000-000027160000}"/>
    <cellStyle name="Normal 3 2 3 2 5 2 3" xfId="38476" xr:uid="{00000000-0005-0000-0000-000028160000}"/>
    <cellStyle name="Normal 3 2 3 2 5 2 4" xfId="18116" xr:uid="{00000000-0005-0000-0000-000029160000}"/>
    <cellStyle name="Normal 3 2 3 2 5 3" xfId="24773" xr:uid="{00000000-0005-0000-0000-00002A160000}"/>
    <cellStyle name="Normal 3 2 3 2 5 4" xfId="34953" xr:uid="{00000000-0005-0000-0000-00002B160000}"/>
    <cellStyle name="Normal 3 2 3 2 5 5" xfId="14592" xr:uid="{00000000-0005-0000-0000-00002C160000}"/>
    <cellStyle name="Normal 3 2 3 2 6" xfId="7339" xr:uid="{00000000-0005-0000-0000-00002D160000}"/>
    <cellStyle name="Normal 3 2 3 2 6 2" xfId="26526" xr:uid="{00000000-0005-0000-0000-00002E160000}"/>
    <cellStyle name="Normal 3 2 3 2 6 3" xfId="36706" xr:uid="{00000000-0005-0000-0000-00002F160000}"/>
    <cellStyle name="Normal 3 2 3 2 6 4" xfId="16345" xr:uid="{00000000-0005-0000-0000-000030160000}"/>
    <cellStyle name="Normal 3 2 3 2 7" xfId="9332" xr:uid="{00000000-0005-0000-0000-000031160000}"/>
    <cellStyle name="Normal 3 2 3 2 7 2" xfId="28516" xr:uid="{00000000-0005-0000-0000-000032160000}"/>
    <cellStyle name="Normal 3 2 3 2 7 3" xfId="38696" xr:uid="{00000000-0005-0000-0000-000033160000}"/>
    <cellStyle name="Normal 3 2 3 2 7 4" xfId="18336" xr:uid="{00000000-0005-0000-0000-000034160000}"/>
    <cellStyle name="Normal 3 2 3 2 8" xfId="11085" xr:uid="{00000000-0005-0000-0000-000035160000}"/>
    <cellStyle name="Normal 3 2 3 2 8 2" xfId="30269" xr:uid="{00000000-0005-0000-0000-000036160000}"/>
    <cellStyle name="Normal 3 2 3 2 8 3" xfId="40449" xr:uid="{00000000-0005-0000-0000-000037160000}"/>
    <cellStyle name="Normal 3 2 3 2 8 4" xfId="20089" xr:uid="{00000000-0005-0000-0000-000038160000}"/>
    <cellStyle name="Normal 3 2 3 2 9" xfId="11961" xr:uid="{00000000-0005-0000-0000-000039160000}"/>
    <cellStyle name="Normal 3 2 3 2 9 2" xfId="31145" xr:uid="{00000000-0005-0000-0000-00003A160000}"/>
    <cellStyle name="Normal 3 2 3 2 9 3" xfId="41325" xr:uid="{00000000-0005-0000-0000-00003B160000}"/>
    <cellStyle name="Normal 3 2 3 2 9 4" xfId="20965" xr:uid="{00000000-0005-0000-0000-00003C160000}"/>
    <cellStyle name="Normal 3 2 3 3" xfId="3937" xr:uid="{00000000-0005-0000-0000-00003D160000}"/>
    <cellStyle name="Normal 3 2 3 3 10" xfId="23125" xr:uid="{00000000-0005-0000-0000-00003E160000}"/>
    <cellStyle name="Normal 3 2 3 3 11" xfId="33305" xr:uid="{00000000-0005-0000-0000-00003F160000}"/>
    <cellStyle name="Normal 3 2 3 3 12" xfId="12944" xr:uid="{00000000-0005-0000-0000-000040160000}"/>
    <cellStyle name="Normal 3 2 3 3 2" xfId="4375" xr:uid="{00000000-0005-0000-0000-000041160000}"/>
    <cellStyle name="Normal 3 2 3 3 2 10" xfId="33743" xr:uid="{00000000-0005-0000-0000-000042160000}"/>
    <cellStyle name="Normal 3 2 3 3 2 11" xfId="13382" xr:uid="{00000000-0005-0000-0000-000043160000}"/>
    <cellStyle name="Normal 3 2 3 3 2 2" xfId="5252" xr:uid="{00000000-0005-0000-0000-000044160000}"/>
    <cellStyle name="Normal 3 2 3 3 2 2 2" xfId="7004" xr:uid="{00000000-0005-0000-0000-000045160000}"/>
    <cellStyle name="Normal 3 2 3 3 2 2 2 2" xfId="26191" xr:uid="{00000000-0005-0000-0000-000046160000}"/>
    <cellStyle name="Normal 3 2 3 3 2 2 2 3" xfId="36371" xr:uid="{00000000-0005-0000-0000-000047160000}"/>
    <cellStyle name="Normal 3 2 3 3 2 2 2 4" xfId="16010" xr:uid="{00000000-0005-0000-0000-000048160000}"/>
    <cellStyle name="Normal 3 2 3 3 2 2 3" xfId="8757" xr:uid="{00000000-0005-0000-0000-000049160000}"/>
    <cellStyle name="Normal 3 2 3 3 2 2 3 2" xfId="27944" xr:uid="{00000000-0005-0000-0000-00004A160000}"/>
    <cellStyle name="Normal 3 2 3 3 2 2 3 3" xfId="38124" xr:uid="{00000000-0005-0000-0000-00004B160000}"/>
    <cellStyle name="Normal 3 2 3 3 2 2 3 4" xfId="17763" xr:uid="{00000000-0005-0000-0000-00004C160000}"/>
    <cellStyle name="Normal 3 2 3 3 2 2 4" xfId="10750" xr:uid="{00000000-0005-0000-0000-00004D160000}"/>
    <cellStyle name="Normal 3 2 3 3 2 2 4 2" xfId="29934" xr:uid="{00000000-0005-0000-0000-00004E160000}"/>
    <cellStyle name="Normal 3 2 3 3 2 2 4 3" xfId="40114" xr:uid="{00000000-0005-0000-0000-00004F160000}"/>
    <cellStyle name="Normal 3 2 3 3 2 2 4 4" xfId="19754" xr:uid="{00000000-0005-0000-0000-000050160000}"/>
    <cellStyle name="Normal 3 2 3 3 2 2 5" xfId="24439" xr:uid="{00000000-0005-0000-0000-000051160000}"/>
    <cellStyle name="Normal 3 2 3 3 2 2 6" xfId="34619" xr:uid="{00000000-0005-0000-0000-000052160000}"/>
    <cellStyle name="Normal 3 2 3 3 2 2 7" xfId="14258" xr:uid="{00000000-0005-0000-0000-000053160000}"/>
    <cellStyle name="Normal 3 2 3 3 2 3" xfId="6128" xr:uid="{00000000-0005-0000-0000-000054160000}"/>
    <cellStyle name="Normal 3 2 3 3 2 3 2" xfId="25315" xr:uid="{00000000-0005-0000-0000-000055160000}"/>
    <cellStyle name="Normal 3 2 3 3 2 3 3" xfId="35495" xr:uid="{00000000-0005-0000-0000-000056160000}"/>
    <cellStyle name="Normal 3 2 3 3 2 3 4" xfId="15134" xr:uid="{00000000-0005-0000-0000-000057160000}"/>
    <cellStyle name="Normal 3 2 3 3 2 4" xfId="7881" xr:uid="{00000000-0005-0000-0000-000058160000}"/>
    <cellStyle name="Normal 3 2 3 3 2 4 2" xfId="27068" xr:uid="{00000000-0005-0000-0000-000059160000}"/>
    <cellStyle name="Normal 3 2 3 3 2 4 3" xfId="37248" xr:uid="{00000000-0005-0000-0000-00005A160000}"/>
    <cellStyle name="Normal 3 2 3 3 2 4 4" xfId="16887" xr:uid="{00000000-0005-0000-0000-00005B160000}"/>
    <cellStyle name="Normal 3 2 3 3 2 5" xfId="9874" xr:uid="{00000000-0005-0000-0000-00005C160000}"/>
    <cellStyle name="Normal 3 2 3 3 2 5 2" xfId="29058" xr:uid="{00000000-0005-0000-0000-00005D160000}"/>
    <cellStyle name="Normal 3 2 3 3 2 5 3" xfId="39238" xr:uid="{00000000-0005-0000-0000-00005E160000}"/>
    <cellStyle name="Normal 3 2 3 3 2 5 4" xfId="18878" xr:uid="{00000000-0005-0000-0000-00005F160000}"/>
    <cellStyle name="Normal 3 2 3 3 2 6" xfId="11627" xr:uid="{00000000-0005-0000-0000-000060160000}"/>
    <cellStyle name="Normal 3 2 3 3 2 6 2" xfId="30811" xr:uid="{00000000-0005-0000-0000-000061160000}"/>
    <cellStyle name="Normal 3 2 3 3 2 6 3" xfId="40991" xr:uid="{00000000-0005-0000-0000-000062160000}"/>
    <cellStyle name="Normal 3 2 3 3 2 6 4" xfId="20631" xr:uid="{00000000-0005-0000-0000-000063160000}"/>
    <cellStyle name="Normal 3 2 3 3 2 7" xfId="12503" xr:uid="{00000000-0005-0000-0000-000064160000}"/>
    <cellStyle name="Normal 3 2 3 3 2 7 2" xfId="31687" xr:uid="{00000000-0005-0000-0000-000065160000}"/>
    <cellStyle name="Normal 3 2 3 3 2 7 3" xfId="41867" xr:uid="{00000000-0005-0000-0000-000066160000}"/>
    <cellStyle name="Normal 3 2 3 3 2 7 4" xfId="21507" xr:uid="{00000000-0005-0000-0000-000067160000}"/>
    <cellStyle name="Normal 3 2 3 3 2 8" xfId="22384" xr:uid="{00000000-0005-0000-0000-000068160000}"/>
    <cellStyle name="Normal 3 2 3 3 2 8 2" xfId="32564" xr:uid="{00000000-0005-0000-0000-000069160000}"/>
    <cellStyle name="Normal 3 2 3 3 2 8 3" xfId="42744" xr:uid="{00000000-0005-0000-0000-00006A160000}"/>
    <cellStyle name="Normal 3 2 3 3 2 9" xfId="23563" xr:uid="{00000000-0005-0000-0000-00006B160000}"/>
    <cellStyle name="Normal 3 2 3 3 3" xfId="4814" xr:uid="{00000000-0005-0000-0000-00006C160000}"/>
    <cellStyle name="Normal 3 2 3 3 3 2" xfId="6566" xr:uid="{00000000-0005-0000-0000-00006D160000}"/>
    <cellStyle name="Normal 3 2 3 3 3 2 2" xfId="25753" xr:uid="{00000000-0005-0000-0000-00006E160000}"/>
    <cellStyle name="Normal 3 2 3 3 3 2 3" xfId="35933" xr:uid="{00000000-0005-0000-0000-00006F160000}"/>
    <cellStyle name="Normal 3 2 3 3 3 2 4" xfId="15572" xr:uid="{00000000-0005-0000-0000-000070160000}"/>
    <cellStyle name="Normal 3 2 3 3 3 3" xfId="8319" xr:uid="{00000000-0005-0000-0000-000071160000}"/>
    <cellStyle name="Normal 3 2 3 3 3 3 2" xfId="27506" xr:uid="{00000000-0005-0000-0000-000072160000}"/>
    <cellStyle name="Normal 3 2 3 3 3 3 3" xfId="37686" xr:uid="{00000000-0005-0000-0000-000073160000}"/>
    <cellStyle name="Normal 3 2 3 3 3 3 4" xfId="17325" xr:uid="{00000000-0005-0000-0000-000074160000}"/>
    <cellStyle name="Normal 3 2 3 3 3 4" xfId="10312" xr:uid="{00000000-0005-0000-0000-000075160000}"/>
    <cellStyle name="Normal 3 2 3 3 3 4 2" xfId="29496" xr:uid="{00000000-0005-0000-0000-000076160000}"/>
    <cellStyle name="Normal 3 2 3 3 3 4 3" xfId="39676" xr:uid="{00000000-0005-0000-0000-000077160000}"/>
    <cellStyle name="Normal 3 2 3 3 3 4 4" xfId="19316" xr:uid="{00000000-0005-0000-0000-000078160000}"/>
    <cellStyle name="Normal 3 2 3 3 3 5" xfId="24001" xr:uid="{00000000-0005-0000-0000-000079160000}"/>
    <cellStyle name="Normal 3 2 3 3 3 6" xfId="34181" xr:uid="{00000000-0005-0000-0000-00007A160000}"/>
    <cellStyle name="Normal 3 2 3 3 3 7" xfId="13820" xr:uid="{00000000-0005-0000-0000-00007B160000}"/>
    <cellStyle name="Normal 3 2 3 3 4" xfId="5690" xr:uid="{00000000-0005-0000-0000-00007C160000}"/>
    <cellStyle name="Normal 3 2 3 3 4 2" xfId="24877" xr:uid="{00000000-0005-0000-0000-00007D160000}"/>
    <cellStyle name="Normal 3 2 3 3 4 3" xfId="35057" xr:uid="{00000000-0005-0000-0000-00007E160000}"/>
    <cellStyle name="Normal 3 2 3 3 4 4" xfId="14696" xr:uid="{00000000-0005-0000-0000-00007F160000}"/>
    <cellStyle name="Normal 3 2 3 3 5" xfId="7443" xr:uid="{00000000-0005-0000-0000-000080160000}"/>
    <cellStyle name="Normal 3 2 3 3 5 2" xfId="26630" xr:uid="{00000000-0005-0000-0000-000081160000}"/>
    <cellStyle name="Normal 3 2 3 3 5 3" xfId="36810" xr:uid="{00000000-0005-0000-0000-000082160000}"/>
    <cellStyle name="Normal 3 2 3 3 5 4" xfId="16449" xr:uid="{00000000-0005-0000-0000-000083160000}"/>
    <cellStyle name="Normal 3 2 3 3 6" xfId="9436" xr:uid="{00000000-0005-0000-0000-000084160000}"/>
    <cellStyle name="Normal 3 2 3 3 6 2" xfId="28620" xr:uid="{00000000-0005-0000-0000-000085160000}"/>
    <cellStyle name="Normal 3 2 3 3 6 3" xfId="38800" xr:uid="{00000000-0005-0000-0000-000086160000}"/>
    <cellStyle name="Normal 3 2 3 3 6 4" xfId="18440" xr:uid="{00000000-0005-0000-0000-000087160000}"/>
    <cellStyle name="Normal 3 2 3 3 7" xfId="11189" xr:uid="{00000000-0005-0000-0000-000088160000}"/>
    <cellStyle name="Normal 3 2 3 3 7 2" xfId="30373" xr:uid="{00000000-0005-0000-0000-000089160000}"/>
    <cellStyle name="Normal 3 2 3 3 7 3" xfId="40553" xr:uid="{00000000-0005-0000-0000-00008A160000}"/>
    <cellStyle name="Normal 3 2 3 3 7 4" xfId="20193" xr:uid="{00000000-0005-0000-0000-00008B160000}"/>
    <cellStyle name="Normal 3 2 3 3 8" xfId="12065" xr:uid="{00000000-0005-0000-0000-00008C160000}"/>
    <cellStyle name="Normal 3 2 3 3 8 2" xfId="31249" xr:uid="{00000000-0005-0000-0000-00008D160000}"/>
    <cellStyle name="Normal 3 2 3 3 8 3" xfId="41429" xr:uid="{00000000-0005-0000-0000-00008E160000}"/>
    <cellStyle name="Normal 3 2 3 3 8 4" xfId="21069" xr:uid="{00000000-0005-0000-0000-00008F160000}"/>
    <cellStyle name="Normal 3 2 3 3 9" xfId="21946" xr:uid="{00000000-0005-0000-0000-000090160000}"/>
    <cellStyle name="Normal 3 2 3 3 9 2" xfId="32126" xr:uid="{00000000-0005-0000-0000-000091160000}"/>
    <cellStyle name="Normal 3 2 3 3 9 3" xfId="42306" xr:uid="{00000000-0005-0000-0000-000092160000}"/>
    <cellStyle name="Normal 3 2 3 4" xfId="4156" xr:uid="{00000000-0005-0000-0000-000093160000}"/>
    <cellStyle name="Normal 3 2 3 4 10" xfId="33524" xr:uid="{00000000-0005-0000-0000-000094160000}"/>
    <cellStyle name="Normal 3 2 3 4 11" xfId="13163" xr:uid="{00000000-0005-0000-0000-000095160000}"/>
    <cellStyle name="Normal 3 2 3 4 2" xfId="5033" xr:uid="{00000000-0005-0000-0000-000096160000}"/>
    <cellStyle name="Normal 3 2 3 4 2 2" xfId="6785" xr:uid="{00000000-0005-0000-0000-000097160000}"/>
    <cellStyle name="Normal 3 2 3 4 2 2 2" xfId="25972" xr:uid="{00000000-0005-0000-0000-000098160000}"/>
    <cellStyle name="Normal 3 2 3 4 2 2 3" xfId="36152" xr:uid="{00000000-0005-0000-0000-000099160000}"/>
    <cellStyle name="Normal 3 2 3 4 2 2 4" xfId="15791" xr:uid="{00000000-0005-0000-0000-00009A160000}"/>
    <cellStyle name="Normal 3 2 3 4 2 3" xfId="8538" xr:uid="{00000000-0005-0000-0000-00009B160000}"/>
    <cellStyle name="Normal 3 2 3 4 2 3 2" xfId="27725" xr:uid="{00000000-0005-0000-0000-00009C160000}"/>
    <cellStyle name="Normal 3 2 3 4 2 3 3" xfId="37905" xr:uid="{00000000-0005-0000-0000-00009D160000}"/>
    <cellStyle name="Normal 3 2 3 4 2 3 4" xfId="17544" xr:uid="{00000000-0005-0000-0000-00009E160000}"/>
    <cellStyle name="Normal 3 2 3 4 2 4" xfId="10531" xr:uid="{00000000-0005-0000-0000-00009F160000}"/>
    <cellStyle name="Normal 3 2 3 4 2 4 2" xfId="29715" xr:uid="{00000000-0005-0000-0000-0000A0160000}"/>
    <cellStyle name="Normal 3 2 3 4 2 4 3" xfId="39895" xr:uid="{00000000-0005-0000-0000-0000A1160000}"/>
    <cellStyle name="Normal 3 2 3 4 2 4 4" xfId="19535" xr:uid="{00000000-0005-0000-0000-0000A2160000}"/>
    <cellStyle name="Normal 3 2 3 4 2 5" xfId="24220" xr:uid="{00000000-0005-0000-0000-0000A3160000}"/>
    <cellStyle name="Normal 3 2 3 4 2 6" xfId="34400" xr:uid="{00000000-0005-0000-0000-0000A4160000}"/>
    <cellStyle name="Normal 3 2 3 4 2 7" xfId="14039" xr:uid="{00000000-0005-0000-0000-0000A5160000}"/>
    <cellStyle name="Normal 3 2 3 4 3" xfId="5909" xr:uid="{00000000-0005-0000-0000-0000A6160000}"/>
    <cellStyle name="Normal 3 2 3 4 3 2" xfId="25096" xr:uid="{00000000-0005-0000-0000-0000A7160000}"/>
    <cellStyle name="Normal 3 2 3 4 3 3" xfId="35276" xr:uid="{00000000-0005-0000-0000-0000A8160000}"/>
    <cellStyle name="Normal 3 2 3 4 3 4" xfId="14915" xr:uid="{00000000-0005-0000-0000-0000A9160000}"/>
    <cellStyle name="Normal 3 2 3 4 4" xfId="7662" xr:uid="{00000000-0005-0000-0000-0000AA160000}"/>
    <cellStyle name="Normal 3 2 3 4 4 2" xfId="26849" xr:uid="{00000000-0005-0000-0000-0000AB160000}"/>
    <cellStyle name="Normal 3 2 3 4 4 3" xfId="37029" xr:uid="{00000000-0005-0000-0000-0000AC160000}"/>
    <cellStyle name="Normal 3 2 3 4 4 4" xfId="16668" xr:uid="{00000000-0005-0000-0000-0000AD160000}"/>
    <cellStyle name="Normal 3 2 3 4 5" xfId="9655" xr:uid="{00000000-0005-0000-0000-0000AE160000}"/>
    <cellStyle name="Normal 3 2 3 4 5 2" xfId="28839" xr:uid="{00000000-0005-0000-0000-0000AF160000}"/>
    <cellStyle name="Normal 3 2 3 4 5 3" xfId="39019" xr:uid="{00000000-0005-0000-0000-0000B0160000}"/>
    <cellStyle name="Normal 3 2 3 4 5 4" xfId="18659" xr:uid="{00000000-0005-0000-0000-0000B1160000}"/>
    <cellStyle name="Normal 3 2 3 4 6" xfId="11408" xr:uid="{00000000-0005-0000-0000-0000B2160000}"/>
    <cellStyle name="Normal 3 2 3 4 6 2" xfId="30592" xr:uid="{00000000-0005-0000-0000-0000B3160000}"/>
    <cellStyle name="Normal 3 2 3 4 6 3" xfId="40772" xr:uid="{00000000-0005-0000-0000-0000B4160000}"/>
    <cellStyle name="Normal 3 2 3 4 6 4" xfId="20412" xr:uid="{00000000-0005-0000-0000-0000B5160000}"/>
    <cellStyle name="Normal 3 2 3 4 7" xfId="12284" xr:uid="{00000000-0005-0000-0000-0000B6160000}"/>
    <cellStyle name="Normal 3 2 3 4 7 2" xfId="31468" xr:uid="{00000000-0005-0000-0000-0000B7160000}"/>
    <cellStyle name="Normal 3 2 3 4 7 3" xfId="41648" xr:uid="{00000000-0005-0000-0000-0000B8160000}"/>
    <cellStyle name="Normal 3 2 3 4 7 4" xfId="21288" xr:uid="{00000000-0005-0000-0000-0000B9160000}"/>
    <cellStyle name="Normal 3 2 3 4 8" xfId="22165" xr:uid="{00000000-0005-0000-0000-0000BA160000}"/>
    <cellStyle name="Normal 3 2 3 4 8 2" xfId="32345" xr:uid="{00000000-0005-0000-0000-0000BB160000}"/>
    <cellStyle name="Normal 3 2 3 4 8 3" xfId="42525" xr:uid="{00000000-0005-0000-0000-0000BC160000}"/>
    <cellStyle name="Normal 3 2 3 4 9" xfId="23344" xr:uid="{00000000-0005-0000-0000-0000BD160000}"/>
    <cellStyle name="Normal 3 2 3 5" xfId="4595" xr:uid="{00000000-0005-0000-0000-0000BE160000}"/>
    <cellStyle name="Normal 3 2 3 5 2" xfId="6347" xr:uid="{00000000-0005-0000-0000-0000BF160000}"/>
    <cellStyle name="Normal 3 2 3 5 2 2" xfId="25534" xr:uid="{00000000-0005-0000-0000-0000C0160000}"/>
    <cellStyle name="Normal 3 2 3 5 2 3" xfId="35714" xr:uid="{00000000-0005-0000-0000-0000C1160000}"/>
    <cellStyle name="Normal 3 2 3 5 2 4" xfId="15353" xr:uid="{00000000-0005-0000-0000-0000C2160000}"/>
    <cellStyle name="Normal 3 2 3 5 3" xfId="8100" xr:uid="{00000000-0005-0000-0000-0000C3160000}"/>
    <cellStyle name="Normal 3 2 3 5 3 2" xfId="27287" xr:uid="{00000000-0005-0000-0000-0000C4160000}"/>
    <cellStyle name="Normal 3 2 3 5 3 3" xfId="37467" xr:uid="{00000000-0005-0000-0000-0000C5160000}"/>
    <cellStyle name="Normal 3 2 3 5 3 4" xfId="17106" xr:uid="{00000000-0005-0000-0000-0000C6160000}"/>
    <cellStyle name="Normal 3 2 3 5 4" xfId="10093" xr:uid="{00000000-0005-0000-0000-0000C7160000}"/>
    <cellStyle name="Normal 3 2 3 5 4 2" xfId="29277" xr:uid="{00000000-0005-0000-0000-0000C8160000}"/>
    <cellStyle name="Normal 3 2 3 5 4 3" xfId="39457" xr:uid="{00000000-0005-0000-0000-0000C9160000}"/>
    <cellStyle name="Normal 3 2 3 5 4 4" xfId="19097" xr:uid="{00000000-0005-0000-0000-0000CA160000}"/>
    <cellStyle name="Normal 3 2 3 5 5" xfId="23782" xr:uid="{00000000-0005-0000-0000-0000CB160000}"/>
    <cellStyle name="Normal 3 2 3 5 6" xfId="33962" xr:uid="{00000000-0005-0000-0000-0000CC160000}"/>
    <cellStyle name="Normal 3 2 3 5 7" xfId="13601" xr:uid="{00000000-0005-0000-0000-0000CD160000}"/>
    <cellStyle name="Normal 3 2 3 6" xfId="5471" xr:uid="{00000000-0005-0000-0000-0000CE160000}"/>
    <cellStyle name="Normal 3 2 3 6 2" xfId="8994" xr:uid="{00000000-0005-0000-0000-0000CF160000}"/>
    <cellStyle name="Normal 3 2 3 6 2 2" xfId="28178" xr:uid="{00000000-0005-0000-0000-0000D0160000}"/>
    <cellStyle name="Normal 3 2 3 6 2 3" xfId="38358" xr:uid="{00000000-0005-0000-0000-0000D1160000}"/>
    <cellStyle name="Normal 3 2 3 6 2 4" xfId="17998" xr:uid="{00000000-0005-0000-0000-0000D2160000}"/>
    <cellStyle name="Normal 3 2 3 6 3" xfId="24658" xr:uid="{00000000-0005-0000-0000-0000D3160000}"/>
    <cellStyle name="Normal 3 2 3 6 4" xfId="34838" xr:uid="{00000000-0005-0000-0000-0000D4160000}"/>
    <cellStyle name="Normal 3 2 3 6 5" xfId="14477" xr:uid="{00000000-0005-0000-0000-0000D5160000}"/>
    <cellStyle name="Normal 3 2 3 7" xfId="7224" xr:uid="{00000000-0005-0000-0000-0000D6160000}"/>
    <cellStyle name="Normal 3 2 3 7 2" xfId="26411" xr:uid="{00000000-0005-0000-0000-0000D7160000}"/>
    <cellStyle name="Normal 3 2 3 7 3" xfId="36591" xr:uid="{00000000-0005-0000-0000-0000D8160000}"/>
    <cellStyle name="Normal 3 2 3 7 4" xfId="16230" xr:uid="{00000000-0005-0000-0000-0000D9160000}"/>
    <cellStyle name="Normal 3 2 3 8" xfId="9217" xr:uid="{00000000-0005-0000-0000-0000DA160000}"/>
    <cellStyle name="Normal 3 2 3 8 2" xfId="28401" xr:uid="{00000000-0005-0000-0000-0000DB160000}"/>
    <cellStyle name="Normal 3 2 3 8 3" xfId="38581" xr:uid="{00000000-0005-0000-0000-0000DC160000}"/>
    <cellStyle name="Normal 3 2 3 8 4" xfId="18221" xr:uid="{00000000-0005-0000-0000-0000DD160000}"/>
    <cellStyle name="Normal 3 2 3 9" xfId="10970" xr:uid="{00000000-0005-0000-0000-0000DE160000}"/>
    <cellStyle name="Normal 3 2 3 9 2" xfId="30154" xr:uid="{00000000-0005-0000-0000-0000DF160000}"/>
    <cellStyle name="Normal 3 2 3 9 3" xfId="40334" xr:uid="{00000000-0005-0000-0000-0000E0160000}"/>
    <cellStyle name="Normal 3 2 3 9 4" xfId="19974" xr:uid="{00000000-0005-0000-0000-0000E1160000}"/>
    <cellStyle name="Normal 3 2 4" xfId="3709" xr:uid="{00000000-0005-0000-0000-0000E2160000}"/>
    <cellStyle name="Normal 3 2 4 10" xfId="11844" xr:uid="{00000000-0005-0000-0000-0000E3160000}"/>
    <cellStyle name="Normal 3 2 4 10 2" xfId="31028" xr:uid="{00000000-0005-0000-0000-0000E4160000}"/>
    <cellStyle name="Normal 3 2 4 10 3" xfId="41208" xr:uid="{00000000-0005-0000-0000-0000E5160000}"/>
    <cellStyle name="Normal 3 2 4 10 4" xfId="20848" xr:uid="{00000000-0005-0000-0000-0000E6160000}"/>
    <cellStyle name="Normal 3 2 4 11" xfId="21725" xr:uid="{00000000-0005-0000-0000-0000E7160000}"/>
    <cellStyle name="Normal 3 2 4 11 2" xfId="31905" xr:uid="{00000000-0005-0000-0000-0000E8160000}"/>
    <cellStyle name="Normal 3 2 4 11 3" xfId="42085" xr:uid="{00000000-0005-0000-0000-0000E9160000}"/>
    <cellStyle name="Normal 3 2 4 12" xfId="22618" xr:uid="{00000000-0005-0000-0000-0000EA160000}"/>
    <cellStyle name="Normal 3 2 4 12 2" xfId="32798" xr:uid="{00000000-0005-0000-0000-0000EB160000}"/>
    <cellStyle name="Normal 3 2 4 12 3" xfId="42978" xr:uid="{00000000-0005-0000-0000-0000EC160000}"/>
    <cellStyle name="Normal 3 2 4 13" xfId="22857" xr:uid="{00000000-0005-0000-0000-0000ED160000}"/>
    <cellStyle name="Normal 3 2 4 14" xfId="33037" xr:uid="{00000000-0005-0000-0000-0000EE160000}"/>
    <cellStyle name="Normal 3 2 4 15" xfId="43217" xr:uid="{00000000-0005-0000-0000-0000EF160000}"/>
    <cellStyle name="Normal 3 2 4 16" xfId="43456" xr:uid="{00000000-0005-0000-0000-0000F0160000}"/>
    <cellStyle name="Normal 3 2 4 17" xfId="12723" xr:uid="{00000000-0005-0000-0000-0000F1160000}"/>
    <cellStyle name="Normal 3 2 4 2" xfId="3830" xr:uid="{00000000-0005-0000-0000-0000F2160000}"/>
    <cellStyle name="Normal 3 2 4 2 10" xfId="21840" xr:uid="{00000000-0005-0000-0000-0000F3160000}"/>
    <cellStyle name="Normal 3 2 4 2 10 2" xfId="32020" xr:uid="{00000000-0005-0000-0000-0000F4160000}"/>
    <cellStyle name="Normal 3 2 4 2 10 3" xfId="42200" xr:uid="{00000000-0005-0000-0000-0000F5160000}"/>
    <cellStyle name="Normal 3 2 4 2 11" xfId="22736" xr:uid="{00000000-0005-0000-0000-0000F6160000}"/>
    <cellStyle name="Normal 3 2 4 2 11 2" xfId="32916" xr:uid="{00000000-0005-0000-0000-0000F7160000}"/>
    <cellStyle name="Normal 3 2 4 2 11 3" xfId="43096" xr:uid="{00000000-0005-0000-0000-0000F8160000}"/>
    <cellStyle name="Normal 3 2 4 2 12" xfId="22975" xr:uid="{00000000-0005-0000-0000-0000F9160000}"/>
    <cellStyle name="Normal 3 2 4 2 13" xfId="33155" xr:uid="{00000000-0005-0000-0000-0000FA160000}"/>
    <cellStyle name="Normal 3 2 4 2 14" xfId="43335" xr:uid="{00000000-0005-0000-0000-0000FB160000}"/>
    <cellStyle name="Normal 3 2 4 2 15" xfId="43574" xr:uid="{00000000-0005-0000-0000-0000FC160000}"/>
    <cellStyle name="Normal 3 2 4 2 16" xfId="12838" xr:uid="{00000000-0005-0000-0000-0000FD160000}"/>
    <cellStyle name="Normal 3 2 4 2 2" xfId="4050" xr:uid="{00000000-0005-0000-0000-0000FE160000}"/>
    <cellStyle name="Normal 3 2 4 2 2 10" xfId="23238" xr:uid="{00000000-0005-0000-0000-0000FF160000}"/>
    <cellStyle name="Normal 3 2 4 2 2 11" xfId="33418" xr:uid="{00000000-0005-0000-0000-000000170000}"/>
    <cellStyle name="Normal 3 2 4 2 2 12" xfId="13057" xr:uid="{00000000-0005-0000-0000-000001170000}"/>
    <cellStyle name="Normal 3 2 4 2 2 2" xfId="4488" xr:uid="{00000000-0005-0000-0000-000002170000}"/>
    <cellStyle name="Normal 3 2 4 2 2 2 10" xfId="33856" xr:uid="{00000000-0005-0000-0000-000003170000}"/>
    <cellStyle name="Normal 3 2 4 2 2 2 11" xfId="13495" xr:uid="{00000000-0005-0000-0000-000004170000}"/>
    <cellStyle name="Normal 3 2 4 2 2 2 2" xfId="5365" xr:uid="{00000000-0005-0000-0000-000005170000}"/>
    <cellStyle name="Normal 3 2 4 2 2 2 2 2" xfId="7117" xr:uid="{00000000-0005-0000-0000-000006170000}"/>
    <cellStyle name="Normal 3 2 4 2 2 2 2 2 2" xfId="26304" xr:uid="{00000000-0005-0000-0000-000007170000}"/>
    <cellStyle name="Normal 3 2 4 2 2 2 2 2 3" xfId="36484" xr:uid="{00000000-0005-0000-0000-000008170000}"/>
    <cellStyle name="Normal 3 2 4 2 2 2 2 2 4" xfId="16123" xr:uid="{00000000-0005-0000-0000-000009170000}"/>
    <cellStyle name="Normal 3 2 4 2 2 2 2 3" xfId="8870" xr:uid="{00000000-0005-0000-0000-00000A170000}"/>
    <cellStyle name="Normal 3 2 4 2 2 2 2 3 2" xfId="28057" xr:uid="{00000000-0005-0000-0000-00000B170000}"/>
    <cellStyle name="Normal 3 2 4 2 2 2 2 3 3" xfId="38237" xr:uid="{00000000-0005-0000-0000-00000C170000}"/>
    <cellStyle name="Normal 3 2 4 2 2 2 2 3 4" xfId="17876" xr:uid="{00000000-0005-0000-0000-00000D170000}"/>
    <cellStyle name="Normal 3 2 4 2 2 2 2 4" xfId="10863" xr:uid="{00000000-0005-0000-0000-00000E170000}"/>
    <cellStyle name="Normal 3 2 4 2 2 2 2 4 2" xfId="30047" xr:uid="{00000000-0005-0000-0000-00000F170000}"/>
    <cellStyle name="Normal 3 2 4 2 2 2 2 4 3" xfId="40227" xr:uid="{00000000-0005-0000-0000-000010170000}"/>
    <cellStyle name="Normal 3 2 4 2 2 2 2 4 4" xfId="19867" xr:uid="{00000000-0005-0000-0000-000011170000}"/>
    <cellStyle name="Normal 3 2 4 2 2 2 2 5" xfId="24552" xr:uid="{00000000-0005-0000-0000-000012170000}"/>
    <cellStyle name="Normal 3 2 4 2 2 2 2 6" xfId="34732" xr:uid="{00000000-0005-0000-0000-000013170000}"/>
    <cellStyle name="Normal 3 2 4 2 2 2 2 7" xfId="14371" xr:uid="{00000000-0005-0000-0000-000014170000}"/>
    <cellStyle name="Normal 3 2 4 2 2 2 3" xfId="6241" xr:uid="{00000000-0005-0000-0000-000015170000}"/>
    <cellStyle name="Normal 3 2 4 2 2 2 3 2" xfId="25428" xr:uid="{00000000-0005-0000-0000-000016170000}"/>
    <cellStyle name="Normal 3 2 4 2 2 2 3 3" xfId="35608" xr:uid="{00000000-0005-0000-0000-000017170000}"/>
    <cellStyle name="Normal 3 2 4 2 2 2 3 4" xfId="15247" xr:uid="{00000000-0005-0000-0000-000018170000}"/>
    <cellStyle name="Normal 3 2 4 2 2 2 4" xfId="7994" xr:uid="{00000000-0005-0000-0000-000019170000}"/>
    <cellStyle name="Normal 3 2 4 2 2 2 4 2" xfId="27181" xr:uid="{00000000-0005-0000-0000-00001A170000}"/>
    <cellStyle name="Normal 3 2 4 2 2 2 4 3" xfId="37361" xr:uid="{00000000-0005-0000-0000-00001B170000}"/>
    <cellStyle name="Normal 3 2 4 2 2 2 4 4" xfId="17000" xr:uid="{00000000-0005-0000-0000-00001C170000}"/>
    <cellStyle name="Normal 3 2 4 2 2 2 5" xfId="9987" xr:uid="{00000000-0005-0000-0000-00001D170000}"/>
    <cellStyle name="Normal 3 2 4 2 2 2 5 2" xfId="29171" xr:uid="{00000000-0005-0000-0000-00001E170000}"/>
    <cellStyle name="Normal 3 2 4 2 2 2 5 3" xfId="39351" xr:uid="{00000000-0005-0000-0000-00001F170000}"/>
    <cellStyle name="Normal 3 2 4 2 2 2 5 4" xfId="18991" xr:uid="{00000000-0005-0000-0000-000020170000}"/>
    <cellStyle name="Normal 3 2 4 2 2 2 6" xfId="11740" xr:uid="{00000000-0005-0000-0000-000021170000}"/>
    <cellStyle name="Normal 3 2 4 2 2 2 6 2" xfId="30924" xr:uid="{00000000-0005-0000-0000-000022170000}"/>
    <cellStyle name="Normal 3 2 4 2 2 2 6 3" xfId="41104" xr:uid="{00000000-0005-0000-0000-000023170000}"/>
    <cellStyle name="Normal 3 2 4 2 2 2 6 4" xfId="20744" xr:uid="{00000000-0005-0000-0000-000024170000}"/>
    <cellStyle name="Normal 3 2 4 2 2 2 7" xfId="12616" xr:uid="{00000000-0005-0000-0000-000025170000}"/>
    <cellStyle name="Normal 3 2 4 2 2 2 7 2" xfId="31800" xr:uid="{00000000-0005-0000-0000-000026170000}"/>
    <cellStyle name="Normal 3 2 4 2 2 2 7 3" xfId="41980" xr:uid="{00000000-0005-0000-0000-000027170000}"/>
    <cellStyle name="Normal 3 2 4 2 2 2 7 4" xfId="21620" xr:uid="{00000000-0005-0000-0000-000028170000}"/>
    <cellStyle name="Normal 3 2 4 2 2 2 8" xfId="22497" xr:uid="{00000000-0005-0000-0000-000029170000}"/>
    <cellStyle name="Normal 3 2 4 2 2 2 8 2" xfId="32677" xr:uid="{00000000-0005-0000-0000-00002A170000}"/>
    <cellStyle name="Normal 3 2 4 2 2 2 8 3" xfId="42857" xr:uid="{00000000-0005-0000-0000-00002B170000}"/>
    <cellStyle name="Normal 3 2 4 2 2 2 9" xfId="23676" xr:uid="{00000000-0005-0000-0000-00002C170000}"/>
    <cellStyle name="Normal 3 2 4 2 2 3" xfId="4927" xr:uid="{00000000-0005-0000-0000-00002D170000}"/>
    <cellStyle name="Normal 3 2 4 2 2 3 2" xfId="6679" xr:uid="{00000000-0005-0000-0000-00002E170000}"/>
    <cellStyle name="Normal 3 2 4 2 2 3 2 2" xfId="25866" xr:uid="{00000000-0005-0000-0000-00002F170000}"/>
    <cellStyle name="Normal 3 2 4 2 2 3 2 3" xfId="36046" xr:uid="{00000000-0005-0000-0000-000030170000}"/>
    <cellStyle name="Normal 3 2 4 2 2 3 2 4" xfId="15685" xr:uid="{00000000-0005-0000-0000-000031170000}"/>
    <cellStyle name="Normal 3 2 4 2 2 3 3" xfId="8432" xr:uid="{00000000-0005-0000-0000-000032170000}"/>
    <cellStyle name="Normal 3 2 4 2 2 3 3 2" xfId="27619" xr:uid="{00000000-0005-0000-0000-000033170000}"/>
    <cellStyle name="Normal 3 2 4 2 2 3 3 3" xfId="37799" xr:uid="{00000000-0005-0000-0000-000034170000}"/>
    <cellStyle name="Normal 3 2 4 2 2 3 3 4" xfId="17438" xr:uid="{00000000-0005-0000-0000-000035170000}"/>
    <cellStyle name="Normal 3 2 4 2 2 3 4" xfId="10425" xr:uid="{00000000-0005-0000-0000-000036170000}"/>
    <cellStyle name="Normal 3 2 4 2 2 3 4 2" xfId="29609" xr:uid="{00000000-0005-0000-0000-000037170000}"/>
    <cellStyle name="Normal 3 2 4 2 2 3 4 3" xfId="39789" xr:uid="{00000000-0005-0000-0000-000038170000}"/>
    <cellStyle name="Normal 3 2 4 2 2 3 4 4" xfId="19429" xr:uid="{00000000-0005-0000-0000-000039170000}"/>
    <cellStyle name="Normal 3 2 4 2 2 3 5" xfId="24114" xr:uid="{00000000-0005-0000-0000-00003A170000}"/>
    <cellStyle name="Normal 3 2 4 2 2 3 6" xfId="34294" xr:uid="{00000000-0005-0000-0000-00003B170000}"/>
    <cellStyle name="Normal 3 2 4 2 2 3 7" xfId="13933" xr:uid="{00000000-0005-0000-0000-00003C170000}"/>
    <cellStyle name="Normal 3 2 4 2 2 4" xfId="5803" xr:uid="{00000000-0005-0000-0000-00003D170000}"/>
    <cellStyle name="Normal 3 2 4 2 2 4 2" xfId="24990" xr:uid="{00000000-0005-0000-0000-00003E170000}"/>
    <cellStyle name="Normal 3 2 4 2 2 4 3" xfId="35170" xr:uid="{00000000-0005-0000-0000-00003F170000}"/>
    <cellStyle name="Normal 3 2 4 2 2 4 4" xfId="14809" xr:uid="{00000000-0005-0000-0000-000040170000}"/>
    <cellStyle name="Normal 3 2 4 2 2 5" xfId="7556" xr:uid="{00000000-0005-0000-0000-000041170000}"/>
    <cellStyle name="Normal 3 2 4 2 2 5 2" xfId="26743" xr:uid="{00000000-0005-0000-0000-000042170000}"/>
    <cellStyle name="Normal 3 2 4 2 2 5 3" xfId="36923" xr:uid="{00000000-0005-0000-0000-000043170000}"/>
    <cellStyle name="Normal 3 2 4 2 2 5 4" xfId="16562" xr:uid="{00000000-0005-0000-0000-000044170000}"/>
    <cellStyle name="Normal 3 2 4 2 2 6" xfId="9549" xr:uid="{00000000-0005-0000-0000-000045170000}"/>
    <cellStyle name="Normal 3 2 4 2 2 6 2" xfId="28733" xr:uid="{00000000-0005-0000-0000-000046170000}"/>
    <cellStyle name="Normal 3 2 4 2 2 6 3" xfId="38913" xr:uid="{00000000-0005-0000-0000-000047170000}"/>
    <cellStyle name="Normal 3 2 4 2 2 6 4" xfId="18553" xr:uid="{00000000-0005-0000-0000-000048170000}"/>
    <cellStyle name="Normal 3 2 4 2 2 7" xfId="11302" xr:uid="{00000000-0005-0000-0000-000049170000}"/>
    <cellStyle name="Normal 3 2 4 2 2 7 2" xfId="30486" xr:uid="{00000000-0005-0000-0000-00004A170000}"/>
    <cellStyle name="Normal 3 2 4 2 2 7 3" xfId="40666" xr:uid="{00000000-0005-0000-0000-00004B170000}"/>
    <cellStyle name="Normal 3 2 4 2 2 7 4" xfId="20306" xr:uid="{00000000-0005-0000-0000-00004C170000}"/>
    <cellStyle name="Normal 3 2 4 2 2 8" xfId="12178" xr:uid="{00000000-0005-0000-0000-00004D170000}"/>
    <cellStyle name="Normal 3 2 4 2 2 8 2" xfId="31362" xr:uid="{00000000-0005-0000-0000-00004E170000}"/>
    <cellStyle name="Normal 3 2 4 2 2 8 3" xfId="41542" xr:uid="{00000000-0005-0000-0000-00004F170000}"/>
    <cellStyle name="Normal 3 2 4 2 2 8 4" xfId="21182" xr:uid="{00000000-0005-0000-0000-000050170000}"/>
    <cellStyle name="Normal 3 2 4 2 2 9" xfId="22059" xr:uid="{00000000-0005-0000-0000-000051170000}"/>
    <cellStyle name="Normal 3 2 4 2 2 9 2" xfId="32239" xr:uid="{00000000-0005-0000-0000-000052170000}"/>
    <cellStyle name="Normal 3 2 4 2 2 9 3" xfId="42419" xr:uid="{00000000-0005-0000-0000-000053170000}"/>
    <cellStyle name="Normal 3 2 4 2 3" xfId="4269" xr:uid="{00000000-0005-0000-0000-000054170000}"/>
    <cellStyle name="Normal 3 2 4 2 3 10" xfId="33637" xr:uid="{00000000-0005-0000-0000-000055170000}"/>
    <cellStyle name="Normal 3 2 4 2 3 11" xfId="13276" xr:uid="{00000000-0005-0000-0000-000056170000}"/>
    <cellStyle name="Normal 3 2 4 2 3 2" xfId="5146" xr:uid="{00000000-0005-0000-0000-000057170000}"/>
    <cellStyle name="Normal 3 2 4 2 3 2 2" xfId="6898" xr:uid="{00000000-0005-0000-0000-000058170000}"/>
    <cellStyle name="Normal 3 2 4 2 3 2 2 2" xfId="26085" xr:uid="{00000000-0005-0000-0000-000059170000}"/>
    <cellStyle name="Normal 3 2 4 2 3 2 2 3" xfId="36265" xr:uid="{00000000-0005-0000-0000-00005A170000}"/>
    <cellStyle name="Normal 3 2 4 2 3 2 2 4" xfId="15904" xr:uid="{00000000-0005-0000-0000-00005B170000}"/>
    <cellStyle name="Normal 3 2 4 2 3 2 3" xfId="8651" xr:uid="{00000000-0005-0000-0000-00005C170000}"/>
    <cellStyle name="Normal 3 2 4 2 3 2 3 2" xfId="27838" xr:uid="{00000000-0005-0000-0000-00005D170000}"/>
    <cellStyle name="Normal 3 2 4 2 3 2 3 3" xfId="38018" xr:uid="{00000000-0005-0000-0000-00005E170000}"/>
    <cellStyle name="Normal 3 2 4 2 3 2 3 4" xfId="17657" xr:uid="{00000000-0005-0000-0000-00005F170000}"/>
    <cellStyle name="Normal 3 2 4 2 3 2 4" xfId="10644" xr:uid="{00000000-0005-0000-0000-000060170000}"/>
    <cellStyle name="Normal 3 2 4 2 3 2 4 2" xfId="29828" xr:uid="{00000000-0005-0000-0000-000061170000}"/>
    <cellStyle name="Normal 3 2 4 2 3 2 4 3" xfId="40008" xr:uid="{00000000-0005-0000-0000-000062170000}"/>
    <cellStyle name="Normal 3 2 4 2 3 2 4 4" xfId="19648" xr:uid="{00000000-0005-0000-0000-000063170000}"/>
    <cellStyle name="Normal 3 2 4 2 3 2 5" xfId="24333" xr:uid="{00000000-0005-0000-0000-000064170000}"/>
    <cellStyle name="Normal 3 2 4 2 3 2 6" xfId="34513" xr:uid="{00000000-0005-0000-0000-000065170000}"/>
    <cellStyle name="Normal 3 2 4 2 3 2 7" xfId="14152" xr:uid="{00000000-0005-0000-0000-000066170000}"/>
    <cellStyle name="Normal 3 2 4 2 3 3" xfId="6022" xr:uid="{00000000-0005-0000-0000-000067170000}"/>
    <cellStyle name="Normal 3 2 4 2 3 3 2" xfId="25209" xr:uid="{00000000-0005-0000-0000-000068170000}"/>
    <cellStyle name="Normal 3 2 4 2 3 3 3" xfId="35389" xr:uid="{00000000-0005-0000-0000-000069170000}"/>
    <cellStyle name="Normal 3 2 4 2 3 3 4" xfId="15028" xr:uid="{00000000-0005-0000-0000-00006A170000}"/>
    <cellStyle name="Normal 3 2 4 2 3 4" xfId="7775" xr:uid="{00000000-0005-0000-0000-00006B170000}"/>
    <cellStyle name="Normal 3 2 4 2 3 4 2" xfId="26962" xr:uid="{00000000-0005-0000-0000-00006C170000}"/>
    <cellStyle name="Normal 3 2 4 2 3 4 3" xfId="37142" xr:uid="{00000000-0005-0000-0000-00006D170000}"/>
    <cellStyle name="Normal 3 2 4 2 3 4 4" xfId="16781" xr:uid="{00000000-0005-0000-0000-00006E170000}"/>
    <cellStyle name="Normal 3 2 4 2 3 5" xfId="9768" xr:uid="{00000000-0005-0000-0000-00006F170000}"/>
    <cellStyle name="Normal 3 2 4 2 3 5 2" xfId="28952" xr:uid="{00000000-0005-0000-0000-000070170000}"/>
    <cellStyle name="Normal 3 2 4 2 3 5 3" xfId="39132" xr:uid="{00000000-0005-0000-0000-000071170000}"/>
    <cellStyle name="Normal 3 2 4 2 3 5 4" xfId="18772" xr:uid="{00000000-0005-0000-0000-000072170000}"/>
    <cellStyle name="Normal 3 2 4 2 3 6" xfId="11521" xr:uid="{00000000-0005-0000-0000-000073170000}"/>
    <cellStyle name="Normal 3 2 4 2 3 6 2" xfId="30705" xr:uid="{00000000-0005-0000-0000-000074170000}"/>
    <cellStyle name="Normal 3 2 4 2 3 6 3" xfId="40885" xr:uid="{00000000-0005-0000-0000-000075170000}"/>
    <cellStyle name="Normal 3 2 4 2 3 6 4" xfId="20525" xr:uid="{00000000-0005-0000-0000-000076170000}"/>
    <cellStyle name="Normal 3 2 4 2 3 7" xfId="12397" xr:uid="{00000000-0005-0000-0000-000077170000}"/>
    <cellStyle name="Normal 3 2 4 2 3 7 2" xfId="31581" xr:uid="{00000000-0005-0000-0000-000078170000}"/>
    <cellStyle name="Normal 3 2 4 2 3 7 3" xfId="41761" xr:uid="{00000000-0005-0000-0000-000079170000}"/>
    <cellStyle name="Normal 3 2 4 2 3 7 4" xfId="21401" xr:uid="{00000000-0005-0000-0000-00007A170000}"/>
    <cellStyle name="Normal 3 2 4 2 3 8" xfId="22278" xr:uid="{00000000-0005-0000-0000-00007B170000}"/>
    <cellStyle name="Normal 3 2 4 2 3 8 2" xfId="32458" xr:uid="{00000000-0005-0000-0000-00007C170000}"/>
    <cellStyle name="Normal 3 2 4 2 3 8 3" xfId="42638" xr:uid="{00000000-0005-0000-0000-00007D170000}"/>
    <cellStyle name="Normal 3 2 4 2 3 9" xfId="23457" xr:uid="{00000000-0005-0000-0000-00007E170000}"/>
    <cellStyle name="Normal 3 2 4 2 4" xfId="4708" xr:uid="{00000000-0005-0000-0000-00007F170000}"/>
    <cellStyle name="Normal 3 2 4 2 4 2" xfId="6460" xr:uid="{00000000-0005-0000-0000-000080170000}"/>
    <cellStyle name="Normal 3 2 4 2 4 2 2" xfId="25647" xr:uid="{00000000-0005-0000-0000-000081170000}"/>
    <cellStyle name="Normal 3 2 4 2 4 2 3" xfId="35827" xr:uid="{00000000-0005-0000-0000-000082170000}"/>
    <cellStyle name="Normal 3 2 4 2 4 2 4" xfId="15466" xr:uid="{00000000-0005-0000-0000-000083170000}"/>
    <cellStyle name="Normal 3 2 4 2 4 3" xfId="8213" xr:uid="{00000000-0005-0000-0000-000084170000}"/>
    <cellStyle name="Normal 3 2 4 2 4 3 2" xfId="27400" xr:uid="{00000000-0005-0000-0000-000085170000}"/>
    <cellStyle name="Normal 3 2 4 2 4 3 3" xfId="37580" xr:uid="{00000000-0005-0000-0000-000086170000}"/>
    <cellStyle name="Normal 3 2 4 2 4 3 4" xfId="17219" xr:uid="{00000000-0005-0000-0000-000087170000}"/>
    <cellStyle name="Normal 3 2 4 2 4 4" xfId="10206" xr:uid="{00000000-0005-0000-0000-000088170000}"/>
    <cellStyle name="Normal 3 2 4 2 4 4 2" xfId="29390" xr:uid="{00000000-0005-0000-0000-000089170000}"/>
    <cellStyle name="Normal 3 2 4 2 4 4 3" xfId="39570" xr:uid="{00000000-0005-0000-0000-00008A170000}"/>
    <cellStyle name="Normal 3 2 4 2 4 4 4" xfId="19210" xr:uid="{00000000-0005-0000-0000-00008B170000}"/>
    <cellStyle name="Normal 3 2 4 2 4 5" xfId="23895" xr:uid="{00000000-0005-0000-0000-00008C170000}"/>
    <cellStyle name="Normal 3 2 4 2 4 6" xfId="34075" xr:uid="{00000000-0005-0000-0000-00008D170000}"/>
    <cellStyle name="Normal 3 2 4 2 4 7" xfId="13714" xr:uid="{00000000-0005-0000-0000-00008E170000}"/>
    <cellStyle name="Normal 3 2 4 2 5" xfId="5584" xr:uid="{00000000-0005-0000-0000-00008F170000}"/>
    <cellStyle name="Normal 3 2 4 2 5 2" xfId="9110" xr:uid="{00000000-0005-0000-0000-000090170000}"/>
    <cellStyle name="Normal 3 2 4 2 5 2 2" xfId="28294" xr:uid="{00000000-0005-0000-0000-000091170000}"/>
    <cellStyle name="Normal 3 2 4 2 5 2 3" xfId="38474" xr:uid="{00000000-0005-0000-0000-000092170000}"/>
    <cellStyle name="Normal 3 2 4 2 5 2 4" xfId="18114" xr:uid="{00000000-0005-0000-0000-000093170000}"/>
    <cellStyle name="Normal 3 2 4 2 5 3" xfId="24771" xr:uid="{00000000-0005-0000-0000-000094170000}"/>
    <cellStyle name="Normal 3 2 4 2 5 4" xfId="34951" xr:uid="{00000000-0005-0000-0000-000095170000}"/>
    <cellStyle name="Normal 3 2 4 2 5 5" xfId="14590" xr:uid="{00000000-0005-0000-0000-000096170000}"/>
    <cellStyle name="Normal 3 2 4 2 6" xfId="7337" xr:uid="{00000000-0005-0000-0000-000097170000}"/>
    <cellStyle name="Normal 3 2 4 2 6 2" xfId="26524" xr:uid="{00000000-0005-0000-0000-000098170000}"/>
    <cellStyle name="Normal 3 2 4 2 6 3" xfId="36704" xr:uid="{00000000-0005-0000-0000-000099170000}"/>
    <cellStyle name="Normal 3 2 4 2 6 4" xfId="16343" xr:uid="{00000000-0005-0000-0000-00009A170000}"/>
    <cellStyle name="Normal 3 2 4 2 7" xfId="9330" xr:uid="{00000000-0005-0000-0000-00009B170000}"/>
    <cellStyle name="Normal 3 2 4 2 7 2" xfId="28514" xr:uid="{00000000-0005-0000-0000-00009C170000}"/>
    <cellStyle name="Normal 3 2 4 2 7 3" xfId="38694" xr:uid="{00000000-0005-0000-0000-00009D170000}"/>
    <cellStyle name="Normal 3 2 4 2 7 4" xfId="18334" xr:uid="{00000000-0005-0000-0000-00009E170000}"/>
    <cellStyle name="Normal 3 2 4 2 8" xfId="11083" xr:uid="{00000000-0005-0000-0000-00009F170000}"/>
    <cellStyle name="Normal 3 2 4 2 8 2" xfId="30267" xr:uid="{00000000-0005-0000-0000-0000A0170000}"/>
    <cellStyle name="Normal 3 2 4 2 8 3" xfId="40447" xr:uid="{00000000-0005-0000-0000-0000A1170000}"/>
    <cellStyle name="Normal 3 2 4 2 8 4" xfId="20087" xr:uid="{00000000-0005-0000-0000-0000A2170000}"/>
    <cellStyle name="Normal 3 2 4 2 9" xfId="11959" xr:uid="{00000000-0005-0000-0000-0000A3170000}"/>
    <cellStyle name="Normal 3 2 4 2 9 2" xfId="31143" xr:uid="{00000000-0005-0000-0000-0000A4170000}"/>
    <cellStyle name="Normal 3 2 4 2 9 3" xfId="41323" xr:uid="{00000000-0005-0000-0000-0000A5170000}"/>
    <cellStyle name="Normal 3 2 4 2 9 4" xfId="20963" xr:uid="{00000000-0005-0000-0000-0000A6170000}"/>
    <cellStyle name="Normal 3 2 4 3" xfId="3935" xr:uid="{00000000-0005-0000-0000-0000A7170000}"/>
    <cellStyle name="Normal 3 2 4 3 10" xfId="23123" xr:uid="{00000000-0005-0000-0000-0000A8170000}"/>
    <cellStyle name="Normal 3 2 4 3 11" xfId="33303" xr:uid="{00000000-0005-0000-0000-0000A9170000}"/>
    <cellStyle name="Normal 3 2 4 3 12" xfId="12942" xr:uid="{00000000-0005-0000-0000-0000AA170000}"/>
    <cellStyle name="Normal 3 2 4 3 2" xfId="4373" xr:uid="{00000000-0005-0000-0000-0000AB170000}"/>
    <cellStyle name="Normal 3 2 4 3 2 10" xfId="33741" xr:uid="{00000000-0005-0000-0000-0000AC170000}"/>
    <cellStyle name="Normal 3 2 4 3 2 11" xfId="13380" xr:uid="{00000000-0005-0000-0000-0000AD170000}"/>
    <cellStyle name="Normal 3 2 4 3 2 2" xfId="5250" xr:uid="{00000000-0005-0000-0000-0000AE170000}"/>
    <cellStyle name="Normal 3 2 4 3 2 2 2" xfId="7002" xr:uid="{00000000-0005-0000-0000-0000AF170000}"/>
    <cellStyle name="Normal 3 2 4 3 2 2 2 2" xfId="26189" xr:uid="{00000000-0005-0000-0000-0000B0170000}"/>
    <cellStyle name="Normal 3 2 4 3 2 2 2 3" xfId="36369" xr:uid="{00000000-0005-0000-0000-0000B1170000}"/>
    <cellStyle name="Normal 3 2 4 3 2 2 2 4" xfId="16008" xr:uid="{00000000-0005-0000-0000-0000B2170000}"/>
    <cellStyle name="Normal 3 2 4 3 2 2 3" xfId="8755" xr:uid="{00000000-0005-0000-0000-0000B3170000}"/>
    <cellStyle name="Normal 3 2 4 3 2 2 3 2" xfId="27942" xr:uid="{00000000-0005-0000-0000-0000B4170000}"/>
    <cellStyle name="Normal 3 2 4 3 2 2 3 3" xfId="38122" xr:uid="{00000000-0005-0000-0000-0000B5170000}"/>
    <cellStyle name="Normal 3 2 4 3 2 2 3 4" xfId="17761" xr:uid="{00000000-0005-0000-0000-0000B6170000}"/>
    <cellStyle name="Normal 3 2 4 3 2 2 4" xfId="10748" xr:uid="{00000000-0005-0000-0000-0000B7170000}"/>
    <cellStyle name="Normal 3 2 4 3 2 2 4 2" xfId="29932" xr:uid="{00000000-0005-0000-0000-0000B8170000}"/>
    <cellStyle name="Normal 3 2 4 3 2 2 4 3" xfId="40112" xr:uid="{00000000-0005-0000-0000-0000B9170000}"/>
    <cellStyle name="Normal 3 2 4 3 2 2 4 4" xfId="19752" xr:uid="{00000000-0005-0000-0000-0000BA170000}"/>
    <cellStyle name="Normal 3 2 4 3 2 2 5" xfId="24437" xr:uid="{00000000-0005-0000-0000-0000BB170000}"/>
    <cellStyle name="Normal 3 2 4 3 2 2 6" xfId="34617" xr:uid="{00000000-0005-0000-0000-0000BC170000}"/>
    <cellStyle name="Normal 3 2 4 3 2 2 7" xfId="14256" xr:uid="{00000000-0005-0000-0000-0000BD170000}"/>
    <cellStyle name="Normal 3 2 4 3 2 3" xfId="6126" xr:uid="{00000000-0005-0000-0000-0000BE170000}"/>
    <cellStyle name="Normal 3 2 4 3 2 3 2" xfId="25313" xr:uid="{00000000-0005-0000-0000-0000BF170000}"/>
    <cellStyle name="Normal 3 2 4 3 2 3 3" xfId="35493" xr:uid="{00000000-0005-0000-0000-0000C0170000}"/>
    <cellStyle name="Normal 3 2 4 3 2 3 4" xfId="15132" xr:uid="{00000000-0005-0000-0000-0000C1170000}"/>
    <cellStyle name="Normal 3 2 4 3 2 4" xfId="7879" xr:uid="{00000000-0005-0000-0000-0000C2170000}"/>
    <cellStyle name="Normal 3 2 4 3 2 4 2" xfId="27066" xr:uid="{00000000-0005-0000-0000-0000C3170000}"/>
    <cellStyle name="Normal 3 2 4 3 2 4 3" xfId="37246" xr:uid="{00000000-0005-0000-0000-0000C4170000}"/>
    <cellStyle name="Normal 3 2 4 3 2 4 4" xfId="16885" xr:uid="{00000000-0005-0000-0000-0000C5170000}"/>
    <cellStyle name="Normal 3 2 4 3 2 5" xfId="9872" xr:uid="{00000000-0005-0000-0000-0000C6170000}"/>
    <cellStyle name="Normal 3 2 4 3 2 5 2" xfId="29056" xr:uid="{00000000-0005-0000-0000-0000C7170000}"/>
    <cellStyle name="Normal 3 2 4 3 2 5 3" xfId="39236" xr:uid="{00000000-0005-0000-0000-0000C8170000}"/>
    <cellStyle name="Normal 3 2 4 3 2 5 4" xfId="18876" xr:uid="{00000000-0005-0000-0000-0000C9170000}"/>
    <cellStyle name="Normal 3 2 4 3 2 6" xfId="11625" xr:uid="{00000000-0005-0000-0000-0000CA170000}"/>
    <cellStyle name="Normal 3 2 4 3 2 6 2" xfId="30809" xr:uid="{00000000-0005-0000-0000-0000CB170000}"/>
    <cellStyle name="Normal 3 2 4 3 2 6 3" xfId="40989" xr:uid="{00000000-0005-0000-0000-0000CC170000}"/>
    <cellStyle name="Normal 3 2 4 3 2 6 4" xfId="20629" xr:uid="{00000000-0005-0000-0000-0000CD170000}"/>
    <cellStyle name="Normal 3 2 4 3 2 7" xfId="12501" xr:uid="{00000000-0005-0000-0000-0000CE170000}"/>
    <cellStyle name="Normal 3 2 4 3 2 7 2" xfId="31685" xr:uid="{00000000-0005-0000-0000-0000CF170000}"/>
    <cellStyle name="Normal 3 2 4 3 2 7 3" xfId="41865" xr:uid="{00000000-0005-0000-0000-0000D0170000}"/>
    <cellStyle name="Normal 3 2 4 3 2 7 4" xfId="21505" xr:uid="{00000000-0005-0000-0000-0000D1170000}"/>
    <cellStyle name="Normal 3 2 4 3 2 8" xfId="22382" xr:uid="{00000000-0005-0000-0000-0000D2170000}"/>
    <cellStyle name="Normal 3 2 4 3 2 8 2" xfId="32562" xr:uid="{00000000-0005-0000-0000-0000D3170000}"/>
    <cellStyle name="Normal 3 2 4 3 2 8 3" xfId="42742" xr:uid="{00000000-0005-0000-0000-0000D4170000}"/>
    <cellStyle name="Normal 3 2 4 3 2 9" xfId="23561" xr:uid="{00000000-0005-0000-0000-0000D5170000}"/>
    <cellStyle name="Normal 3 2 4 3 3" xfId="4812" xr:uid="{00000000-0005-0000-0000-0000D6170000}"/>
    <cellStyle name="Normal 3 2 4 3 3 2" xfId="6564" xr:uid="{00000000-0005-0000-0000-0000D7170000}"/>
    <cellStyle name="Normal 3 2 4 3 3 2 2" xfId="25751" xr:uid="{00000000-0005-0000-0000-0000D8170000}"/>
    <cellStyle name="Normal 3 2 4 3 3 2 3" xfId="35931" xr:uid="{00000000-0005-0000-0000-0000D9170000}"/>
    <cellStyle name="Normal 3 2 4 3 3 2 4" xfId="15570" xr:uid="{00000000-0005-0000-0000-0000DA170000}"/>
    <cellStyle name="Normal 3 2 4 3 3 3" xfId="8317" xr:uid="{00000000-0005-0000-0000-0000DB170000}"/>
    <cellStyle name="Normal 3 2 4 3 3 3 2" xfId="27504" xr:uid="{00000000-0005-0000-0000-0000DC170000}"/>
    <cellStyle name="Normal 3 2 4 3 3 3 3" xfId="37684" xr:uid="{00000000-0005-0000-0000-0000DD170000}"/>
    <cellStyle name="Normal 3 2 4 3 3 3 4" xfId="17323" xr:uid="{00000000-0005-0000-0000-0000DE170000}"/>
    <cellStyle name="Normal 3 2 4 3 3 4" xfId="10310" xr:uid="{00000000-0005-0000-0000-0000DF170000}"/>
    <cellStyle name="Normal 3 2 4 3 3 4 2" xfId="29494" xr:uid="{00000000-0005-0000-0000-0000E0170000}"/>
    <cellStyle name="Normal 3 2 4 3 3 4 3" xfId="39674" xr:uid="{00000000-0005-0000-0000-0000E1170000}"/>
    <cellStyle name="Normal 3 2 4 3 3 4 4" xfId="19314" xr:uid="{00000000-0005-0000-0000-0000E2170000}"/>
    <cellStyle name="Normal 3 2 4 3 3 5" xfId="23999" xr:uid="{00000000-0005-0000-0000-0000E3170000}"/>
    <cellStyle name="Normal 3 2 4 3 3 6" xfId="34179" xr:uid="{00000000-0005-0000-0000-0000E4170000}"/>
    <cellStyle name="Normal 3 2 4 3 3 7" xfId="13818" xr:uid="{00000000-0005-0000-0000-0000E5170000}"/>
    <cellStyle name="Normal 3 2 4 3 4" xfId="5688" xr:uid="{00000000-0005-0000-0000-0000E6170000}"/>
    <cellStyle name="Normal 3 2 4 3 4 2" xfId="24875" xr:uid="{00000000-0005-0000-0000-0000E7170000}"/>
    <cellStyle name="Normal 3 2 4 3 4 3" xfId="35055" xr:uid="{00000000-0005-0000-0000-0000E8170000}"/>
    <cellStyle name="Normal 3 2 4 3 4 4" xfId="14694" xr:uid="{00000000-0005-0000-0000-0000E9170000}"/>
    <cellStyle name="Normal 3 2 4 3 5" xfId="7441" xr:uid="{00000000-0005-0000-0000-0000EA170000}"/>
    <cellStyle name="Normal 3 2 4 3 5 2" xfId="26628" xr:uid="{00000000-0005-0000-0000-0000EB170000}"/>
    <cellStyle name="Normal 3 2 4 3 5 3" xfId="36808" xr:uid="{00000000-0005-0000-0000-0000EC170000}"/>
    <cellStyle name="Normal 3 2 4 3 5 4" xfId="16447" xr:uid="{00000000-0005-0000-0000-0000ED170000}"/>
    <cellStyle name="Normal 3 2 4 3 6" xfId="9434" xr:uid="{00000000-0005-0000-0000-0000EE170000}"/>
    <cellStyle name="Normal 3 2 4 3 6 2" xfId="28618" xr:uid="{00000000-0005-0000-0000-0000EF170000}"/>
    <cellStyle name="Normal 3 2 4 3 6 3" xfId="38798" xr:uid="{00000000-0005-0000-0000-0000F0170000}"/>
    <cellStyle name="Normal 3 2 4 3 6 4" xfId="18438" xr:uid="{00000000-0005-0000-0000-0000F1170000}"/>
    <cellStyle name="Normal 3 2 4 3 7" xfId="11187" xr:uid="{00000000-0005-0000-0000-0000F2170000}"/>
    <cellStyle name="Normal 3 2 4 3 7 2" xfId="30371" xr:uid="{00000000-0005-0000-0000-0000F3170000}"/>
    <cellStyle name="Normal 3 2 4 3 7 3" xfId="40551" xr:uid="{00000000-0005-0000-0000-0000F4170000}"/>
    <cellStyle name="Normal 3 2 4 3 7 4" xfId="20191" xr:uid="{00000000-0005-0000-0000-0000F5170000}"/>
    <cellStyle name="Normal 3 2 4 3 8" xfId="12063" xr:uid="{00000000-0005-0000-0000-0000F6170000}"/>
    <cellStyle name="Normal 3 2 4 3 8 2" xfId="31247" xr:uid="{00000000-0005-0000-0000-0000F7170000}"/>
    <cellStyle name="Normal 3 2 4 3 8 3" xfId="41427" xr:uid="{00000000-0005-0000-0000-0000F8170000}"/>
    <cellStyle name="Normal 3 2 4 3 8 4" xfId="21067" xr:uid="{00000000-0005-0000-0000-0000F9170000}"/>
    <cellStyle name="Normal 3 2 4 3 9" xfId="21944" xr:uid="{00000000-0005-0000-0000-0000FA170000}"/>
    <cellStyle name="Normal 3 2 4 3 9 2" xfId="32124" xr:uid="{00000000-0005-0000-0000-0000FB170000}"/>
    <cellStyle name="Normal 3 2 4 3 9 3" xfId="42304" xr:uid="{00000000-0005-0000-0000-0000FC170000}"/>
    <cellStyle name="Normal 3 2 4 4" xfId="4154" xr:uid="{00000000-0005-0000-0000-0000FD170000}"/>
    <cellStyle name="Normal 3 2 4 4 10" xfId="33522" xr:uid="{00000000-0005-0000-0000-0000FE170000}"/>
    <cellStyle name="Normal 3 2 4 4 11" xfId="13161" xr:uid="{00000000-0005-0000-0000-0000FF170000}"/>
    <cellStyle name="Normal 3 2 4 4 2" xfId="5031" xr:uid="{00000000-0005-0000-0000-000000180000}"/>
    <cellStyle name="Normal 3 2 4 4 2 2" xfId="6783" xr:uid="{00000000-0005-0000-0000-000001180000}"/>
    <cellStyle name="Normal 3 2 4 4 2 2 2" xfId="25970" xr:uid="{00000000-0005-0000-0000-000002180000}"/>
    <cellStyle name="Normal 3 2 4 4 2 2 3" xfId="36150" xr:uid="{00000000-0005-0000-0000-000003180000}"/>
    <cellStyle name="Normal 3 2 4 4 2 2 4" xfId="15789" xr:uid="{00000000-0005-0000-0000-000004180000}"/>
    <cellStyle name="Normal 3 2 4 4 2 3" xfId="8536" xr:uid="{00000000-0005-0000-0000-000005180000}"/>
    <cellStyle name="Normal 3 2 4 4 2 3 2" xfId="27723" xr:uid="{00000000-0005-0000-0000-000006180000}"/>
    <cellStyle name="Normal 3 2 4 4 2 3 3" xfId="37903" xr:uid="{00000000-0005-0000-0000-000007180000}"/>
    <cellStyle name="Normal 3 2 4 4 2 3 4" xfId="17542" xr:uid="{00000000-0005-0000-0000-000008180000}"/>
    <cellStyle name="Normal 3 2 4 4 2 4" xfId="10529" xr:uid="{00000000-0005-0000-0000-000009180000}"/>
    <cellStyle name="Normal 3 2 4 4 2 4 2" xfId="29713" xr:uid="{00000000-0005-0000-0000-00000A180000}"/>
    <cellStyle name="Normal 3 2 4 4 2 4 3" xfId="39893" xr:uid="{00000000-0005-0000-0000-00000B180000}"/>
    <cellStyle name="Normal 3 2 4 4 2 4 4" xfId="19533" xr:uid="{00000000-0005-0000-0000-00000C180000}"/>
    <cellStyle name="Normal 3 2 4 4 2 5" xfId="24218" xr:uid="{00000000-0005-0000-0000-00000D180000}"/>
    <cellStyle name="Normal 3 2 4 4 2 6" xfId="34398" xr:uid="{00000000-0005-0000-0000-00000E180000}"/>
    <cellStyle name="Normal 3 2 4 4 2 7" xfId="14037" xr:uid="{00000000-0005-0000-0000-00000F180000}"/>
    <cellStyle name="Normal 3 2 4 4 3" xfId="5907" xr:uid="{00000000-0005-0000-0000-000010180000}"/>
    <cellStyle name="Normal 3 2 4 4 3 2" xfId="25094" xr:uid="{00000000-0005-0000-0000-000011180000}"/>
    <cellStyle name="Normal 3 2 4 4 3 3" xfId="35274" xr:uid="{00000000-0005-0000-0000-000012180000}"/>
    <cellStyle name="Normal 3 2 4 4 3 4" xfId="14913" xr:uid="{00000000-0005-0000-0000-000013180000}"/>
    <cellStyle name="Normal 3 2 4 4 4" xfId="7660" xr:uid="{00000000-0005-0000-0000-000014180000}"/>
    <cellStyle name="Normal 3 2 4 4 4 2" xfId="26847" xr:uid="{00000000-0005-0000-0000-000015180000}"/>
    <cellStyle name="Normal 3 2 4 4 4 3" xfId="37027" xr:uid="{00000000-0005-0000-0000-000016180000}"/>
    <cellStyle name="Normal 3 2 4 4 4 4" xfId="16666" xr:uid="{00000000-0005-0000-0000-000017180000}"/>
    <cellStyle name="Normal 3 2 4 4 5" xfId="9653" xr:uid="{00000000-0005-0000-0000-000018180000}"/>
    <cellStyle name="Normal 3 2 4 4 5 2" xfId="28837" xr:uid="{00000000-0005-0000-0000-000019180000}"/>
    <cellStyle name="Normal 3 2 4 4 5 3" xfId="39017" xr:uid="{00000000-0005-0000-0000-00001A180000}"/>
    <cellStyle name="Normal 3 2 4 4 5 4" xfId="18657" xr:uid="{00000000-0005-0000-0000-00001B180000}"/>
    <cellStyle name="Normal 3 2 4 4 6" xfId="11406" xr:uid="{00000000-0005-0000-0000-00001C180000}"/>
    <cellStyle name="Normal 3 2 4 4 6 2" xfId="30590" xr:uid="{00000000-0005-0000-0000-00001D180000}"/>
    <cellStyle name="Normal 3 2 4 4 6 3" xfId="40770" xr:uid="{00000000-0005-0000-0000-00001E180000}"/>
    <cellStyle name="Normal 3 2 4 4 6 4" xfId="20410" xr:uid="{00000000-0005-0000-0000-00001F180000}"/>
    <cellStyle name="Normal 3 2 4 4 7" xfId="12282" xr:uid="{00000000-0005-0000-0000-000020180000}"/>
    <cellStyle name="Normal 3 2 4 4 7 2" xfId="31466" xr:uid="{00000000-0005-0000-0000-000021180000}"/>
    <cellStyle name="Normal 3 2 4 4 7 3" xfId="41646" xr:uid="{00000000-0005-0000-0000-000022180000}"/>
    <cellStyle name="Normal 3 2 4 4 7 4" xfId="21286" xr:uid="{00000000-0005-0000-0000-000023180000}"/>
    <cellStyle name="Normal 3 2 4 4 8" xfId="22163" xr:uid="{00000000-0005-0000-0000-000024180000}"/>
    <cellStyle name="Normal 3 2 4 4 8 2" xfId="32343" xr:uid="{00000000-0005-0000-0000-000025180000}"/>
    <cellStyle name="Normal 3 2 4 4 8 3" xfId="42523" xr:uid="{00000000-0005-0000-0000-000026180000}"/>
    <cellStyle name="Normal 3 2 4 4 9" xfId="23342" xr:uid="{00000000-0005-0000-0000-000027180000}"/>
    <cellStyle name="Normal 3 2 4 5" xfId="4593" xr:uid="{00000000-0005-0000-0000-000028180000}"/>
    <cellStyle name="Normal 3 2 4 5 2" xfId="6345" xr:uid="{00000000-0005-0000-0000-000029180000}"/>
    <cellStyle name="Normal 3 2 4 5 2 2" xfId="25532" xr:uid="{00000000-0005-0000-0000-00002A180000}"/>
    <cellStyle name="Normal 3 2 4 5 2 3" xfId="35712" xr:uid="{00000000-0005-0000-0000-00002B180000}"/>
    <cellStyle name="Normal 3 2 4 5 2 4" xfId="15351" xr:uid="{00000000-0005-0000-0000-00002C180000}"/>
    <cellStyle name="Normal 3 2 4 5 3" xfId="8098" xr:uid="{00000000-0005-0000-0000-00002D180000}"/>
    <cellStyle name="Normal 3 2 4 5 3 2" xfId="27285" xr:uid="{00000000-0005-0000-0000-00002E180000}"/>
    <cellStyle name="Normal 3 2 4 5 3 3" xfId="37465" xr:uid="{00000000-0005-0000-0000-00002F180000}"/>
    <cellStyle name="Normal 3 2 4 5 3 4" xfId="17104" xr:uid="{00000000-0005-0000-0000-000030180000}"/>
    <cellStyle name="Normal 3 2 4 5 4" xfId="10091" xr:uid="{00000000-0005-0000-0000-000031180000}"/>
    <cellStyle name="Normal 3 2 4 5 4 2" xfId="29275" xr:uid="{00000000-0005-0000-0000-000032180000}"/>
    <cellStyle name="Normal 3 2 4 5 4 3" xfId="39455" xr:uid="{00000000-0005-0000-0000-000033180000}"/>
    <cellStyle name="Normal 3 2 4 5 4 4" xfId="19095" xr:uid="{00000000-0005-0000-0000-000034180000}"/>
    <cellStyle name="Normal 3 2 4 5 5" xfId="23780" xr:uid="{00000000-0005-0000-0000-000035180000}"/>
    <cellStyle name="Normal 3 2 4 5 6" xfId="33960" xr:uid="{00000000-0005-0000-0000-000036180000}"/>
    <cellStyle name="Normal 3 2 4 5 7" xfId="13599" xr:uid="{00000000-0005-0000-0000-000037180000}"/>
    <cellStyle name="Normal 3 2 4 6" xfId="5469" xr:uid="{00000000-0005-0000-0000-000038180000}"/>
    <cellStyle name="Normal 3 2 4 6 2" xfId="8992" xr:uid="{00000000-0005-0000-0000-000039180000}"/>
    <cellStyle name="Normal 3 2 4 6 2 2" xfId="28176" xr:uid="{00000000-0005-0000-0000-00003A180000}"/>
    <cellStyle name="Normal 3 2 4 6 2 3" xfId="38356" xr:uid="{00000000-0005-0000-0000-00003B180000}"/>
    <cellStyle name="Normal 3 2 4 6 2 4" xfId="17996" xr:uid="{00000000-0005-0000-0000-00003C180000}"/>
    <cellStyle name="Normal 3 2 4 6 3" xfId="24656" xr:uid="{00000000-0005-0000-0000-00003D180000}"/>
    <cellStyle name="Normal 3 2 4 6 4" xfId="34836" xr:uid="{00000000-0005-0000-0000-00003E180000}"/>
    <cellStyle name="Normal 3 2 4 6 5" xfId="14475" xr:uid="{00000000-0005-0000-0000-00003F180000}"/>
    <cellStyle name="Normal 3 2 4 7" xfId="7222" xr:uid="{00000000-0005-0000-0000-000040180000}"/>
    <cellStyle name="Normal 3 2 4 7 2" xfId="26409" xr:uid="{00000000-0005-0000-0000-000041180000}"/>
    <cellStyle name="Normal 3 2 4 7 3" xfId="36589" xr:uid="{00000000-0005-0000-0000-000042180000}"/>
    <cellStyle name="Normal 3 2 4 7 4" xfId="16228" xr:uid="{00000000-0005-0000-0000-000043180000}"/>
    <cellStyle name="Normal 3 2 4 8" xfId="9215" xr:uid="{00000000-0005-0000-0000-000044180000}"/>
    <cellStyle name="Normal 3 2 4 8 2" xfId="28399" xr:uid="{00000000-0005-0000-0000-000045180000}"/>
    <cellStyle name="Normal 3 2 4 8 3" xfId="38579" xr:uid="{00000000-0005-0000-0000-000046180000}"/>
    <cellStyle name="Normal 3 2 4 8 4" xfId="18219" xr:uid="{00000000-0005-0000-0000-000047180000}"/>
    <cellStyle name="Normal 3 2 4 9" xfId="10968" xr:uid="{00000000-0005-0000-0000-000048180000}"/>
    <cellStyle name="Normal 3 2 4 9 2" xfId="30152" xr:uid="{00000000-0005-0000-0000-000049180000}"/>
    <cellStyle name="Normal 3 2 4 9 3" xfId="40332" xr:uid="{00000000-0005-0000-0000-00004A180000}"/>
    <cellStyle name="Normal 3 2 4 9 4" xfId="19972" xr:uid="{00000000-0005-0000-0000-00004B180000}"/>
    <cellStyle name="Normal 3 2 5" xfId="3804" xr:uid="{00000000-0005-0000-0000-00004C180000}"/>
    <cellStyle name="Normal 3 2 5 10" xfId="21814" xr:uid="{00000000-0005-0000-0000-00004D180000}"/>
    <cellStyle name="Normal 3 2 5 10 2" xfId="31994" xr:uid="{00000000-0005-0000-0000-00004E180000}"/>
    <cellStyle name="Normal 3 2 5 10 3" xfId="42174" xr:uid="{00000000-0005-0000-0000-00004F180000}"/>
    <cellStyle name="Normal 3 2 5 11" xfId="22710" xr:uid="{00000000-0005-0000-0000-000050180000}"/>
    <cellStyle name="Normal 3 2 5 11 2" xfId="32890" xr:uid="{00000000-0005-0000-0000-000051180000}"/>
    <cellStyle name="Normal 3 2 5 11 3" xfId="43070" xr:uid="{00000000-0005-0000-0000-000052180000}"/>
    <cellStyle name="Normal 3 2 5 12" xfId="22949" xr:uid="{00000000-0005-0000-0000-000053180000}"/>
    <cellStyle name="Normal 3 2 5 13" xfId="33129" xr:uid="{00000000-0005-0000-0000-000054180000}"/>
    <cellStyle name="Normal 3 2 5 14" xfId="43309" xr:uid="{00000000-0005-0000-0000-000055180000}"/>
    <cellStyle name="Normal 3 2 5 15" xfId="43548" xr:uid="{00000000-0005-0000-0000-000056180000}"/>
    <cellStyle name="Normal 3 2 5 16" xfId="12812" xr:uid="{00000000-0005-0000-0000-000057180000}"/>
    <cellStyle name="Normal 3 2 5 2" xfId="4024" xr:uid="{00000000-0005-0000-0000-000058180000}"/>
    <cellStyle name="Normal 3 2 5 2 10" xfId="23212" xr:uid="{00000000-0005-0000-0000-000059180000}"/>
    <cellStyle name="Normal 3 2 5 2 11" xfId="33392" xr:uid="{00000000-0005-0000-0000-00005A180000}"/>
    <cellStyle name="Normal 3 2 5 2 12" xfId="13031" xr:uid="{00000000-0005-0000-0000-00005B180000}"/>
    <cellStyle name="Normal 3 2 5 2 2" xfId="4462" xr:uid="{00000000-0005-0000-0000-00005C180000}"/>
    <cellStyle name="Normal 3 2 5 2 2 10" xfId="33830" xr:uid="{00000000-0005-0000-0000-00005D180000}"/>
    <cellStyle name="Normal 3 2 5 2 2 11" xfId="13469" xr:uid="{00000000-0005-0000-0000-00005E180000}"/>
    <cellStyle name="Normal 3 2 5 2 2 2" xfId="5339" xr:uid="{00000000-0005-0000-0000-00005F180000}"/>
    <cellStyle name="Normal 3 2 5 2 2 2 2" xfId="7091" xr:uid="{00000000-0005-0000-0000-000060180000}"/>
    <cellStyle name="Normal 3 2 5 2 2 2 2 2" xfId="26278" xr:uid="{00000000-0005-0000-0000-000061180000}"/>
    <cellStyle name="Normal 3 2 5 2 2 2 2 3" xfId="36458" xr:uid="{00000000-0005-0000-0000-000062180000}"/>
    <cellStyle name="Normal 3 2 5 2 2 2 2 4" xfId="16097" xr:uid="{00000000-0005-0000-0000-000063180000}"/>
    <cellStyle name="Normal 3 2 5 2 2 2 3" xfId="8844" xr:uid="{00000000-0005-0000-0000-000064180000}"/>
    <cellStyle name="Normal 3 2 5 2 2 2 3 2" xfId="28031" xr:uid="{00000000-0005-0000-0000-000065180000}"/>
    <cellStyle name="Normal 3 2 5 2 2 2 3 3" xfId="38211" xr:uid="{00000000-0005-0000-0000-000066180000}"/>
    <cellStyle name="Normal 3 2 5 2 2 2 3 4" xfId="17850" xr:uid="{00000000-0005-0000-0000-000067180000}"/>
    <cellStyle name="Normal 3 2 5 2 2 2 4" xfId="10837" xr:uid="{00000000-0005-0000-0000-000068180000}"/>
    <cellStyle name="Normal 3 2 5 2 2 2 4 2" xfId="30021" xr:uid="{00000000-0005-0000-0000-000069180000}"/>
    <cellStyle name="Normal 3 2 5 2 2 2 4 3" xfId="40201" xr:uid="{00000000-0005-0000-0000-00006A180000}"/>
    <cellStyle name="Normal 3 2 5 2 2 2 4 4" xfId="19841" xr:uid="{00000000-0005-0000-0000-00006B180000}"/>
    <cellStyle name="Normal 3 2 5 2 2 2 5" xfId="24526" xr:uid="{00000000-0005-0000-0000-00006C180000}"/>
    <cellStyle name="Normal 3 2 5 2 2 2 6" xfId="34706" xr:uid="{00000000-0005-0000-0000-00006D180000}"/>
    <cellStyle name="Normal 3 2 5 2 2 2 7" xfId="14345" xr:uid="{00000000-0005-0000-0000-00006E180000}"/>
    <cellStyle name="Normal 3 2 5 2 2 3" xfId="6215" xr:uid="{00000000-0005-0000-0000-00006F180000}"/>
    <cellStyle name="Normal 3 2 5 2 2 3 2" xfId="25402" xr:uid="{00000000-0005-0000-0000-000070180000}"/>
    <cellStyle name="Normal 3 2 5 2 2 3 3" xfId="35582" xr:uid="{00000000-0005-0000-0000-000071180000}"/>
    <cellStyle name="Normal 3 2 5 2 2 3 4" xfId="15221" xr:uid="{00000000-0005-0000-0000-000072180000}"/>
    <cellStyle name="Normal 3 2 5 2 2 4" xfId="7968" xr:uid="{00000000-0005-0000-0000-000073180000}"/>
    <cellStyle name="Normal 3 2 5 2 2 4 2" xfId="27155" xr:uid="{00000000-0005-0000-0000-000074180000}"/>
    <cellStyle name="Normal 3 2 5 2 2 4 3" xfId="37335" xr:uid="{00000000-0005-0000-0000-000075180000}"/>
    <cellStyle name="Normal 3 2 5 2 2 4 4" xfId="16974" xr:uid="{00000000-0005-0000-0000-000076180000}"/>
    <cellStyle name="Normal 3 2 5 2 2 5" xfId="9961" xr:uid="{00000000-0005-0000-0000-000077180000}"/>
    <cellStyle name="Normal 3 2 5 2 2 5 2" xfId="29145" xr:uid="{00000000-0005-0000-0000-000078180000}"/>
    <cellStyle name="Normal 3 2 5 2 2 5 3" xfId="39325" xr:uid="{00000000-0005-0000-0000-000079180000}"/>
    <cellStyle name="Normal 3 2 5 2 2 5 4" xfId="18965" xr:uid="{00000000-0005-0000-0000-00007A180000}"/>
    <cellStyle name="Normal 3 2 5 2 2 6" xfId="11714" xr:uid="{00000000-0005-0000-0000-00007B180000}"/>
    <cellStyle name="Normal 3 2 5 2 2 6 2" xfId="30898" xr:uid="{00000000-0005-0000-0000-00007C180000}"/>
    <cellStyle name="Normal 3 2 5 2 2 6 3" xfId="41078" xr:uid="{00000000-0005-0000-0000-00007D180000}"/>
    <cellStyle name="Normal 3 2 5 2 2 6 4" xfId="20718" xr:uid="{00000000-0005-0000-0000-00007E180000}"/>
    <cellStyle name="Normal 3 2 5 2 2 7" xfId="12590" xr:uid="{00000000-0005-0000-0000-00007F180000}"/>
    <cellStyle name="Normal 3 2 5 2 2 7 2" xfId="31774" xr:uid="{00000000-0005-0000-0000-000080180000}"/>
    <cellStyle name="Normal 3 2 5 2 2 7 3" xfId="41954" xr:uid="{00000000-0005-0000-0000-000081180000}"/>
    <cellStyle name="Normal 3 2 5 2 2 7 4" xfId="21594" xr:uid="{00000000-0005-0000-0000-000082180000}"/>
    <cellStyle name="Normal 3 2 5 2 2 8" xfId="22471" xr:uid="{00000000-0005-0000-0000-000083180000}"/>
    <cellStyle name="Normal 3 2 5 2 2 8 2" xfId="32651" xr:uid="{00000000-0005-0000-0000-000084180000}"/>
    <cellStyle name="Normal 3 2 5 2 2 8 3" xfId="42831" xr:uid="{00000000-0005-0000-0000-000085180000}"/>
    <cellStyle name="Normal 3 2 5 2 2 9" xfId="23650" xr:uid="{00000000-0005-0000-0000-000086180000}"/>
    <cellStyle name="Normal 3 2 5 2 3" xfId="4901" xr:uid="{00000000-0005-0000-0000-000087180000}"/>
    <cellStyle name="Normal 3 2 5 2 3 2" xfId="6653" xr:uid="{00000000-0005-0000-0000-000088180000}"/>
    <cellStyle name="Normal 3 2 5 2 3 2 2" xfId="25840" xr:uid="{00000000-0005-0000-0000-000089180000}"/>
    <cellStyle name="Normal 3 2 5 2 3 2 3" xfId="36020" xr:uid="{00000000-0005-0000-0000-00008A180000}"/>
    <cellStyle name="Normal 3 2 5 2 3 2 4" xfId="15659" xr:uid="{00000000-0005-0000-0000-00008B180000}"/>
    <cellStyle name="Normal 3 2 5 2 3 3" xfId="8406" xr:uid="{00000000-0005-0000-0000-00008C180000}"/>
    <cellStyle name="Normal 3 2 5 2 3 3 2" xfId="27593" xr:uid="{00000000-0005-0000-0000-00008D180000}"/>
    <cellStyle name="Normal 3 2 5 2 3 3 3" xfId="37773" xr:uid="{00000000-0005-0000-0000-00008E180000}"/>
    <cellStyle name="Normal 3 2 5 2 3 3 4" xfId="17412" xr:uid="{00000000-0005-0000-0000-00008F180000}"/>
    <cellStyle name="Normal 3 2 5 2 3 4" xfId="10399" xr:uid="{00000000-0005-0000-0000-000090180000}"/>
    <cellStyle name="Normal 3 2 5 2 3 4 2" xfId="29583" xr:uid="{00000000-0005-0000-0000-000091180000}"/>
    <cellStyle name="Normal 3 2 5 2 3 4 3" xfId="39763" xr:uid="{00000000-0005-0000-0000-000092180000}"/>
    <cellStyle name="Normal 3 2 5 2 3 4 4" xfId="19403" xr:uid="{00000000-0005-0000-0000-000093180000}"/>
    <cellStyle name="Normal 3 2 5 2 3 5" xfId="24088" xr:uid="{00000000-0005-0000-0000-000094180000}"/>
    <cellStyle name="Normal 3 2 5 2 3 6" xfId="34268" xr:uid="{00000000-0005-0000-0000-000095180000}"/>
    <cellStyle name="Normal 3 2 5 2 3 7" xfId="13907" xr:uid="{00000000-0005-0000-0000-000096180000}"/>
    <cellStyle name="Normal 3 2 5 2 4" xfId="5777" xr:uid="{00000000-0005-0000-0000-000097180000}"/>
    <cellStyle name="Normal 3 2 5 2 4 2" xfId="24964" xr:uid="{00000000-0005-0000-0000-000098180000}"/>
    <cellStyle name="Normal 3 2 5 2 4 3" xfId="35144" xr:uid="{00000000-0005-0000-0000-000099180000}"/>
    <cellStyle name="Normal 3 2 5 2 4 4" xfId="14783" xr:uid="{00000000-0005-0000-0000-00009A180000}"/>
    <cellStyle name="Normal 3 2 5 2 5" xfId="7530" xr:uid="{00000000-0005-0000-0000-00009B180000}"/>
    <cellStyle name="Normal 3 2 5 2 5 2" xfId="26717" xr:uid="{00000000-0005-0000-0000-00009C180000}"/>
    <cellStyle name="Normal 3 2 5 2 5 3" xfId="36897" xr:uid="{00000000-0005-0000-0000-00009D180000}"/>
    <cellStyle name="Normal 3 2 5 2 5 4" xfId="16536" xr:uid="{00000000-0005-0000-0000-00009E180000}"/>
    <cellStyle name="Normal 3 2 5 2 6" xfId="9523" xr:uid="{00000000-0005-0000-0000-00009F180000}"/>
    <cellStyle name="Normal 3 2 5 2 6 2" xfId="28707" xr:uid="{00000000-0005-0000-0000-0000A0180000}"/>
    <cellStyle name="Normal 3 2 5 2 6 3" xfId="38887" xr:uid="{00000000-0005-0000-0000-0000A1180000}"/>
    <cellStyle name="Normal 3 2 5 2 6 4" xfId="18527" xr:uid="{00000000-0005-0000-0000-0000A2180000}"/>
    <cellStyle name="Normal 3 2 5 2 7" xfId="11276" xr:uid="{00000000-0005-0000-0000-0000A3180000}"/>
    <cellStyle name="Normal 3 2 5 2 7 2" xfId="30460" xr:uid="{00000000-0005-0000-0000-0000A4180000}"/>
    <cellStyle name="Normal 3 2 5 2 7 3" xfId="40640" xr:uid="{00000000-0005-0000-0000-0000A5180000}"/>
    <cellStyle name="Normal 3 2 5 2 7 4" xfId="20280" xr:uid="{00000000-0005-0000-0000-0000A6180000}"/>
    <cellStyle name="Normal 3 2 5 2 8" xfId="12152" xr:uid="{00000000-0005-0000-0000-0000A7180000}"/>
    <cellStyle name="Normal 3 2 5 2 8 2" xfId="31336" xr:uid="{00000000-0005-0000-0000-0000A8180000}"/>
    <cellStyle name="Normal 3 2 5 2 8 3" xfId="41516" xr:uid="{00000000-0005-0000-0000-0000A9180000}"/>
    <cellStyle name="Normal 3 2 5 2 8 4" xfId="21156" xr:uid="{00000000-0005-0000-0000-0000AA180000}"/>
    <cellStyle name="Normal 3 2 5 2 9" xfId="22033" xr:uid="{00000000-0005-0000-0000-0000AB180000}"/>
    <cellStyle name="Normal 3 2 5 2 9 2" xfId="32213" xr:uid="{00000000-0005-0000-0000-0000AC180000}"/>
    <cellStyle name="Normal 3 2 5 2 9 3" xfId="42393" xr:uid="{00000000-0005-0000-0000-0000AD180000}"/>
    <cellStyle name="Normal 3 2 5 3" xfId="4243" xr:uid="{00000000-0005-0000-0000-0000AE180000}"/>
    <cellStyle name="Normal 3 2 5 3 10" xfId="33611" xr:uid="{00000000-0005-0000-0000-0000AF180000}"/>
    <cellStyle name="Normal 3 2 5 3 11" xfId="13250" xr:uid="{00000000-0005-0000-0000-0000B0180000}"/>
    <cellStyle name="Normal 3 2 5 3 2" xfId="5120" xr:uid="{00000000-0005-0000-0000-0000B1180000}"/>
    <cellStyle name="Normal 3 2 5 3 2 2" xfId="6872" xr:uid="{00000000-0005-0000-0000-0000B2180000}"/>
    <cellStyle name="Normal 3 2 5 3 2 2 2" xfId="26059" xr:uid="{00000000-0005-0000-0000-0000B3180000}"/>
    <cellStyle name="Normal 3 2 5 3 2 2 3" xfId="36239" xr:uid="{00000000-0005-0000-0000-0000B4180000}"/>
    <cellStyle name="Normal 3 2 5 3 2 2 4" xfId="15878" xr:uid="{00000000-0005-0000-0000-0000B5180000}"/>
    <cellStyle name="Normal 3 2 5 3 2 3" xfId="8625" xr:uid="{00000000-0005-0000-0000-0000B6180000}"/>
    <cellStyle name="Normal 3 2 5 3 2 3 2" xfId="27812" xr:uid="{00000000-0005-0000-0000-0000B7180000}"/>
    <cellStyle name="Normal 3 2 5 3 2 3 3" xfId="37992" xr:uid="{00000000-0005-0000-0000-0000B8180000}"/>
    <cellStyle name="Normal 3 2 5 3 2 3 4" xfId="17631" xr:uid="{00000000-0005-0000-0000-0000B9180000}"/>
    <cellStyle name="Normal 3 2 5 3 2 4" xfId="10618" xr:uid="{00000000-0005-0000-0000-0000BA180000}"/>
    <cellStyle name="Normal 3 2 5 3 2 4 2" xfId="29802" xr:uid="{00000000-0005-0000-0000-0000BB180000}"/>
    <cellStyle name="Normal 3 2 5 3 2 4 3" xfId="39982" xr:uid="{00000000-0005-0000-0000-0000BC180000}"/>
    <cellStyle name="Normal 3 2 5 3 2 4 4" xfId="19622" xr:uid="{00000000-0005-0000-0000-0000BD180000}"/>
    <cellStyle name="Normal 3 2 5 3 2 5" xfId="24307" xr:uid="{00000000-0005-0000-0000-0000BE180000}"/>
    <cellStyle name="Normal 3 2 5 3 2 6" xfId="34487" xr:uid="{00000000-0005-0000-0000-0000BF180000}"/>
    <cellStyle name="Normal 3 2 5 3 2 7" xfId="14126" xr:uid="{00000000-0005-0000-0000-0000C0180000}"/>
    <cellStyle name="Normal 3 2 5 3 3" xfId="5996" xr:uid="{00000000-0005-0000-0000-0000C1180000}"/>
    <cellStyle name="Normal 3 2 5 3 3 2" xfId="25183" xr:uid="{00000000-0005-0000-0000-0000C2180000}"/>
    <cellStyle name="Normal 3 2 5 3 3 3" xfId="35363" xr:uid="{00000000-0005-0000-0000-0000C3180000}"/>
    <cellStyle name="Normal 3 2 5 3 3 4" xfId="15002" xr:uid="{00000000-0005-0000-0000-0000C4180000}"/>
    <cellStyle name="Normal 3 2 5 3 4" xfId="7749" xr:uid="{00000000-0005-0000-0000-0000C5180000}"/>
    <cellStyle name="Normal 3 2 5 3 4 2" xfId="26936" xr:uid="{00000000-0005-0000-0000-0000C6180000}"/>
    <cellStyle name="Normal 3 2 5 3 4 3" xfId="37116" xr:uid="{00000000-0005-0000-0000-0000C7180000}"/>
    <cellStyle name="Normal 3 2 5 3 4 4" xfId="16755" xr:uid="{00000000-0005-0000-0000-0000C8180000}"/>
    <cellStyle name="Normal 3 2 5 3 5" xfId="9742" xr:uid="{00000000-0005-0000-0000-0000C9180000}"/>
    <cellStyle name="Normal 3 2 5 3 5 2" xfId="28926" xr:uid="{00000000-0005-0000-0000-0000CA180000}"/>
    <cellStyle name="Normal 3 2 5 3 5 3" xfId="39106" xr:uid="{00000000-0005-0000-0000-0000CB180000}"/>
    <cellStyle name="Normal 3 2 5 3 5 4" xfId="18746" xr:uid="{00000000-0005-0000-0000-0000CC180000}"/>
    <cellStyle name="Normal 3 2 5 3 6" xfId="11495" xr:uid="{00000000-0005-0000-0000-0000CD180000}"/>
    <cellStyle name="Normal 3 2 5 3 6 2" xfId="30679" xr:uid="{00000000-0005-0000-0000-0000CE180000}"/>
    <cellStyle name="Normal 3 2 5 3 6 3" xfId="40859" xr:uid="{00000000-0005-0000-0000-0000CF180000}"/>
    <cellStyle name="Normal 3 2 5 3 6 4" xfId="20499" xr:uid="{00000000-0005-0000-0000-0000D0180000}"/>
    <cellStyle name="Normal 3 2 5 3 7" xfId="12371" xr:uid="{00000000-0005-0000-0000-0000D1180000}"/>
    <cellStyle name="Normal 3 2 5 3 7 2" xfId="31555" xr:uid="{00000000-0005-0000-0000-0000D2180000}"/>
    <cellStyle name="Normal 3 2 5 3 7 3" xfId="41735" xr:uid="{00000000-0005-0000-0000-0000D3180000}"/>
    <cellStyle name="Normal 3 2 5 3 7 4" xfId="21375" xr:uid="{00000000-0005-0000-0000-0000D4180000}"/>
    <cellStyle name="Normal 3 2 5 3 8" xfId="22252" xr:uid="{00000000-0005-0000-0000-0000D5180000}"/>
    <cellStyle name="Normal 3 2 5 3 8 2" xfId="32432" xr:uid="{00000000-0005-0000-0000-0000D6180000}"/>
    <cellStyle name="Normal 3 2 5 3 8 3" xfId="42612" xr:uid="{00000000-0005-0000-0000-0000D7180000}"/>
    <cellStyle name="Normal 3 2 5 3 9" xfId="23431" xr:uid="{00000000-0005-0000-0000-0000D8180000}"/>
    <cellStyle name="Normal 3 2 5 4" xfId="4682" xr:uid="{00000000-0005-0000-0000-0000D9180000}"/>
    <cellStyle name="Normal 3 2 5 4 2" xfId="6434" xr:uid="{00000000-0005-0000-0000-0000DA180000}"/>
    <cellStyle name="Normal 3 2 5 4 2 2" xfId="25621" xr:uid="{00000000-0005-0000-0000-0000DB180000}"/>
    <cellStyle name="Normal 3 2 5 4 2 3" xfId="35801" xr:uid="{00000000-0005-0000-0000-0000DC180000}"/>
    <cellStyle name="Normal 3 2 5 4 2 4" xfId="15440" xr:uid="{00000000-0005-0000-0000-0000DD180000}"/>
    <cellStyle name="Normal 3 2 5 4 3" xfId="8187" xr:uid="{00000000-0005-0000-0000-0000DE180000}"/>
    <cellStyle name="Normal 3 2 5 4 3 2" xfId="27374" xr:uid="{00000000-0005-0000-0000-0000DF180000}"/>
    <cellStyle name="Normal 3 2 5 4 3 3" xfId="37554" xr:uid="{00000000-0005-0000-0000-0000E0180000}"/>
    <cellStyle name="Normal 3 2 5 4 3 4" xfId="17193" xr:uid="{00000000-0005-0000-0000-0000E1180000}"/>
    <cellStyle name="Normal 3 2 5 4 4" xfId="10180" xr:uid="{00000000-0005-0000-0000-0000E2180000}"/>
    <cellStyle name="Normal 3 2 5 4 4 2" xfId="29364" xr:uid="{00000000-0005-0000-0000-0000E3180000}"/>
    <cellStyle name="Normal 3 2 5 4 4 3" xfId="39544" xr:uid="{00000000-0005-0000-0000-0000E4180000}"/>
    <cellStyle name="Normal 3 2 5 4 4 4" xfId="19184" xr:uid="{00000000-0005-0000-0000-0000E5180000}"/>
    <cellStyle name="Normal 3 2 5 4 5" xfId="23869" xr:uid="{00000000-0005-0000-0000-0000E6180000}"/>
    <cellStyle name="Normal 3 2 5 4 6" xfId="34049" xr:uid="{00000000-0005-0000-0000-0000E7180000}"/>
    <cellStyle name="Normal 3 2 5 4 7" xfId="13688" xr:uid="{00000000-0005-0000-0000-0000E8180000}"/>
    <cellStyle name="Normal 3 2 5 5" xfId="5558" xr:uid="{00000000-0005-0000-0000-0000E9180000}"/>
    <cellStyle name="Normal 3 2 5 5 2" xfId="9084" xr:uid="{00000000-0005-0000-0000-0000EA180000}"/>
    <cellStyle name="Normal 3 2 5 5 2 2" xfId="28268" xr:uid="{00000000-0005-0000-0000-0000EB180000}"/>
    <cellStyle name="Normal 3 2 5 5 2 3" xfId="38448" xr:uid="{00000000-0005-0000-0000-0000EC180000}"/>
    <cellStyle name="Normal 3 2 5 5 2 4" xfId="18088" xr:uid="{00000000-0005-0000-0000-0000ED180000}"/>
    <cellStyle name="Normal 3 2 5 5 3" xfId="24745" xr:uid="{00000000-0005-0000-0000-0000EE180000}"/>
    <cellStyle name="Normal 3 2 5 5 4" xfId="34925" xr:uid="{00000000-0005-0000-0000-0000EF180000}"/>
    <cellStyle name="Normal 3 2 5 5 5" xfId="14564" xr:uid="{00000000-0005-0000-0000-0000F0180000}"/>
    <cellStyle name="Normal 3 2 5 6" xfId="7311" xr:uid="{00000000-0005-0000-0000-0000F1180000}"/>
    <cellStyle name="Normal 3 2 5 6 2" xfId="26498" xr:uid="{00000000-0005-0000-0000-0000F2180000}"/>
    <cellStyle name="Normal 3 2 5 6 3" xfId="36678" xr:uid="{00000000-0005-0000-0000-0000F3180000}"/>
    <cellStyle name="Normal 3 2 5 6 4" xfId="16317" xr:uid="{00000000-0005-0000-0000-0000F4180000}"/>
    <cellStyle name="Normal 3 2 5 7" xfId="9304" xr:uid="{00000000-0005-0000-0000-0000F5180000}"/>
    <cellStyle name="Normal 3 2 5 7 2" xfId="28488" xr:uid="{00000000-0005-0000-0000-0000F6180000}"/>
    <cellStyle name="Normal 3 2 5 7 3" xfId="38668" xr:uid="{00000000-0005-0000-0000-0000F7180000}"/>
    <cellStyle name="Normal 3 2 5 7 4" xfId="18308" xr:uid="{00000000-0005-0000-0000-0000F8180000}"/>
    <cellStyle name="Normal 3 2 5 8" xfId="11057" xr:uid="{00000000-0005-0000-0000-0000F9180000}"/>
    <cellStyle name="Normal 3 2 5 8 2" xfId="30241" xr:uid="{00000000-0005-0000-0000-0000FA180000}"/>
    <cellStyle name="Normal 3 2 5 8 3" xfId="40421" xr:uid="{00000000-0005-0000-0000-0000FB180000}"/>
    <cellStyle name="Normal 3 2 5 8 4" xfId="20061" xr:uid="{00000000-0005-0000-0000-0000FC180000}"/>
    <cellStyle name="Normal 3 2 5 9" xfId="11933" xr:uid="{00000000-0005-0000-0000-0000FD180000}"/>
    <cellStyle name="Normal 3 2 5 9 2" xfId="31117" xr:uid="{00000000-0005-0000-0000-0000FE180000}"/>
    <cellStyle name="Normal 3 2 5 9 3" xfId="41297" xr:uid="{00000000-0005-0000-0000-0000FF180000}"/>
    <cellStyle name="Normal 3 2 5 9 4" xfId="20937" xr:uid="{00000000-0005-0000-0000-000000190000}"/>
    <cellStyle name="Normal 3 2 6" xfId="3914" xr:uid="{00000000-0005-0000-0000-000001190000}"/>
    <cellStyle name="Normal 3 2 6 10" xfId="23102" xr:uid="{00000000-0005-0000-0000-000002190000}"/>
    <cellStyle name="Normal 3 2 6 11" xfId="33282" xr:uid="{00000000-0005-0000-0000-000003190000}"/>
    <cellStyle name="Normal 3 2 6 12" xfId="12921" xr:uid="{00000000-0005-0000-0000-000004190000}"/>
    <cellStyle name="Normal 3 2 6 2" xfId="4352" xr:uid="{00000000-0005-0000-0000-000005190000}"/>
    <cellStyle name="Normal 3 2 6 2 10" xfId="33720" xr:uid="{00000000-0005-0000-0000-000006190000}"/>
    <cellStyle name="Normal 3 2 6 2 11" xfId="13359" xr:uid="{00000000-0005-0000-0000-000007190000}"/>
    <cellStyle name="Normal 3 2 6 2 2" xfId="5229" xr:uid="{00000000-0005-0000-0000-000008190000}"/>
    <cellStyle name="Normal 3 2 6 2 2 2" xfId="6981" xr:uid="{00000000-0005-0000-0000-000009190000}"/>
    <cellStyle name="Normal 3 2 6 2 2 2 2" xfId="26168" xr:uid="{00000000-0005-0000-0000-00000A190000}"/>
    <cellStyle name="Normal 3 2 6 2 2 2 3" xfId="36348" xr:uid="{00000000-0005-0000-0000-00000B190000}"/>
    <cellStyle name="Normal 3 2 6 2 2 2 4" xfId="15987" xr:uid="{00000000-0005-0000-0000-00000C190000}"/>
    <cellStyle name="Normal 3 2 6 2 2 3" xfId="8734" xr:uid="{00000000-0005-0000-0000-00000D190000}"/>
    <cellStyle name="Normal 3 2 6 2 2 3 2" xfId="27921" xr:uid="{00000000-0005-0000-0000-00000E190000}"/>
    <cellStyle name="Normal 3 2 6 2 2 3 3" xfId="38101" xr:uid="{00000000-0005-0000-0000-00000F190000}"/>
    <cellStyle name="Normal 3 2 6 2 2 3 4" xfId="17740" xr:uid="{00000000-0005-0000-0000-000010190000}"/>
    <cellStyle name="Normal 3 2 6 2 2 4" xfId="10727" xr:uid="{00000000-0005-0000-0000-000011190000}"/>
    <cellStyle name="Normal 3 2 6 2 2 4 2" xfId="29911" xr:uid="{00000000-0005-0000-0000-000012190000}"/>
    <cellStyle name="Normal 3 2 6 2 2 4 3" xfId="40091" xr:uid="{00000000-0005-0000-0000-000013190000}"/>
    <cellStyle name="Normal 3 2 6 2 2 4 4" xfId="19731" xr:uid="{00000000-0005-0000-0000-000014190000}"/>
    <cellStyle name="Normal 3 2 6 2 2 5" xfId="24416" xr:uid="{00000000-0005-0000-0000-000015190000}"/>
    <cellStyle name="Normal 3 2 6 2 2 6" xfId="34596" xr:uid="{00000000-0005-0000-0000-000016190000}"/>
    <cellStyle name="Normal 3 2 6 2 2 7" xfId="14235" xr:uid="{00000000-0005-0000-0000-000017190000}"/>
    <cellStyle name="Normal 3 2 6 2 3" xfId="6105" xr:uid="{00000000-0005-0000-0000-000018190000}"/>
    <cellStyle name="Normal 3 2 6 2 3 2" xfId="25292" xr:uid="{00000000-0005-0000-0000-000019190000}"/>
    <cellStyle name="Normal 3 2 6 2 3 3" xfId="35472" xr:uid="{00000000-0005-0000-0000-00001A190000}"/>
    <cellStyle name="Normal 3 2 6 2 3 4" xfId="15111" xr:uid="{00000000-0005-0000-0000-00001B190000}"/>
    <cellStyle name="Normal 3 2 6 2 4" xfId="7858" xr:uid="{00000000-0005-0000-0000-00001C190000}"/>
    <cellStyle name="Normal 3 2 6 2 4 2" xfId="27045" xr:uid="{00000000-0005-0000-0000-00001D190000}"/>
    <cellStyle name="Normal 3 2 6 2 4 3" xfId="37225" xr:uid="{00000000-0005-0000-0000-00001E190000}"/>
    <cellStyle name="Normal 3 2 6 2 4 4" xfId="16864" xr:uid="{00000000-0005-0000-0000-00001F190000}"/>
    <cellStyle name="Normal 3 2 6 2 5" xfId="9851" xr:uid="{00000000-0005-0000-0000-000020190000}"/>
    <cellStyle name="Normal 3 2 6 2 5 2" xfId="29035" xr:uid="{00000000-0005-0000-0000-000021190000}"/>
    <cellStyle name="Normal 3 2 6 2 5 3" xfId="39215" xr:uid="{00000000-0005-0000-0000-000022190000}"/>
    <cellStyle name="Normal 3 2 6 2 5 4" xfId="18855" xr:uid="{00000000-0005-0000-0000-000023190000}"/>
    <cellStyle name="Normal 3 2 6 2 6" xfId="11604" xr:uid="{00000000-0005-0000-0000-000024190000}"/>
    <cellStyle name="Normal 3 2 6 2 6 2" xfId="30788" xr:uid="{00000000-0005-0000-0000-000025190000}"/>
    <cellStyle name="Normal 3 2 6 2 6 3" xfId="40968" xr:uid="{00000000-0005-0000-0000-000026190000}"/>
    <cellStyle name="Normal 3 2 6 2 6 4" xfId="20608" xr:uid="{00000000-0005-0000-0000-000027190000}"/>
    <cellStyle name="Normal 3 2 6 2 7" xfId="12480" xr:uid="{00000000-0005-0000-0000-000028190000}"/>
    <cellStyle name="Normal 3 2 6 2 7 2" xfId="31664" xr:uid="{00000000-0005-0000-0000-000029190000}"/>
    <cellStyle name="Normal 3 2 6 2 7 3" xfId="41844" xr:uid="{00000000-0005-0000-0000-00002A190000}"/>
    <cellStyle name="Normal 3 2 6 2 7 4" xfId="21484" xr:uid="{00000000-0005-0000-0000-00002B190000}"/>
    <cellStyle name="Normal 3 2 6 2 8" xfId="22361" xr:uid="{00000000-0005-0000-0000-00002C190000}"/>
    <cellStyle name="Normal 3 2 6 2 8 2" xfId="32541" xr:uid="{00000000-0005-0000-0000-00002D190000}"/>
    <cellStyle name="Normal 3 2 6 2 8 3" xfId="42721" xr:uid="{00000000-0005-0000-0000-00002E190000}"/>
    <cellStyle name="Normal 3 2 6 2 9" xfId="23540" xr:uid="{00000000-0005-0000-0000-00002F190000}"/>
    <cellStyle name="Normal 3 2 6 3" xfId="4791" xr:uid="{00000000-0005-0000-0000-000030190000}"/>
    <cellStyle name="Normal 3 2 6 3 2" xfId="6543" xr:uid="{00000000-0005-0000-0000-000031190000}"/>
    <cellStyle name="Normal 3 2 6 3 2 2" xfId="25730" xr:uid="{00000000-0005-0000-0000-000032190000}"/>
    <cellStyle name="Normal 3 2 6 3 2 3" xfId="35910" xr:uid="{00000000-0005-0000-0000-000033190000}"/>
    <cellStyle name="Normal 3 2 6 3 2 4" xfId="15549" xr:uid="{00000000-0005-0000-0000-000034190000}"/>
    <cellStyle name="Normal 3 2 6 3 3" xfId="8296" xr:uid="{00000000-0005-0000-0000-000035190000}"/>
    <cellStyle name="Normal 3 2 6 3 3 2" xfId="27483" xr:uid="{00000000-0005-0000-0000-000036190000}"/>
    <cellStyle name="Normal 3 2 6 3 3 3" xfId="37663" xr:uid="{00000000-0005-0000-0000-000037190000}"/>
    <cellStyle name="Normal 3 2 6 3 3 4" xfId="17302" xr:uid="{00000000-0005-0000-0000-000038190000}"/>
    <cellStyle name="Normal 3 2 6 3 4" xfId="10289" xr:uid="{00000000-0005-0000-0000-000039190000}"/>
    <cellStyle name="Normal 3 2 6 3 4 2" xfId="29473" xr:uid="{00000000-0005-0000-0000-00003A190000}"/>
    <cellStyle name="Normal 3 2 6 3 4 3" xfId="39653" xr:uid="{00000000-0005-0000-0000-00003B190000}"/>
    <cellStyle name="Normal 3 2 6 3 4 4" xfId="19293" xr:uid="{00000000-0005-0000-0000-00003C190000}"/>
    <cellStyle name="Normal 3 2 6 3 5" xfId="23978" xr:uid="{00000000-0005-0000-0000-00003D190000}"/>
    <cellStyle name="Normal 3 2 6 3 6" xfId="34158" xr:uid="{00000000-0005-0000-0000-00003E190000}"/>
    <cellStyle name="Normal 3 2 6 3 7" xfId="13797" xr:uid="{00000000-0005-0000-0000-00003F190000}"/>
    <cellStyle name="Normal 3 2 6 4" xfId="5667" xr:uid="{00000000-0005-0000-0000-000040190000}"/>
    <cellStyle name="Normal 3 2 6 4 2" xfId="24854" xr:uid="{00000000-0005-0000-0000-000041190000}"/>
    <cellStyle name="Normal 3 2 6 4 3" xfId="35034" xr:uid="{00000000-0005-0000-0000-000042190000}"/>
    <cellStyle name="Normal 3 2 6 4 4" xfId="14673" xr:uid="{00000000-0005-0000-0000-000043190000}"/>
    <cellStyle name="Normal 3 2 6 5" xfId="7420" xr:uid="{00000000-0005-0000-0000-000044190000}"/>
    <cellStyle name="Normal 3 2 6 5 2" xfId="26607" xr:uid="{00000000-0005-0000-0000-000045190000}"/>
    <cellStyle name="Normal 3 2 6 5 3" xfId="36787" xr:uid="{00000000-0005-0000-0000-000046190000}"/>
    <cellStyle name="Normal 3 2 6 5 4" xfId="16426" xr:uid="{00000000-0005-0000-0000-000047190000}"/>
    <cellStyle name="Normal 3 2 6 6" xfId="9413" xr:uid="{00000000-0005-0000-0000-000048190000}"/>
    <cellStyle name="Normal 3 2 6 6 2" xfId="28597" xr:uid="{00000000-0005-0000-0000-000049190000}"/>
    <cellStyle name="Normal 3 2 6 6 3" xfId="38777" xr:uid="{00000000-0005-0000-0000-00004A190000}"/>
    <cellStyle name="Normal 3 2 6 6 4" xfId="18417" xr:uid="{00000000-0005-0000-0000-00004B190000}"/>
    <cellStyle name="Normal 3 2 6 7" xfId="11166" xr:uid="{00000000-0005-0000-0000-00004C190000}"/>
    <cellStyle name="Normal 3 2 6 7 2" xfId="30350" xr:uid="{00000000-0005-0000-0000-00004D190000}"/>
    <cellStyle name="Normal 3 2 6 7 3" xfId="40530" xr:uid="{00000000-0005-0000-0000-00004E190000}"/>
    <cellStyle name="Normal 3 2 6 7 4" xfId="20170" xr:uid="{00000000-0005-0000-0000-00004F190000}"/>
    <cellStyle name="Normal 3 2 6 8" xfId="12042" xr:uid="{00000000-0005-0000-0000-000050190000}"/>
    <cellStyle name="Normal 3 2 6 8 2" xfId="31226" xr:uid="{00000000-0005-0000-0000-000051190000}"/>
    <cellStyle name="Normal 3 2 6 8 3" xfId="41406" xr:uid="{00000000-0005-0000-0000-000052190000}"/>
    <cellStyle name="Normal 3 2 6 8 4" xfId="21046" xr:uid="{00000000-0005-0000-0000-000053190000}"/>
    <cellStyle name="Normal 3 2 6 9" xfId="21923" xr:uid="{00000000-0005-0000-0000-000054190000}"/>
    <cellStyle name="Normal 3 2 6 9 2" xfId="32103" xr:uid="{00000000-0005-0000-0000-000055190000}"/>
    <cellStyle name="Normal 3 2 6 9 3" xfId="42283" xr:uid="{00000000-0005-0000-0000-000056190000}"/>
    <cellStyle name="Normal 3 2 7" xfId="4133" xr:uid="{00000000-0005-0000-0000-000057190000}"/>
    <cellStyle name="Normal 3 2 7 10" xfId="33501" xr:uid="{00000000-0005-0000-0000-000058190000}"/>
    <cellStyle name="Normal 3 2 7 11" xfId="13140" xr:uid="{00000000-0005-0000-0000-000059190000}"/>
    <cellStyle name="Normal 3 2 7 2" xfId="5010" xr:uid="{00000000-0005-0000-0000-00005A190000}"/>
    <cellStyle name="Normal 3 2 7 2 2" xfId="6762" xr:uid="{00000000-0005-0000-0000-00005B190000}"/>
    <cellStyle name="Normal 3 2 7 2 2 2" xfId="25949" xr:uid="{00000000-0005-0000-0000-00005C190000}"/>
    <cellStyle name="Normal 3 2 7 2 2 3" xfId="36129" xr:uid="{00000000-0005-0000-0000-00005D190000}"/>
    <cellStyle name="Normal 3 2 7 2 2 4" xfId="15768" xr:uid="{00000000-0005-0000-0000-00005E190000}"/>
    <cellStyle name="Normal 3 2 7 2 3" xfId="8515" xr:uid="{00000000-0005-0000-0000-00005F190000}"/>
    <cellStyle name="Normal 3 2 7 2 3 2" xfId="27702" xr:uid="{00000000-0005-0000-0000-000060190000}"/>
    <cellStyle name="Normal 3 2 7 2 3 3" xfId="37882" xr:uid="{00000000-0005-0000-0000-000061190000}"/>
    <cellStyle name="Normal 3 2 7 2 3 4" xfId="17521" xr:uid="{00000000-0005-0000-0000-000062190000}"/>
    <cellStyle name="Normal 3 2 7 2 4" xfId="10508" xr:uid="{00000000-0005-0000-0000-000063190000}"/>
    <cellStyle name="Normal 3 2 7 2 4 2" xfId="29692" xr:uid="{00000000-0005-0000-0000-000064190000}"/>
    <cellStyle name="Normal 3 2 7 2 4 3" xfId="39872" xr:uid="{00000000-0005-0000-0000-000065190000}"/>
    <cellStyle name="Normal 3 2 7 2 4 4" xfId="19512" xr:uid="{00000000-0005-0000-0000-000066190000}"/>
    <cellStyle name="Normal 3 2 7 2 5" xfId="24197" xr:uid="{00000000-0005-0000-0000-000067190000}"/>
    <cellStyle name="Normal 3 2 7 2 6" xfId="34377" xr:uid="{00000000-0005-0000-0000-000068190000}"/>
    <cellStyle name="Normal 3 2 7 2 7" xfId="14016" xr:uid="{00000000-0005-0000-0000-000069190000}"/>
    <cellStyle name="Normal 3 2 7 3" xfId="5886" xr:uid="{00000000-0005-0000-0000-00006A190000}"/>
    <cellStyle name="Normal 3 2 7 3 2" xfId="25073" xr:uid="{00000000-0005-0000-0000-00006B190000}"/>
    <cellStyle name="Normal 3 2 7 3 3" xfId="35253" xr:uid="{00000000-0005-0000-0000-00006C190000}"/>
    <cellStyle name="Normal 3 2 7 3 4" xfId="14892" xr:uid="{00000000-0005-0000-0000-00006D190000}"/>
    <cellStyle name="Normal 3 2 7 4" xfId="7639" xr:uid="{00000000-0005-0000-0000-00006E190000}"/>
    <cellStyle name="Normal 3 2 7 4 2" xfId="26826" xr:uid="{00000000-0005-0000-0000-00006F190000}"/>
    <cellStyle name="Normal 3 2 7 4 3" xfId="37006" xr:uid="{00000000-0005-0000-0000-000070190000}"/>
    <cellStyle name="Normal 3 2 7 4 4" xfId="16645" xr:uid="{00000000-0005-0000-0000-000071190000}"/>
    <cellStyle name="Normal 3 2 7 5" xfId="9632" xr:uid="{00000000-0005-0000-0000-000072190000}"/>
    <cellStyle name="Normal 3 2 7 5 2" xfId="28816" xr:uid="{00000000-0005-0000-0000-000073190000}"/>
    <cellStyle name="Normal 3 2 7 5 3" xfId="38996" xr:uid="{00000000-0005-0000-0000-000074190000}"/>
    <cellStyle name="Normal 3 2 7 5 4" xfId="18636" xr:uid="{00000000-0005-0000-0000-000075190000}"/>
    <cellStyle name="Normal 3 2 7 6" xfId="11385" xr:uid="{00000000-0005-0000-0000-000076190000}"/>
    <cellStyle name="Normal 3 2 7 6 2" xfId="30569" xr:uid="{00000000-0005-0000-0000-000077190000}"/>
    <cellStyle name="Normal 3 2 7 6 3" xfId="40749" xr:uid="{00000000-0005-0000-0000-000078190000}"/>
    <cellStyle name="Normal 3 2 7 6 4" xfId="20389" xr:uid="{00000000-0005-0000-0000-000079190000}"/>
    <cellStyle name="Normal 3 2 7 7" xfId="12261" xr:uid="{00000000-0005-0000-0000-00007A190000}"/>
    <cellStyle name="Normal 3 2 7 7 2" xfId="31445" xr:uid="{00000000-0005-0000-0000-00007B190000}"/>
    <cellStyle name="Normal 3 2 7 7 3" xfId="41625" xr:uid="{00000000-0005-0000-0000-00007C190000}"/>
    <cellStyle name="Normal 3 2 7 7 4" xfId="21265" xr:uid="{00000000-0005-0000-0000-00007D190000}"/>
    <cellStyle name="Normal 3 2 7 8" xfId="22142" xr:uid="{00000000-0005-0000-0000-00007E190000}"/>
    <cellStyle name="Normal 3 2 7 8 2" xfId="32322" xr:uid="{00000000-0005-0000-0000-00007F190000}"/>
    <cellStyle name="Normal 3 2 7 8 3" xfId="42502" xr:uid="{00000000-0005-0000-0000-000080190000}"/>
    <cellStyle name="Normal 3 2 7 9" xfId="23321" xr:uid="{00000000-0005-0000-0000-000081190000}"/>
    <cellStyle name="Normal 3 2 8" xfId="4572" xr:uid="{00000000-0005-0000-0000-000082190000}"/>
    <cellStyle name="Normal 3 2 8 2" xfId="6324" xr:uid="{00000000-0005-0000-0000-000083190000}"/>
    <cellStyle name="Normal 3 2 8 2 2" xfId="25511" xr:uid="{00000000-0005-0000-0000-000084190000}"/>
    <cellStyle name="Normal 3 2 8 2 3" xfId="35691" xr:uid="{00000000-0005-0000-0000-000085190000}"/>
    <cellStyle name="Normal 3 2 8 2 4" xfId="15330" xr:uid="{00000000-0005-0000-0000-000086190000}"/>
    <cellStyle name="Normal 3 2 8 3" xfId="8077" xr:uid="{00000000-0005-0000-0000-000087190000}"/>
    <cellStyle name="Normal 3 2 8 3 2" xfId="27264" xr:uid="{00000000-0005-0000-0000-000088190000}"/>
    <cellStyle name="Normal 3 2 8 3 3" xfId="37444" xr:uid="{00000000-0005-0000-0000-000089190000}"/>
    <cellStyle name="Normal 3 2 8 3 4" xfId="17083" xr:uid="{00000000-0005-0000-0000-00008A190000}"/>
    <cellStyle name="Normal 3 2 8 4" xfId="10070" xr:uid="{00000000-0005-0000-0000-00008B190000}"/>
    <cellStyle name="Normal 3 2 8 4 2" xfId="29254" xr:uid="{00000000-0005-0000-0000-00008C190000}"/>
    <cellStyle name="Normal 3 2 8 4 3" xfId="39434" xr:uid="{00000000-0005-0000-0000-00008D190000}"/>
    <cellStyle name="Normal 3 2 8 4 4" xfId="19074" xr:uid="{00000000-0005-0000-0000-00008E190000}"/>
    <cellStyle name="Normal 3 2 8 5" xfId="23759" xr:uid="{00000000-0005-0000-0000-00008F190000}"/>
    <cellStyle name="Normal 3 2 8 6" xfId="33939" xr:uid="{00000000-0005-0000-0000-000090190000}"/>
    <cellStyle name="Normal 3 2 8 7" xfId="13578" xr:uid="{00000000-0005-0000-0000-000091190000}"/>
    <cellStyle name="Normal 3 2 9" xfId="5448" xr:uid="{00000000-0005-0000-0000-000092190000}"/>
    <cellStyle name="Normal 3 2 9 2" xfId="8965" xr:uid="{00000000-0005-0000-0000-000093190000}"/>
    <cellStyle name="Normal 3 2 9 2 2" xfId="28150" xr:uid="{00000000-0005-0000-0000-000094190000}"/>
    <cellStyle name="Normal 3 2 9 2 3" xfId="38330" xr:uid="{00000000-0005-0000-0000-000095190000}"/>
    <cellStyle name="Normal 3 2 9 2 4" xfId="17970" xr:uid="{00000000-0005-0000-0000-000096190000}"/>
    <cellStyle name="Normal 3 2 9 3" xfId="24635" xr:uid="{00000000-0005-0000-0000-000097190000}"/>
    <cellStyle name="Normal 3 2 9 4" xfId="34815" xr:uid="{00000000-0005-0000-0000-000098190000}"/>
    <cellStyle name="Normal 3 2 9 5" xfId="14454" xr:uid="{00000000-0005-0000-0000-000099190000}"/>
    <cellStyle name="Normal 3 20" xfId="43420" xr:uid="{00000000-0005-0000-0000-00009A190000}"/>
    <cellStyle name="Normal 3 21" xfId="12697" xr:uid="{00000000-0005-0000-0000-00009B190000}"/>
    <cellStyle name="Normal 3 22" xfId="12702" xr:uid="{00000000-0005-0000-0000-00009C190000}"/>
    <cellStyle name="Normal 3 3" xfId="208" xr:uid="{00000000-0005-0000-0000-00009D190000}"/>
    <cellStyle name="Normal 3 3 10" xfId="11847" xr:uid="{00000000-0005-0000-0000-00009E190000}"/>
    <cellStyle name="Normal 3 3 10 2" xfId="31031" xr:uid="{00000000-0005-0000-0000-00009F190000}"/>
    <cellStyle name="Normal 3 3 10 3" xfId="41211" xr:uid="{00000000-0005-0000-0000-0000A0190000}"/>
    <cellStyle name="Normal 3 3 10 4" xfId="20851" xr:uid="{00000000-0005-0000-0000-0000A1190000}"/>
    <cellStyle name="Normal 3 3 11" xfId="21728" xr:uid="{00000000-0005-0000-0000-0000A2190000}"/>
    <cellStyle name="Normal 3 3 11 2" xfId="31908" xr:uid="{00000000-0005-0000-0000-0000A3190000}"/>
    <cellStyle name="Normal 3 3 11 3" xfId="42088" xr:uid="{00000000-0005-0000-0000-0000A4190000}"/>
    <cellStyle name="Normal 3 3 12" xfId="22621" xr:uid="{00000000-0005-0000-0000-0000A5190000}"/>
    <cellStyle name="Normal 3 3 12 2" xfId="32801" xr:uid="{00000000-0005-0000-0000-0000A6190000}"/>
    <cellStyle name="Normal 3 3 12 3" xfId="42981" xr:uid="{00000000-0005-0000-0000-0000A7190000}"/>
    <cellStyle name="Normal 3 3 13" xfId="22860" xr:uid="{00000000-0005-0000-0000-0000A8190000}"/>
    <cellStyle name="Normal 3 3 14" xfId="33040" xr:uid="{00000000-0005-0000-0000-0000A9190000}"/>
    <cellStyle name="Normal 3 3 15" xfId="43220" xr:uid="{00000000-0005-0000-0000-0000AA190000}"/>
    <cellStyle name="Normal 3 3 16" xfId="43459" xr:uid="{00000000-0005-0000-0000-0000AB190000}"/>
    <cellStyle name="Normal 3 3 17" xfId="12726" xr:uid="{00000000-0005-0000-0000-0000AC190000}"/>
    <cellStyle name="Normal 3 3 18" xfId="3712" xr:uid="{00000000-0005-0000-0000-0000AD190000}"/>
    <cellStyle name="Normal 3 3 2" xfId="209" xr:uid="{00000000-0005-0000-0000-0000AE190000}"/>
    <cellStyle name="Normal 3 3 2 10" xfId="21843" xr:uid="{00000000-0005-0000-0000-0000AF190000}"/>
    <cellStyle name="Normal 3 3 2 10 2" xfId="32023" xr:uid="{00000000-0005-0000-0000-0000B0190000}"/>
    <cellStyle name="Normal 3 3 2 10 3" xfId="42203" xr:uid="{00000000-0005-0000-0000-0000B1190000}"/>
    <cellStyle name="Normal 3 3 2 11" xfId="22739" xr:uid="{00000000-0005-0000-0000-0000B2190000}"/>
    <cellStyle name="Normal 3 3 2 11 2" xfId="32919" xr:uid="{00000000-0005-0000-0000-0000B3190000}"/>
    <cellStyle name="Normal 3 3 2 11 3" xfId="43099" xr:uid="{00000000-0005-0000-0000-0000B4190000}"/>
    <cellStyle name="Normal 3 3 2 12" xfId="22978" xr:uid="{00000000-0005-0000-0000-0000B5190000}"/>
    <cellStyle name="Normal 3 3 2 13" xfId="33158" xr:uid="{00000000-0005-0000-0000-0000B6190000}"/>
    <cellStyle name="Normal 3 3 2 14" xfId="43338" xr:uid="{00000000-0005-0000-0000-0000B7190000}"/>
    <cellStyle name="Normal 3 3 2 15" xfId="43577" xr:uid="{00000000-0005-0000-0000-0000B8190000}"/>
    <cellStyle name="Normal 3 3 2 16" xfId="12841" xr:uid="{00000000-0005-0000-0000-0000B9190000}"/>
    <cellStyle name="Normal 3 3 2 17" xfId="3833" xr:uid="{00000000-0005-0000-0000-0000BA190000}"/>
    <cellStyle name="Normal 3 3 2 2" xfId="381" xr:uid="{00000000-0005-0000-0000-0000BB190000}"/>
    <cellStyle name="Normal 3 3 2 2 10" xfId="23241" xr:uid="{00000000-0005-0000-0000-0000BC190000}"/>
    <cellStyle name="Normal 3 3 2 2 11" xfId="33421" xr:uid="{00000000-0005-0000-0000-0000BD190000}"/>
    <cellStyle name="Normal 3 3 2 2 12" xfId="13060" xr:uid="{00000000-0005-0000-0000-0000BE190000}"/>
    <cellStyle name="Normal 3 3 2 2 13" xfId="4053" xr:uid="{00000000-0005-0000-0000-0000BF190000}"/>
    <cellStyle name="Normal 3 3 2 2 2" xfId="547" xr:uid="{00000000-0005-0000-0000-0000C0190000}"/>
    <cellStyle name="Normal 3 3 2 2 2 10" xfId="33859" xr:uid="{00000000-0005-0000-0000-0000C1190000}"/>
    <cellStyle name="Normal 3 3 2 2 2 11" xfId="13498" xr:uid="{00000000-0005-0000-0000-0000C2190000}"/>
    <cellStyle name="Normal 3 3 2 2 2 12" xfId="4491" xr:uid="{00000000-0005-0000-0000-0000C3190000}"/>
    <cellStyle name="Normal 3 3 2 2 2 2" xfId="882" xr:uid="{00000000-0005-0000-0000-0000C4190000}"/>
    <cellStyle name="Normal 3 3 2 2 2 2 2" xfId="1555" xr:uid="{00000000-0005-0000-0000-0000C5190000}"/>
    <cellStyle name="Normal 3 3 2 2 2 2 2 2" xfId="2905" xr:uid="{00000000-0005-0000-0000-0000C6190000}"/>
    <cellStyle name="Normal 3 3 2 2 2 2 2 2 2" xfId="26307" xr:uid="{00000000-0005-0000-0000-0000C7190000}"/>
    <cellStyle name="Normal 3 3 2 2 2 2 2 3" xfId="36487" xr:uid="{00000000-0005-0000-0000-0000C8190000}"/>
    <cellStyle name="Normal 3 3 2 2 2 2 2 4" xfId="16126" xr:uid="{00000000-0005-0000-0000-0000C9190000}"/>
    <cellStyle name="Normal 3 3 2 2 2 2 2 5" xfId="7120" xr:uid="{00000000-0005-0000-0000-0000CA190000}"/>
    <cellStyle name="Normal 3 3 2 2 2 2 3" xfId="2231" xr:uid="{00000000-0005-0000-0000-0000CB190000}"/>
    <cellStyle name="Normal 3 3 2 2 2 2 3 2" xfId="28060" xr:uid="{00000000-0005-0000-0000-0000CC190000}"/>
    <cellStyle name="Normal 3 3 2 2 2 2 3 3" xfId="38240" xr:uid="{00000000-0005-0000-0000-0000CD190000}"/>
    <cellStyle name="Normal 3 3 2 2 2 2 3 4" xfId="17879" xr:uid="{00000000-0005-0000-0000-0000CE190000}"/>
    <cellStyle name="Normal 3 3 2 2 2 2 3 5" xfId="8873" xr:uid="{00000000-0005-0000-0000-0000CF190000}"/>
    <cellStyle name="Normal 3 3 2 2 2 2 4" xfId="3579" xr:uid="{00000000-0005-0000-0000-0000D0190000}"/>
    <cellStyle name="Normal 3 3 2 2 2 2 4 2" xfId="30050" xr:uid="{00000000-0005-0000-0000-0000D1190000}"/>
    <cellStyle name="Normal 3 3 2 2 2 2 4 3" xfId="40230" xr:uid="{00000000-0005-0000-0000-0000D2190000}"/>
    <cellStyle name="Normal 3 3 2 2 2 2 4 4" xfId="19870" xr:uid="{00000000-0005-0000-0000-0000D3190000}"/>
    <cellStyle name="Normal 3 3 2 2 2 2 4 5" xfId="10866" xr:uid="{00000000-0005-0000-0000-0000D4190000}"/>
    <cellStyle name="Normal 3 3 2 2 2 2 5" xfId="24555" xr:uid="{00000000-0005-0000-0000-0000D5190000}"/>
    <cellStyle name="Normal 3 3 2 2 2 2 6" xfId="34735" xr:uid="{00000000-0005-0000-0000-0000D6190000}"/>
    <cellStyle name="Normal 3 3 2 2 2 2 7" xfId="14374" xr:uid="{00000000-0005-0000-0000-0000D7190000}"/>
    <cellStyle name="Normal 3 3 2 2 2 2 8" xfId="5368" xr:uid="{00000000-0005-0000-0000-0000D8190000}"/>
    <cellStyle name="Normal 3 3 2 2 2 3" xfId="1220" xr:uid="{00000000-0005-0000-0000-0000D9190000}"/>
    <cellStyle name="Normal 3 3 2 2 2 3 2" xfId="2570" xr:uid="{00000000-0005-0000-0000-0000DA190000}"/>
    <cellStyle name="Normal 3 3 2 2 2 3 2 2" xfId="25431" xr:uid="{00000000-0005-0000-0000-0000DB190000}"/>
    <cellStyle name="Normal 3 3 2 2 2 3 3" xfId="35611" xr:uid="{00000000-0005-0000-0000-0000DC190000}"/>
    <cellStyle name="Normal 3 3 2 2 2 3 4" xfId="15250" xr:uid="{00000000-0005-0000-0000-0000DD190000}"/>
    <cellStyle name="Normal 3 3 2 2 2 3 5" xfId="6244" xr:uid="{00000000-0005-0000-0000-0000DE190000}"/>
    <cellStyle name="Normal 3 3 2 2 2 4" xfId="1896" xr:uid="{00000000-0005-0000-0000-0000DF190000}"/>
    <cellStyle name="Normal 3 3 2 2 2 4 2" xfId="27184" xr:uid="{00000000-0005-0000-0000-0000E0190000}"/>
    <cellStyle name="Normal 3 3 2 2 2 4 3" xfId="37364" xr:uid="{00000000-0005-0000-0000-0000E1190000}"/>
    <cellStyle name="Normal 3 3 2 2 2 4 4" xfId="17003" xr:uid="{00000000-0005-0000-0000-0000E2190000}"/>
    <cellStyle name="Normal 3 3 2 2 2 4 5" xfId="7997" xr:uid="{00000000-0005-0000-0000-0000E3190000}"/>
    <cellStyle name="Normal 3 3 2 2 2 5" xfId="3244" xr:uid="{00000000-0005-0000-0000-0000E4190000}"/>
    <cellStyle name="Normal 3 3 2 2 2 5 2" xfId="29174" xr:uid="{00000000-0005-0000-0000-0000E5190000}"/>
    <cellStyle name="Normal 3 3 2 2 2 5 3" xfId="39354" xr:uid="{00000000-0005-0000-0000-0000E6190000}"/>
    <cellStyle name="Normal 3 3 2 2 2 5 4" xfId="18994" xr:uid="{00000000-0005-0000-0000-0000E7190000}"/>
    <cellStyle name="Normal 3 3 2 2 2 5 5" xfId="9990" xr:uid="{00000000-0005-0000-0000-0000E8190000}"/>
    <cellStyle name="Normal 3 3 2 2 2 6" xfId="11743" xr:uid="{00000000-0005-0000-0000-0000E9190000}"/>
    <cellStyle name="Normal 3 3 2 2 2 6 2" xfId="30927" xr:uid="{00000000-0005-0000-0000-0000EA190000}"/>
    <cellStyle name="Normal 3 3 2 2 2 6 3" xfId="41107" xr:uid="{00000000-0005-0000-0000-0000EB190000}"/>
    <cellStyle name="Normal 3 3 2 2 2 6 4" xfId="20747" xr:uid="{00000000-0005-0000-0000-0000EC190000}"/>
    <cellStyle name="Normal 3 3 2 2 2 7" xfId="12619" xr:uid="{00000000-0005-0000-0000-0000ED190000}"/>
    <cellStyle name="Normal 3 3 2 2 2 7 2" xfId="31803" xr:uid="{00000000-0005-0000-0000-0000EE190000}"/>
    <cellStyle name="Normal 3 3 2 2 2 7 3" xfId="41983" xr:uid="{00000000-0005-0000-0000-0000EF190000}"/>
    <cellStyle name="Normal 3 3 2 2 2 7 4" xfId="21623" xr:uid="{00000000-0005-0000-0000-0000F0190000}"/>
    <cellStyle name="Normal 3 3 2 2 2 8" xfId="22500" xr:uid="{00000000-0005-0000-0000-0000F1190000}"/>
    <cellStyle name="Normal 3 3 2 2 2 8 2" xfId="32680" xr:uid="{00000000-0005-0000-0000-0000F2190000}"/>
    <cellStyle name="Normal 3 3 2 2 2 8 3" xfId="42860" xr:uid="{00000000-0005-0000-0000-0000F3190000}"/>
    <cellStyle name="Normal 3 3 2 2 2 9" xfId="23679" xr:uid="{00000000-0005-0000-0000-0000F4190000}"/>
    <cellStyle name="Normal 3 3 2 2 3" xfId="716" xr:uid="{00000000-0005-0000-0000-0000F5190000}"/>
    <cellStyle name="Normal 3 3 2 2 3 2" xfId="1389" xr:uid="{00000000-0005-0000-0000-0000F6190000}"/>
    <cellStyle name="Normal 3 3 2 2 3 2 2" xfId="2739" xr:uid="{00000000-0005-0000-0000-0000F7190000}"/>
    <cellStyle name="Normal 3 3 2 2 3 2 2 2" xfId="25869" xr:uid="{00000000-0005-0000-0000-0000F8190000}"/>
    <cellStyle name="Normal 3 3 2 2 3 2 3" xfId="36049" xr:uid="{00000000-0005-0000-0000-0000F9190000}"/>
    <cellStyle name="Normal 3 3 2 2 3 2 4" xfId="15688" xr:uid="{00000000-0005-0000-0000-0000FA190000}"/>
    <cellStyle name="Normal 3 3 2 2 3 2 5" xfId="6682" xr:uid="{00000000-0005-0000-0000-0000FB190000}"/>
    <cellStyle name="Normal 3 3 2 2 3 3" xfId="2065" xr:uid="{00000000-0005-0000-0000-0000FC190000}"/>
    <cellStyle name="Normal 3 3 2 2 3 3 2" xfId="27622" xr:uid="{00000000-0005-0000-0000-0000FD190000}"/>
    <cellStyle name="Normal 3 3 2 2 3 3 3" xfId="37802" xr:uid="{00000000-0005-0000-0000-0000FE190000}"/>
    <cellStyle name="Normal 3 3 2 2 3 3 4" xfId="17441" xr:uid="{00000000-0005-0000-0000-0000FF190000}"/>
    <cellStyle name="Normal 3 3 2 2 3 3 5" xfId="8435" xr:uid="{00000000-0005-0000-0000-0000001A0000}"/>
    <cellStyle name="Normal 3 3 2 2 3 4" xfId="3413" xr:uid="{00000000-0005-0000-0000-0000011A0000}"/>
    <cellStyle name="Normal 3 3 2 2 3 4 2" xfId="29612" xr:uid="{00000000-0005-0000-0000-0000021A0000}"/>
    <cellStyle name="Normal 3 3 2 2 3 4 3" xfId="39792" xr:uid="{00000000-0005-0000-0000-0000031A0000}"/>
    <cellStyle name="Normal 3 3 2 2 3 4 4" xfId="19432" xr:uid="{00000000-0005-0000-0000-0000041A0000}"/>
    <cellStyle name="Normal 3 3 2 2 3 4 5" xfId="10428" xr:uid="{00000000-0005-0000-0000-0000051A0000}"/>
    <cellStyle name="Normal 3 3 2 2 3 5" xfId="24117" xr:uid="{00000000-0005-0000-0000-0000061A0000}"/>
    <cellStyle name="Normal 3 3 2 2 3 6" xfId="34297" xr:uid="{00000000-0005-0000-0000-0000071A0000}"/>
    <cellStyle name="Normal 3 3 2 2 3 7" xfId="13936" xr:uid="{00000000-0005-0000-0000-0000081A0000}"/>
    <cellStyle name="Normal 3 3 2 2 3 8" xfId="4930" xr:uid="{00000000-0005-0000-0000-0000091A0000}"/>
    <cellStyle name="Normal 3 3 2 2 4" xfId="1054" xr:uid="{00000000-0005-0000-0000-00000A1A0000}"/>
    <cellStyle name="Normal 3 3 2 2 4 2" xfId="2404" xr:uid="{00000000-0005-0000-0000-00000B1A0000}"/>
    <cellStyle name="Normal 3 3 2 2 4 2 2" xfId="24993" xr:uid="{00000000-0005-0000-0000-00000C1A0000}"/>
    <cellStyle name="Normal 3 3 2 2 4 3" xfId="35173" xr:uid="{00000000-0005-0000-0000-00000D1A0000}"/>
    <cellStyle name="Normal 3 3 2 2 4 4" xfId="14812" xr:uid="{00000000-0005-0000-0000-00000E1A0000}"/>
    <cellStyle name="Normal 3 3 2 2 4 5" xfId="5806" xr:uid="{00000000-0005-0000-0000-00000F1A0000}"/>
    <cellStyle name="Normal 3 3 2 2 5" xfId="1730" xr:uid="{00000000-0005-0000-0000-0000101A0000}"/>
    <cellStyle name="Normal 3 3 2 2 5 2" xfId="26746" xr:uid="{00000000-0005-0000-0000-0000111A0000}"/>
    <cellStyle name="Normal 3 3 2 2 5 3" xfId="36926" xr:uid="{00000000-0005-0000-0000-0000121A0000}"/>
    <cellStyle name="Normal 3 3 2 2 5 4" xfId="16565" xr:uid="{00000000-0005-0000-0000-0000131A0000}"/>
    <cellStyle name="Normal 3 3 2 2 5 5" xfId="7559" xr:uid="{00000000-0005-0000-0000-0000141A0000}"/>
    <cellStyle name="Normal 3 3 2 2 6" xfId="3078" xr:uid="{00000000-0005-0000-0000-0000151A0000}"/>
    <cellStyle name="Normal 3 3 2 2 6 2" xfId="28736" xr:uid="{00000000-0005-0000-0000-0000161A0000}"/>
    <cellStyle name="Normal 3 3 2 2 6 3" xfId="38916" xr:uid="{00000000-0005-0000-0000-0000171A0000}"/>
    <cellStyle name="Normal 3 3 2 2 6 4" xfId="18556" xr:uid="{00000000-0005-0000-0000-0000181A0000}"/>
    <cellStyle name="Normal 3 3 2 2 6 5" xfId="9552" xr:uid="{00000000-0005-0000-0000-0000191A0000}"/>
    <cellStyle name="Normal 3 3 2 2 7" xfId="11305" xr:uid="{00000000-0005-0000-0000-00001A1A0000}"/>
    <cellStyle name="Normal 3 3 2 2 7 2" xfId="30489" xr:uid="{00000000-0005-0000-0000-00001B1A0000}"/>
    <cellStyle name="Normal 3 3 2 2 7 3" xfId="40669" xr:uid="{00000000-0005-0000-0000-00001C1A0000}"/>
    <cellStyle name="Normal 3 3 2 2 7 4" xfId="20309" xr:uid="{00000000-0005-0000-0000-00001D1A0000}"/>
    <cellStyle name="Normal 3 3 2 2 8" xfId="12181" xr:uid="{00000000-0005-0000-0000-00001E1A0000}"/>
    <cellStyle name="Normal 3 3 2 2 8 2" xfId="31365" xr:uid="{00000000-0005-0000-0000-00001F1A0000}"/>
    <cellStyle name="Normal 3 3 2 2 8 3" xfId="41545" xr:uid="{00000000-0005-0000-0000-0000201A0000}"/>
    <cellStyle name="Normal 3 3 2 2 8 4" xfId="21185" xr:uid="{00000000-0005-0000-0000-0000211A0000}"/>
    <cellStyle name="Normal 3 3 2 2 9" xfId="22062" xr:uid="{00000000-0005-0000-0000-0000221A0000}"/>
    <cellStyle name="Normal 3 3 2 2 9 2" xfId="32242" xr:uid="{00000000-0005-0000-0000-0000231A0000}"/>
    <cellStyle name="Normal 3 3 2 2 9 3" xfId="42422" xr:uid="{00000000-0005-0000-0000-0000241A0000}"/>
    <cellStyle name="Normal 3 3 2 3" xfId="472" xr:uid="{00000000-0005-0000-0000-0000251A0000}"/>
    <cellStyle name="Normal 3 3 2 3 10" xfId="33640" xr:uid="{00000000-0005-0000-0000-0000261A0000}"/>
    <cellStyle name="Normal 3 3 2 3 11" xfId="13279" xr:uid="{00000000-0005-0000-0000-0000271A0000}"/>
    <cellStyle name="Normal 3 3 2 3 12" xfId="4272" xr:uid="{00000000-0005-0000-0000-0000281A0000}"/>
    <cellStyle name="Normal 3 3 2 3 2" xfId="807" xr:uid="{00000000-0005-0000-0000-0000291A0000}"/>
    <cellStyle name="Normal 3 3 2 3 2 2" xfId="1480" xr:uid="{00000000-0005-0000-0000-00002A1A0000}"/>
    <cellStyle name="Normal 3 3 2 3 2 2 2" xfId="2830" xr:uid="{00000000-0005-0000-0000-00002B1A0000}"/>
    <cellStyle name="Normal 3 3 2 3 2 2 2 2" xfId="26088" xr:uid="{00000000-0005-0000-0000-00002C1A0000}"/>
    <cellStyle name="Normal 3 3 2 3 2 2 3" xfId="36268" xr:uid="{00000000-0005-0000-0000-00002D1A0000}"/>
    <cellStyle name="Normal 3 3 2 3 2 2 4" xfId="15907" xr:uid="{00000000-0005-0000-0000-00002E1A0000}"/>
    <cellStyle name="Normal 3 3 2 3 2 2 5" xfId="6901" xr:uid="{00000000-0005-0000-0000-00002F1A0000}"/>
    <cellStyle name="Normal 3 3 2 3 2 3" xfId="2156" xr:uid="{00000000-0005-0000-0000-0000301A0000}"/>
    <cellStyle name="Normal 3 3 2 3 2 3 2" xfId="27841" xr:uid="{00000000-0005-0000-0000-0000311A0000}"/>
    <cellStyle name="Normal 3 3 2 3 2 3 3" xfId="38021" xr:uid="{00000000-0005-0000-0000-0000321A0000}"/>
    <cellStyle name="Normal 3 3 2 3 2 3 4" xfId="17660" xr:uid="{00000000-0005-0000-0000-0000331A0000}"/>
    <cellStyle name="Normal 3 3 2 3 2 3 5" xfId="8654" xr:uid="{00000000-0005-0000-0000-0000341A0000}"/>
    <cellStyle name="Normal 3 3 2 3 2 4" xfId="3504" xr:uid="{00000000-0005-0000-0000-0000351A0000}"/>
    <cellStyle name="Normal 3 3 2 3 2 4 2" xfId="29831" xr:uid="{00000000-0005-0000-0000-0000361A0000}"/>
    <cellStyle name="Normal 3 3 2 3 2 4 3" xfId="40011" xr:uid="{00000000-0005-0000-0000-0000371A0000}"/>
    <cellStyle name="Normal 3 3 2 3 2 4 4" xfId="19651" xr:uid="{00000000-0005-0000-0000-0000381A0000}"/>
    <cellStyle name="Normal 3 3 2 3 2 4 5" xfId="10647" xr:uid="{00000000-0005-0000-0000-0000391A0000}"/>
    <cellStyle name="Normal 3 3 2 3 2 5" xfId="24336" xr:uid="{00000000-0005-0000-0000-00003A1A0000}"/>
    <cellStyle name="Normal 3 3 2 3 2 6" xfId="34516" xr:uid="{00000000-0005-0000-0000-00003B1A0000}"/>
    <cellStyle name="Normal 3 3 2 3 2 7" xfId="14155" xr:uid="{00000000-0005-0000-0000-00003C1A0000}"/>
    <cellStyle name="Normal 3 3 2 3 2 8" xfId="5149" xr:uid="{00000000-0005-0000-0000-00003D1A0000}"/>
    <cellStyle name="Normal 3 3 2 3 3" xfId="1145" xr:uid="{00000000-0005-0000-0000-00003E1A0000}"/>
    <cellStyle name="Normal 3 3 2 3 3 2" xfId="2495" xr:uid="{00000000-0005-0000-0000-00003F1A0000}"/>
    <cellStyle name="Normal 3 3 2 3 3 2 2" xfId="25212" xr:uid="{00000000-0005-0000-0000-0000401A0000}"/>
    <cellStyle name="Normal 3 3 2 3 3 3" xfId="35392" xr:uid="{00000000-0005-0000-0000-0000411A0000}"/>
    <cellStyle name="Normal 3 3 2 3 3 4" xfId="15031" xr:uid="{00000000-0005-0000-0000-0000421A0000}"/>
    <cellStyle name="Normal 3 3 2 3 3 5" xfId="6025" xr:uid="{00000000-0005-0000-0000-0000431A0000}"/>
    <cellStyle name="Normal 3 3 2 3 4" xfId="1821" xr:uid="{00000000-0005-0000-0000-0000441A0000}"/>
    <cellStyle name="Normal 3 3 2 3 4 2" xfId="26965" xr:uid="{00000000-0005-0000-0000-0000451A0000}"/>
    <cellStyle name="Normal 3 3 2 3 4 3" xfId="37145" xr:uid="{00000000-0005-0000-0000-0000461A0000}"/>
    <cellStyle name="Normal 3 3 2 3 4 4" xfId="16784" xr:uid="{00000000-0005-0000-0000-0000471A0000}"/>
    <cellStyle name="Normal 3 3 2 3 4 5" xfId="7778" xr:uid="{00000000-0005-0000-0000-0000481A0000}"/>
    <cellStyle name="Normal 3 3 2 3 5" xfId="3169" xr:uid="{00000000-0005-0000-0000-0000491A0000}"/>
    <cellStyle name="Normal 3 3 2 3 5 2" xfId="28955" xr:uid="{00000000-0005-0000-0000-00004A1A0000}"/>
    <cellStyle name="Normal 3 3 2 3 5 3" xfId="39135" xr:uid="{00000000-0005-0000-0000-00004B1A0000}"/>
    <cellStyle name="Normal 3 3 2 3 5 4" xfId="18775" xr:uid="{00000000-0005-0000-0000-00004C1A0000}"/>
    <cellStyle name="Normal 3 3 2 3 5 5" xfId="9771" xr:uid="{00000000-0005-0000-0000-00004D1A0000}"/>
    <cellStyle name="Normal 3 3 2 3 6" xfId="11524" xr:uid="{00000000-0005-0000-0000-00004E1A0000}"/>
    <cellStyle name="Normal 3 3 2 3 6 2" xfId="30708" xr:uid="{00000000-0005-0000-0000-00004F1A0000}"/>
    <cellStyle name="Normal 3 3 2 3 6 3" xfId="40888" xr:uid="{00000000-0005-0000-0000-0000501A0000}"/>
    <cellStyle name="Normal 3 3 2 3 6 4" xfId="20528" xr:uid="{00000000-0005-0000-0000-0000511A0000}"/>
    <cellStyle name="Normal 3 3 2 3 7" xfId="12400" xr:uid="{00000000-0005-0000-0000-0000521A0000}"/>
    <cellStyle name="Normal 3 3 2 3 7 2" xfId="31584" xr:uid="{00000000-0005-0000-0000-0000531A0000}"/>
    <cellStyle name="Normal 3 3 2 3 7 3" xfId="41764" xr:uid="{00000000-0005-0000-0000-0000541A0000}"/>
    <cellStyle name="Normal 3 3 2 3 7 4" xfId="21404" xr:uid="{00000000-0005-0000-0000-0000551A0000}"/>
    <cellStyle name="Normal 3 3 2 3 8" xfId="22281" xr:uid="{00000000-0005-0000-0000-0000561A0000}"/>
    <cellStyle name="Normal 3 3 2 3 8 2" xfId="32461" xr:uid="{00000000-0005-0000-0000-0000571A0000}"/>
    <cellStyle name="Normal 3 3 2 3 8 3" xfId="42641" xr:uid="{00000000-0005-0000-0000-0000581A0000}"/>
    <cellStyle name="Normal 3 3 2 3 9" xfId="23460" xr:uid="{00000000-0005-0000-0000-0000591A0000}"/>
    <cellStyle name="Normal 3 3 2 4" xfId="641" xr:uid="{00000000-0005-0000-0000-00005A1A0000}"/>
    <cellStyle name="Normal 3 3 2 4 2" xfId="1314" xr:uid="{00000000-0005-0000-0000-00005B1A0000}"/>
    <cellStyle name="Normal 3 3 2 4 2 2" xfId="2664" xr:uid="{00000000-0005-0000-0000-00005C1A0000}"/>
    <cellStyle name="Normal 3 3 2 4 2 2 2" xfId="25650" xr:uid="{00000000-0005-0000-0000-00005D1A0000}"/>
    <cellStyle name="Normal 3 3 2 4 2 3" xfId="35830" xr:uid="{00000000-0005-0000-0000-00005E1A0000}"/>
    <cellStyle name="Normal 3 3 2 4 2 4" xfId="15469" xr:uid="{00000000-0005-0000-0000-00005F1A0000}"/>
    <cellStyle name="Normal 3 3 2 4 2 5" xfId="6463" xr:uid="{00000000-0005-0000-0000-0000601A0000}"/>
    <cellStyle name="Normal 3 3 2 4 3" xfId="1990" xr:uid="{00000000-0005-0000-0000-0000611A0000}"/>
    <cellStyle name="Normal 3 3 2 4 3 2" xfId="27403" xr:uid="{00000000-0005-0000-0000-0000621A0000}"/>
    <cellStyle name="Normal 3 3 2 4 3 3" xfId="37583" xr:uid="{00000000-0005-0000-0000-0000631A0000}"/>
    <cellStyle name="Normal 3 3 2 4 3 4" xfId="17222" xr:uid="{00000000-0005-0000-0000-0000641A0000}"/>
    <cellStyle name="Normal 3 3 2 4 3 5" xfId="8216" xr:uid="{00000000-0005-0000-0000-0000651A0000}"/>
    <cellStyle name="Normal 3 3 2 4 4" xfId="3338" xr:uid="{00000000-0005-0000-0000-0000661A0000}"/>
    <cellStyle name="Normal 3 3 2 4 4 2" xfId="29393" xr:uid="{00000000-0005-0000-0000-0000671A0000}"/>
    <cellStyle name="Normal 3 3 2 4 4 3" xfId="39573" xr:uid="{00000000-0005-0000-0000-0000681A0000}"/>
    <cellStyle name="Normal 3 3 2 4 4 4" xfId="19213" xr:uid="{00000000-0005-0000-0000-0000691A0000}"/>
    <cellStyle name="Normal 3 3 2 4 4 5" xfId="10209" xr:uid="{00000000-0005-0000-0000-00006A1A0000}"/>
    <cellStyle name="Normal 3 3 2 4 5" xfId="23898" xr:uid="{00000000-0005-0000-0000-00006B1A0000}"/>
    <cellStyle name="Normal 3 3 2 4 6" xfId="34078" xr:uid="{00000000-0005-0000-0000-00006C1A0000}"/>
    <cellStyle name="Normal 3 3 2 4 7" xfId="13717" xr:uid="{00000000-0005-0000-0000-00006D1A0000}"/>
    <cellStyle name="Normal 3 3 2 4 8" xfId="4711" xr:uid="{00000000-0005-0000-0000-00006E1A0000}"/>
    <cellStyle name="Normal 3 3 2 5" xfId="979" xr:uid="{00000000-0005-0000-0000-00006F1A0000}"/>
    <cellStyle name="Normal 3 3 2 5 2" xfId="2329" xr:uid="{00000000-0005-0000-0000-0000701A0000}"/>
    <cellStyle name="Normal 3 3 2 5 2 2" xfId="28297" xr:uid="{00000000-0005-0000-0000-0000711A0000}"/>
    <cellStyle name="Normal 3 3 2 5 2 3" xfId="38477" xr:uid="{00000000-0005-0000-0000-0000721A0000}"/>
    <cellStyle name="Normal 3 3 2 5 2 4" xfId="18117" xr:uid="{00000000-0005-0000-0000-0000731A0000}"/>
    <cellStyle name="Normal 3 3 2 5 2 5" xfId="9113" xr:uid="{00000000-0005-0000-0000-0000741A0000}"/>
    <cellStyle name="Normal 3 3 2 5 3" xfId="24774" xr:uid="{00000000-0005-0000-0000-0000751A0000}"/>
    <cellStyle name="Normal 3 3 2 5 4" xfId="34954" xr:uid="{00000000-0005-0000-0000-0000761A0000}"/>
    <cellStyle name="Normal 3 3 2 5 5" xfId="14593" xr:uid="{00000000-0005-0000-0000-0000771A0000}"/>
    <cellStyle name="Normal 3 3 2 5 6" xfId="5587" xr:uid="{00000000-0005-0000-0000-0000781A0000}"/>
    <cellStyle name="Normal 3 3 2 6" xfId="1655" xr:uid="{00000000-0005-0000-0000-0000791A0000}"/>
    <cellStyle name="Normal 3 3 2 6 2" xfId="26527" xr:uid="{00000000-0005-0000-0000-00007A1A0000}"/>
    <cellStyle name="Normal 3 3 2 6 3" xfId="36707" xr:uid="{00000000-0005-0000-0000-00007B1A0000}"/>
    <cellStyle name="Normal 3 3 2 6 4" xfId="16346" xr:uid="{00000000-0005-0000-0000-00007C1A0000}"/>
    <cellStyle name="Normal 3 3 2 6 5" xfId="7340" xr:uid="{00000000-0005-0000-0000-00007D1A0000}"/>
    <cellStyle name="Normal 3 3 2 7" xfId="3003" xr:uid="{00000000-0005-0000-0000-00007E1A0000}"/>
    <cellStyle name="Normal 3 3 2 7 2" xfId="28517" xr:uid="{00000000-0005-0000-0000-00007F1A0000}"/>
    <cellStyle name="Normal 3 3 2 7 3" xfId="38697" xr:uid="{00000000-0005-0000-0000-0000801A0000}"/>
    <cellStyle name="Normal 3 3 2 7 4" xfId="18337" xr:uid="{00000000-0005-0000-0000-0000811A0000}"/>
    <cellStyle name="Normal 3 3 2 7 5" xfId="9333" xr:uid="{00000000-0005-0000-0000-0000821A0000}"/>
    <cellStyle name="Normal 3 3 2 8" xfId="11086" xr:uid="{00000000-0005-0000-0000-0000831A0000}"/>
    <cellStyle name="Normal 3 3 2 8 2" xfId="30270" xr:uid="{00000000-0005-0000-0000-0000841A0000}"/>
    <cellStyle name="Normal 3 3 2 8 3" xfId="40450" xr:uid="{00000000-0005-0000-0000-0000851A0000}"/>
    <cellStyle name="Normal 3 3 2 8 4" xfId="20090" xr:uid="{00000000-0005-0000-0000-0000861A0000}"/>
    <cellStyle name="Normal 3 3 2 9" xfId="11962" xr:uid="{00000000-0005-0000-0000-0000871A0000}"/>
    <cellStyle name="Normal 3 3 2 9 2" xfId="31146" xr:uid="{00000000-0005-0000-0000-0000881A0000}"/>
    <cellStyle name="Normal 3 3 2 9 3" xfId="41326" xr:uid="{00000000-0005-0000-0000-0000891A0000}"/>
    <cellStyle name="Normal 3 3 2 9 4" xfId="20966" xr:uid="{00000000-0005-0000-0000-00008A1A0000}"/>
    <cellStyle name="Normal 3 3 3" xfId="380" xr:uid="{00000000-0005-0000-0000-00008B1A0000}"/>
    <cellStyle name="Normal 3 3 3 10" xfId="23126" xr:uid="{00000000-0005-0000-0000-00008C1A0000}"/>
    <cellStyle name="Normal 3 3 3 11" xfId="33306" xr:uid="{00000000-0005-0000-0000-00008D1A0000}"/>
    <cellStyle name="Normal 3 3 3 12" xfId="12945" xr:uid="{00000000-0005-0000-0000-00008E1A0000}"/>
    <cellStyle name="Normal 3 3 3 13" xfId="3938" xr:uid="{00000000-0005-0000-0000-00008F1A0000}"/>
    <cellStyle name="Normal 3 3 3 2" xfId="546" xr:uid="{00000000-0005-0000-0000-0000901A0000}"/>
    <cellStyle name="Normal 3 3 3 2 10" xfId="33744" xr:uid="{00000000-0005-0000-0000-0000911A0000}"/>
    <cellStyle name="Normal 3 3 3 2 11" xfId="13383" xr:uid="{00000000-0005-0000-0000-0000921A0000}"/>
    <cellStyle name="Normal 3 3 3 2 12" xfId="4376" xr:uid="{00000000-0005-0000-0000-0000931A0000}"/>
    <cellStyle name="Normal 3 3 3 2 2" xfId="881" xr:uid="{00000000-0005-0000-0000-0000941A0000}"/>
    <cellStyle name="Normal 3 3 3 2 2 2" xfId="1554" xr:uid="{00000000-0005-0000-0000-0000951A0000}"/>
    <cellStyle name="Normal 3 3 3 2 2 2 2" xfId="2904" xr:uid="{00000000-0005-0000-0000-0000961A0000}"/>
    <cellStyle name="Normal 3 3 3 2 2 2 2 2" xfId="26192" xr:uid="{00000000-0005-0000-0000-0000971A0000}"/>
    <cellStyle name="Normal 3 3 3 2 2 2 3" xfId="36372" xr:uid="{00000000-0005-0000-0000-0000981A0000}"/>
    <cellStyle name="Normal 3 3 3 2 2 2 4" xfId="16011" xr:uid="{00000000-0005-0000-0000-0000991A0000}"/>
    <cellStyle name="Normal 3 3 3 2 2 2 5" xfId="7005" xr:uid="{00000000-0005-0000-0000-00009A1A0000}"/>
    <cellStyle name="Normal 3 3 3 2 2 3" xfId="2230" xr:uid="{00000000-0005-0000-0000-00009B1A0000}"/>
    <cellStyle name="Normal 3 3 3 2 2 3 2" xfId="27945" xr:uid="{00000000-0005-0000-0000-00009C1A0000}"/>
    <cellStyle name="Normal 3 3 3 2 2 3 3" xfId="38125" xr:uid="{00000000-0005-0000-0000-00009D1A0000}"/>
    <cellStyle name="Normal 3 3 3 2 2 3 4" xfId="17764" xr:uid="{00000000-0005-0000-0000-00009E1A0000}"/>
    <cellStyle name="Normal 3 3 3 2 2 3 5" xfId="8758" xr:uid="{00000000-0005-0000-0000-00009F1A0000}"/>
    <cellStyle name="Normal 3 3 3 2 2 4" xfId="3578" xr:uid="{00000000-0005-0000-0000-0000A01A0000}"/>
    <cellStyle name="Normal 3 3 3 2 2 4 2" xfId="29935" xr:uid="{00000000-0005-0000-0000-0000A11A0000}"/>
    <cellStyle name="Normal 3 3 3 2 2 4 3" xfId="40115" xr:uid="{00000000-0005-0000-0000-0000A21A0000}"/>
    <cellStyle name="Normal 3 3 3 2 2 4 4" xfId="19755" xr:uid="{00000000-0005-0000-0000-0000A31A0000}"/>
    <cellStyle name="Normal 3 3 3 2 2 4 5" xfId="10751" xr:uid="{00000000-0005-0000-0000-0000A41A0000}"/>
    <cellStyle name="Normal 3 3 3 2 2 5" xfId="24440" xr:uid="{00000000-0005-0000-0000-0000A51A0000}"/>
    <cellStyle name="Normal 3 3 3 2 2 6" xfId="34620" xr:uid="{00000000-0005-0000-0000-0000A61A0000}"/>
    <cellStyle name="Normal 3 3 3 2 2 7" xfId="14259" xr:uid="{00000000-0005-0000-0000-0000A71A0000}"/>
    <cellStyle name="Normal 3 3 3 2 2 8" xfId="5253" xr:uid="{00000000-0005-0000-0000-0000A81A0000}"/>
    <cellStyle name="Normal 3 3 3 2 3" xfId="1219" xr:uid="{00000000-0005-0000-0000-0000A91A0000}"/>
    <cellStyle name="Normal 3 3 3 2 3 2" xfId="2569" xr:uid="{00000000-0005-0000-0000-0000AA1A0000}"/>
    <cellStyle name="Normal 3 3 3 2 3 2 2" xfId="25316" xr:uid="{00000000-0005-0000-0000-0000AB1A0000}"/>
    <cellStyle name="Normal 3 3 3 2 3 3" xfId="35496" xr:uid="{00000000-0005-0000-0000-0000AC1A0000}"/>
    <cellStyle name="Normal 3 3 3 2 3 4" xfId="15135" xr:uid="{00000000-0005-0000-0000-0000AD1A0000}"/>
    <cellStyle name="Normal 3 3 3 2 3 5" xfId="6129" xr:uid="{00000000-0005-0000-0000-0000AE1A0000}"/>
    <cellStyle name="Normal 3 3 3 2 4" xfId="1895" xr:uid="{00000000-0005-0000-0000-0000AF1A0000}"/>
    <cellStyle name="Normal 3 3 3 2 4 2" xfId="27069" xr:uid="{00000000-0005-0000-0000-0000B01A0000}"/>
    <cellStyle name="Normal 3 3 3 2 4 3" xfId="37249" xr:uid="{00000000-0005-0000-0000-0000B11A0000}"/>
    <cellStyle name="Normal 3 3 3 2 4 4" xfId="16888" xr:uid="{00000000-0005-0000-0000-0000B21A0000}"/>
    <cellStyle name="Normal 3 3 3 2 4 5" xfId="7882" xr:uid="{00000000-0005-0000-0000-0000B31A0000}"/>
    <cellStyle name="Normal 3 3 3 2 5" xfId="3243" xr:uid="{00000000-0005-0000-0000-0000B41A0000}"/>
    <cellStyle name="Normal 3 3 3 2 5 2" xfId="29059" xr:uid="{00000000-0005-0000-0000-0000B51A0000}"/>
    <cellStyle name="Normal 3 3 3 2 5 3" xfId="39239" xr:uid="{00000000-0005-0000-0000-0000B61A0000}"/>
    <cellStyle name="Normal 3 3 3 2 5 4" xfId="18879" xr:uid="{00000000-0005-0000-0000-0000B71A0000}"/>
    <cellStyle name="Normal 3 3 3 2 5 5" xfId="9875" xr:uid="{00000000-0005-0000-0000-0000B81A0000}"/>
    <cellStyle name="Normal 3 3 3 2 6" xfId="11628" xr:uid="{00000000-0005-0000-0000-0000B91A0000}"/>
    <cellStyle name="Normal 3 3 3 2 6 2" xfId="30812" xr:uid="{00000000-0005-0000-0000-0000BA1A0000}"/>
    <cellStyle name="Normal 3 3 3 2 6 3" xfId="40992" xr:uid="{00000000-0005-0000-0000-0000BB1A0000}"/>
    <cellStyle name="Normal 3 3 3 2 6 4" xfId="20632" xr:uid="{00000000-0005-0000-0000-0000BC1A0000}"/>
    <cellStyle name="Normal 3 3 3 2 7" xfId="12504" xr:uid="{00000000-0005-0000-0000-0000BD1A0000}"/>
    <cellStyle name="Normal 3 3 3 2 7 2" xfId="31688" xr:uid="{00000000-0005-0000-0000-0000BE1A0000}"/>
    <cellStyle name="Normal 3 3 3 2 7 3" xfId="41868" xr:uid="{00000000-0005-0000-0000-0000BF1A0000}"/>
    <cellStyle name="Normal 3 3 3 2 7 4" xfId="21508" xr:uid="{00000000-0005-0000-0000-0000C01A0000}"/>
    <cellStyle name="Normal 3 3 3 2 8" xfId="22385" xr:uid="{00000000-0005-0000-0000-0000C11A0000}"/>
    <cellStyle name="Normal 3 3 3 2 8 2" xfId="32565" xr:uid="{00000000-0005-0000-0000-0000C21A0000}"/>
    <cellStyle name="Normal 3 3 3 2 8 3" xfId="42745" xr:uid="{00000000-0005-0000-0000-0000C31A0000}"/>
    <cellStyle name="Normal 3 3 3 2 9" xfId="23564" xr:uid="{00000000-0005-0000-0000-0000C41A0000}"/>
    <cellStyle name="Normal 3 3 3 3" xfId="715" xr:uid="{00000000-0005-0000-0000-0000C51A0000}"/>
    <cellStyle name="Normal 3 3 3 3 2" xfId="1388" xr:uid="{00000000-0005-0000-0000-0000C61A0000}"/>
    <cellStyle name="Normal 3 3 3 3 2 2" xfId="2738" xr:uid="{00000000-0005-0000-0000-0000C71A0000}"/>
    <cellStyle name="Normal 3 3 3 3 2 2 2" xfId="25754" xr:uid="{00000000-0005-0000-0000-0000C81A0000}"/>
    <cellStyle name="Normal 3 3 3 3 2 3" xfId="35934" xr:uid="{00000000-0005-0000-0000-0000C91A0000}"/>
    <cellStyle name="Normal 3 3 3 3 2 4" xfId="15573" xr:uid="{00000000-0005-0000-0000-0000CA1A0000}"/>
    <cellStyle name="Normal 3 3 3 3 2 5" xfId="6567" xr:uid="{00000000-0005-0000-0000-0000CB1A0000}"/>
    <cellStyle name="Normal 3 3 3 3 3" xfId="2064" xr:uid="{00000000-0005-0000-0000-0000CC1A0000}"/>
    <cellStyle name="Normal 3 3 3 3 3 2" xfId="27507" xr:uid="{00000000-0005-0000-0000-0000CD1A0000}"/>
    <cellStyle name="Normal 3 3 3 3 3 3" xfId="37687" xr:uid="{00000000-0005-0000-0000-0000CE1A0000}"/>
    <cellStyle name="Normal 3 3 3 3 3 4" xfId="17326" xr:uid="{00000000-0005-0000-0000-0000CF1A0000}"/>
    <cellStyle name="Normal 3 3 3 3 3 5" xfId="8320" xr:uid="{00000000-0005-0000-0000-0000D01A0000}"/>
    <cellStyle name="Normal 3 3 3 3 4" xfId="3412" xr:uid="{00000000-0005-0000-0000-0000D11A0000}"/>
    <cellStyle name="Normal 3 3 3 3 4 2" xfId="29497" xr:uid="{00000000-0005-0000-0000-0000D21A0000}"/>
    <cellStyle name="Normal 3 3 3 3 4 3" xfId="39677" xr:uid="{00000000-0005-0000-0000-0000D31A0000}"/>
    <cellStyle name="Normal 3 3 3 3 4 4" xfId="19317" xr:uid="{00000000-0005-0000-0000-0000D41A0000}"/>
    <cellStyle name="Normal 3 3 3 3 4 5" xfId="10313" xr:uid="{00000000-0005-0000-0000-0000D51A0000}"/>
    <cellStyle name="Normal 3 3 3 3 5" xfId="24002" xr:uid="{00000000-0005-0000-0000-0000D61A0000}"/>
    <cellStyle name="Normal 3 3 3 3 6" xfId="34182" xr:uid="{00000000-0005-0000-0000-0000D71A0000}"/>
    <cellStyle name="Normal 3 3 3 3 7" xfId="13821" xr:uid="{00000000-0005-0000-0000-0000D81A0000}"/>
    <cellStyle name="Normal 3 3 3 3 8" xfId="4815" xr:uid="{00000000-0005-0000-0000-0000D91A0000}"/>
    <cellStyle name="Normal 3 3 3 4" xfId="1053" xr:uid="{00000000-0005-0000-0000-0000DA1A0000}"/>
    <cellStyle name="Normal 3 3 3 4 2" xfId="2403" xr:uid="{00000000-0005-0000-0000-0000DB1A0000}"/>
    <cellStyle name="Normal 3 3 3 4 2 2" xfId="24878" xr:uid="{00000000-0005-0000-0000-0000DC1A0000}"/>
    <cellStyle name="Normal 3 3 3 4 3" xfId="35058" xr:uid="{00000000-0005-0000-0000-0000DD1A0000}"/>
    <cellStyle name="Normal 3 3 3 4 4" xfId="14697" xr:uid="{00000000-0005-0000-0000-0000DE1A0000}"/>
    <cellStyle name="Normal 3 3 3 4 5" xfId="5691" xr:uid="{00000000-0005-0000-0000-0000DF1A0000}"/>
    <cellStyle name="Normal 3 3 3 5" xfId="1729" xr:uid="{00000000-0005-0000-0000-0000E01A0000}"/>
    <cellStyle name="Normal 3 3 3 5 2" xfId="26631" xr:uid="{00000000-0005-0000-0000-0000E11A0000}"/>
    <cellStyle name="Normal 3 3 3 5 3" xfId="36811" xr:uid="{00000000-0005-0000-0000-0000E21A0000}"/>
    <cellStyle name="Normal 3 3 3 5 4" xfId="16450" xr:uid="{00000000-0005-0000-0000-0000E31A0000}"/>
    <cellStyle name="Normal 3 3 3 5 5" xfId="7444" xr:uid="{00000000-0005-0000-0000-0000E41A0000}"/>
    <cellStyle name="Normal 3 3 3 6" xfId="3077" xr:uid="{00000000-0005-0000-0000-0000E51A0000}"/>
    <cellStyle name="Normal 3 3 3 6 2" xfId="28621" xr:uid="{00000000-0005-0000-0000-0000E61A0000}"/>
    <cellStyle name="Normal 3 3 3 6 3" xfId="38801" xr:uid="{00000000-0005-0000-0000-0000E71A0000}"/>
    <cellStyle name="Normal 3 3 3 6 4" xfId="18441" xr:uid="{00000000-0005-0000-0000-0000E81A0000}"/>
    <cellStyle name="Normal 3 3 3 6 5" xfId="9437" xr:uid="{00000000-0005-0000-0000-0000E91A0000}"/>
    <cellStyle name="Normal 3 3 3 7" xfId="11190" xr:uid="{00000000-0005-0000-0000-0000EA1A0000}"/>
    <cellStyle name="Normal 3 3 3 7 2" xfId="30374" xr:uid="{00000000-0005-0000-0000-0000EB1A0000}"/>
    <cellStyle name="Normal 3 3 3 7 3" xfId="40554" xr:uid="{00000000-0005-0000-0000-0000EC1A0000}"/>
    <cellStyle name="Normal 3 3 3 7 4" xfId="20194" xr:uid="{00000000-0005-0000-0000-0000ED1A0000}"/>
    <cellStyle name="Normal 3 3 3 8" xfId="12066" xr:uid="{00000000-0005-0000-0000-0000EE1A0000}"/>
    <cellStyle name="Normal 3 3 3 8 2" xfId="31250" xr:uid="{00000000-0005-0000-0000-0000EF1A0000}"/>
    <cellStyle name="Normal 3 3 3 8 3" xfId="41430" xr:uid="{00000000-0005-0000-0000-0000F01A0000}"/>
    <cellStyle name="Normal 3 3 3 8 4" xfId="21070" xr:uid="{00000000-0005-0000-0000-0000F11A0000}"/>
    <cellStyle name="Normal 3 3 3 9" xfId="21947" xr:uid="{00000000-0005-0000-0000-0000F21A0000}"/>
    <cellStyle name="Normal 3 3 3 9 2" xfId="32127" xr:uid="{00000000-0005-0000-0000-0000F31A0000}"/>
    <cellStyle name="Normal 3 3 3 9 3" xfId="42307" xr:uid="{00000000-0005-0000-0000-0000F41A0000}"/>
    <cellStyle name="Normal 3 3 4" xfId="471" xr:uid="{00000000-0005-0000-0000-0000F51A0000}"/>
    <cellStyle name="Normal 3 3 4 10" xfId="33525" xr:uid="{00000000-0005-0000-0000-0000F61A0000}"/>
    <cellStyle name="Normal 3 3 4 11" xfId="13164" xr:uid="{00000000-0005-0000-0000-0000F71A0000}"/>
    <cellStyle name="Normal 3 3 4 12" xfId="4157" xr:uid="{00000000-0005-0000-0000-0000F81A0000}"/>
    <cellStyle name="Normal 3 3 4 2" xfId="806" xr:uid="{00000000-0005-0000-0000-0000F91A0000}"/>
    <cellStyle name="Normal 3 3 4 2 2" xfId="1479" xr:uid="{00000000-0005-0000-0000-0000FA1A0000}"/>
    <cellStyle name="Normal 3 3 4 2 2 2" xfId="2829" xr:uid="{00000000-0005-0000-0000-0000FB1A0000}"/>
    <cellStyle name="Normal 3 3 4 2 2 2 2" xfId="25973" xr:uid="{00000000-0005-0000-0000-0000FC1A0000}"/>
    <cellStyle name="Normal 3 3 4 2 2 3" xfId="36153" xr:uid="{00000000-0005-0000-0000-0000FD1A0000}"/>
    <cellStyle name="Normal 3 3 4 2 2 4" xfId="15792" xr:uid="{00000000-0005-0000-0000-0000FE1A0000}"/>
    <cellStyle name="Normal 3 3 4 2 2 5" xfId="6786" xr:uid="{00000000-0005-0000-0000-0000FF1A0000}"/>
    <cellStyle name="Normal 3 3 4 2 3" xfId="2155" xr:uid="{00000000-0005-0000-0000-0000001B0000}"/>
    <cellStyle name="Normal 3 3 4 2 3 2" xfId="27726" xr:uid="{00000000-0005-0000-0000-0000011B0000}"/>
    <cellStyle name="Normal 3 3 4 2 3 3" xfId="37906" xr:uid="{00000000-0005-0000-0000-0000021B0000}"/>
    <cellStyle name="Normal 3 3 4 2 3 4" xfId="17545" xr:uid="{00000000-0005-0000-0000-0000031B0000}"/>
    <cellStyle name="Normal 3 3 4 2 3 5" xfId="8539" xr:uid="{00000000-0005-0000-0000-0000041B0000}"/>
    <cellStyle name="Normal 3 3 4 2 4" xfId="3503" xr:uid="{00000000-0005-0000-0000-0000051B0000}"/>
    <cellStyle name="Normal 3 3 4 2 4 2" xfId="29716" xr:uid="{00000000-0005-0000-0000-0000061B0000}"/>
    <cellStyle name="Normal 3 3 4 2 4 3" xfId="39896" xr:uid="{00000000-0005-0000-0000-0000071B0000}"/>
    <cellStyle name="Normal 3 3 4 2 4 4" xfId="19536" xr:uid="{00000000-0005-0000-0000-0000081B0000}"/>
    <cellStyle name="Normal 3 3 4 2 4 5" xfId="10532" xr:uid="{00000000-0005-0000-0000-0000091B0000}"/>
    <cellStyle name="Normal 3 3 4 2 5" xfId="24221" xr:uid="{00000000-0005-0000-0000-00000A1B0000}"/>
    <cellStyle name="Normal 3 3 4 2 6" xfId="34401" xr:uid="{00000000-0005-0000-0000-00000B1B0000}"/>
    <cellStyle name="Normal 3 3 4 2 7" xfId="14040" xr:uid="{00000000-0005-0000-0000-00000C1B0000}"/>
    <cellStyle name="Normal 3 3 4 2 8" xfId="5034" xr:uid="{00000000-0005-0000-0000-00000D1B0000}"/>
    <cellStyle name="Normal 3 3 4 3" xfId="1144" xr:uid="{00000000-0005-0000-0000-00000E1B0000}"/>
    <cellStyle name="Normal 3 3 4 3 2" xfId="2494" xr:uid="{00000000-0005-0000-0000-00000F1B0000}"/>
    <cellStyle name="Normal 3 3 4 3 2 2" xfId="25097" xr:uid="{00000000-0005-0000-0000-0000101B0000}"/>
    <cellStyle name="Normal 3 3 4 3 3" xfId="35277" xr:uid="{00000000-0005-0000-0000-0000111B0000}"/>
    <cellStyle name="Normal 3 3 4 3 4" xfId="14916" xr:uid="{00000000-0005-0000-0000-0000121B0000}"/>
    <cellStyle name="Normal 3 3 4 3 5" xfId="5910" xr:uid="{00000000-0005-0000-0000-0000131B0000}"/>
    <cellStyle name="Normal 3 3 4 4" xfId="1820" xr:uid="{00000000-0005-0000-0000-0000141B0000}"/>
    <cellStyle name="Normal 3 3 4 4 2" xfId="26850" xr:uid="{00000000-0005-0000-0000-0000151B0000}"/>
    <cellStyle name="Normal 3 3 4 4 3" xfId="37030" xr:uid="{00000000-0005-0000-0000-0000161B0000}"/>
    <cellStyle name="Normal 3 3 4 4 4" xfId="16669" xr:uid="{00000000-0005-0000-0000-0000171B0000}"/>
    <cellStyle name="Normal 3 3 4 4 5" xfId="7663" xr:uid="{00000000-0005-0000-0000-0000181B0000}"/>
    <cellStyle name="Normal 3 3 4 5" xfId="3168" xr:uid="{00000000-0005-0000-0000-0000191B0000}"/>
    <cellStyle name="Normal 3 3 4 5 2" xfId="28840" xr:uid="{00000000-0005-0000-0000-00001A1B0000}"/>
    <cellStyle name="Normal 3 3 4 5 3" xfId="39020" xr:uid="{00000000-0005-0000-0000-00001B1B0000}"/>
    <cellStyle name="Normal 3 3 4 5 4" xfId="18660" xr:uid="{00000000-0005-0000-0000-00001C1B0000}"/>
    <cellStyle name="Normal 3 3 4 5 5" xfId="9656" xr:uid="{00000000-0005-0000-0000-00001D1B0000}"/>
    <cellStyle name="Normal 3 3 4 6" xfId="11409" xr:uid="{00000000-0005-0000-0000-00001E1B0000}"/>
    <cellStyle name="Normal 3 3 4 6 2" xfId="30593" xr:uid="{00000000-0005-0000-0000-00001F1B0000}"/>
    <cellStyle name="Normal 3 3 4 6 3" xfId="40773" xr:uid="{00000000-0005-0000-0000-0000201B0000}"/>
    <cellStyle name="Normal 3 3 4 6 4" xfId="20413" xr:uid="{00000000-0005-0000-0000-0000211B0000}"/>
    <cellStyle name="Normal 3 3 4 7" xfId="12285" xr:uid="{00000000-0005-0000-0000-0000221B0000}"/>
    <cellStyle name="Normal 3 3 4 7 2" xfId="31469" xr:uid="{00000000-0005-0000-0000-0000231B0000}"/>
    <cellStyle name="Normal 3 3 4 7 3" xfId="41649" xr:uid="{00000000-0005-0000-0000-0000241B0000}"/>
    <cellStyle name="Normal 3 3 4 7 4" xfId="21289" xr:uid="{00000000-0005-0000-0000-0000251B0000}"/>
    <cellStyle name="Normal 3 3 4 8" xfId="22166" xr:uid="{00000000-0005-0000-0000-0000261B0000}"/>
    <cellStyle name="Normal 3 3 4 8 2" xfId="32346" xr:uid="{00000000-0005-0000-0000-0000271B0000}"/>
    <cellStyle name="Normal 3 3 4 8 3" xfId="42526" xr:uid="{00000000-0005-0000-0000-0000281B0000}"/>
    <cellStyle name="Normal 3 3 4 9" xfId="23345" xr:uid="{00000000-0005-0000-0000-0000291B0000}"/>
    <cellStyle name="Normal 3 3 5" xfId="640" xr:uid="{00000000-0005-0000-0000-00002A1B0000}"/>
    <cellStyle name="Normal 3 3 5 2" xfId="1313" xr:uid="{00000000-0005-0000-0000-00002B1B0000}"/>
    <cellStyle name="Normal 3 3 5 2 2" xfId="2663" xr:uid="{00000000-0005-0000-0000-00002C1B0000}"/>
    <cellStyle name="Normal 3 3 5 2 2 2" xfId="25535" xr:uid="{00000000-0005-0000-0000-00002D1B0000}"/>
    <cellStyle name="Normal 3 3 5 2 3" xfId="35715" xr:uid="{00000000-0005-0000-0000-00002E1B0000}"/>
    <cellStyle name="Normal 3 3 5 2 4" xfId="15354" xr:uid="{00000000-0005-0000-0000-00002F1B0000}"/>
    <cellStyle name="Normal 3 3 5 2 5" xfId="6348" xr:uid="{00000000-0005-0000-0000-0000301B0000}"/>
    <cellStyle name="Normal 3 3 5 3" xfId="1989" xr:uid="{00000000-0005-0000-0000-0000311B0000}"/>
    <cellStyle name="Normal 3 3 5 3 2" xfId="27288" xr:uid="{00000000-0005-0000-0000-0000321B0000}"/>
    <cellStyle name="Normal 3 3 5 3 3" xfId="37468" xr:uid="{00000000-0005-0000-0000-0000331B0000}"/>
    <cellStyle name="Normal 3 3 5 3 4" xfId="17107" xr:uid="{00000000-0005-0000-0000-0000341B0000}"/>
    <cellStyle name="Normal 3 3 5 3 5" xfId="8101" xr:uid="{00000000-0005-0000-0000-0000351B0000}"/>
    <cellStyle name="Normal 3 3 5 4" xfId="3337" xr:uid="{00000000-0005-0000-0000-0000361B0000}"/>
    <cellStyle name="Normal 3 3 5 4 2" xfId="29278" xr:uid="{00000000-0005-0000-0000-0000371B0000}"/>
    <cellStyle name="Normal 3 3 5 4 3" xfId="39458" xr:uid="{00000000-0005-0000-0000-0000381B0000}"/>
    <cellStyle name="Normal 3 3 5 4 4" xfId="19098" xr:uid="{00000000-0005-0000-0000-0000391B0000}"/>
    <cellStyle name="Normal 3 3 5 4 5" xfId="10094" xr:uid="{00000000-0005-0000-0000-00003A1B0000}"/>
    <cellStyle name="Normal 3 3 5 5" xfId="23783" xr:uid="{00000000-0005-0000-0000-00003B1B0000}"/>
    <cellStyle name="Normal 3 3 5 6" xfId="33963" xr:uid="{00000000-0005-0000-0000-00003C1B0000}"/>
    <cellStyle name="Normal 3 3 5 7" xfId="13602" xr:uid="{00000000-0005-0000-0000-00003D1B0000}"/>
    <cellStyle name="Normal 3 3 5 8" xfId="4596" xr:uid="{00000000-0005-0000-0000-00003E1B0000}"/>
    <cellStyle name="Normal 3 3 6" xfId="978" xr:uid="{00000000-0005-0000-0000-00003F1B0000}"/>
    <cellStyle name="Normal 3 3 6 2" xfId="2328" xr:uid="{00000000-0005-0000-0000-0000401B0000}"/>
    <cellStyle name="Normal 3 3 6 2 2" xfId="28179" xr:uid="{00000000-0005-0000-0000-0000411B0000}"/>
    <cellStyle name="Normal 3 3 6 2 3" xfId="38359" xr:uid="{00000000-0005-0000-0000-0000421B0000}"/>
    <cellStyle name="Normal 3 3 6 2 4" xfId="17999" xr:uid="{00000000-0005-0000-0000-0000431B0000}"/>
    <cellStyle name="Normal 3 3 6 2 5" xfId="8995" xr:uid="{00000000-0005-0000-0000-0000441B0000}"/>
    <cellStyle name="Normal 3 3 6 3" xfId="24659" xr:uid="{00000000-0005-0000-0000-0000451B0000}"/>
    <cellStyle name="Normal 3 3 6 4" xfId="34839" xr:uid="{00000000-0005-0000-0000-0000461B0000}"/>
    <cellStyle name="Normal 3 3 6 5" xfId="14478" xr:uid="{00000000-0005-0000-0000-0000471B0000}"/>
    <cellStyle name="Normal 3 3 6 6" xfId="5472" xr:uid="{00000000-0005-0000-0000-0000481B0000}"/>
    <cellStyle name="Normal 3 3 7" xfId="1654" xr:uid="{00000000-0005-0000-0000-0000491B0000}"/>
    <cellStyle name="Normal 3 3 7 2" xfId="26412" xr:uid="{00000000-0005-0000-0000-00004A1B0000}"/>
    <cellStyle name="Normal 3 3 7 3" xfId="36592" xr:uid="{00000000-0005-0000-0000-00004B1B0000}"/>
    <cellStyle name="Normal 3 3 7 4" xfId="16231" xr:uid="{00000000-0005-0000-0000-00004C1B0000}"/>
    <cellStyle name="Normal 3 3 7 5" xfId="7225" xr:uid="{00000000-0005-0000-0000-00004D1B0000}"/>
    <cellStyle name="Normal 3 3 8" xfId="3002" xr:uid="{00000000-0005-0000-0000-00004E1B0000}"/>
    <cellStyle name="Normal 3 3 8 2" xfId="28402" xr:uid="{00000000-0005-0000-0000-00004F1B0000}"/>
    <cellStyle name="Normal 3 3 8 3" xfId="38582" xr:uid="{00000000-0005-0000-0000-0000501B0000}"/>
    <cellStyle name="Normal 3 3 8 4" xfId="18222" xr:uid="{00000000-0005-0000-0000-0000511B0000}"/>
    <cellStyle name="Normal 3 3 8 5" xfId="9218" xr:uid="{00000000-0005-0000-0000-0000521B0000}"/>
    <cellStyle name="Normal 3 3 9" xfId="10971" xr:uid="{00000000-0005-0000-0000-0000531B0000}"/>
    <cellStyle name="Normal 3 3 9 2" xfId="30155" xr:uid="{00000000-0005-0000-0000-0000541B0000}"/>
    <cellStyle name="Normal 3 3 9 3" xfId="40335" xr:uid="{00000000-0005-0000-0000-0000551B0000}"/>
    <cellStyle name="Normal 3 3 9 4" xfId="19975" xr:uid="{00000000-0005-0000-0000-0000561B0000}"/>
    <cellStyle name="Normal 3 4" xfId="210" xr:uid="{00000000-0005-0000-0000-0000571B0000}"/>
    <cellStyle name="Normal 3 4 10" xfId="11848" xr:uid="{00000000-0005-0000-0000-0000581B0000}"/>
    <cellStyle name="Normal 3 4 10 2" xfId="31032" xr:uid="{00000000-0005-0000-0000-0000591B0000}"/>
    <cellStyle name="Normal 3 4 10 3" xfId="41212" xr:uid="{00000000-0005-0000-0000-00005A1B0000}"/>
    <cellStyle name="Normal 3 4 10 4" xfId="20852" xr:uid="{00000000-0005-0000-0000-00005B1B0000}"/>
    <cellStyle name="Normal 3 4 11" xfId="21729" xr:uid="{00000000-0005-0000-0000-00005C1B0000}"/>
    <cellStyle name="Normal 3 4 11 2" xfId="31909" xr:uid="{00000000-0005-0000-0000-00005D1B0000}"/>
    <cellStyle name="Normal 3 4 11 3" xfId="42089" xr:uid="{00000000-0005-0000-0000-00005E1B0000}"/>
    <cellStyle name="Normal 3 4 12" xfId="22622" xr:uid="{00000000-0005-0000-0000-00005F1B0000}"/>
    <cellStyle name="Normal 3 4 12 2" xfId="32802" xr:uid="{00000000-0005-0000-0000-0000601B0000}"/>
    <cellStyle name="Normal 3 4 12 3" xfId="42982" xr:uid="{00000000-0005-0000-0000-0000611B0000}"/>
    <cellStyle name="Normal 3 4 13" xfId="22861" xr:uid="{00000000-0005-0000-0000-0000621B0000}"/>
    <cellStyle name="Normal 3 4 14" xfId="33041" xr:uid="{00000000-0005-0000-0000-0000631B0000}"/>
    <cellStyle name="Normal 3 4 15" xfId="43221" xr:uid="{00000000-0005-0000-0000-0000641B0000}"/>
    <cellStyle name="Normal 3 4 16" xfId="43460" xr:uid="{00000000-0005-0000-0000-0000651B0000}"/>
    <cellStyle name="Normal 3 4 17" xfId="12727" xr:uid="{00000000-0005-0000-0000-0000661B0000}"/>
    <cellStyle name="Normal 3 4 18" xfId="3713" xr:uid="{00000000-0005-0000-0000-0000671B0000}"/>
    <cellStyle name="Normal 3 4 2" xfId="3834" xr:uid="{00000000-0005-0000-0000-0000681B0000}"/>
    <cellStyle name="Normal 3 4 2 10" xfId="21844" xr:uid="{00000000-0005-0000-0000-0000691B0000}"/>
    <cellStyle name="Normal 3 4 2 10 2" xfId="32024" xr:uid="{00000000-0005-0000-0000-00006A1B0000}"/>
    <cellStyle name="Normal 3 4 2 10 3" xfId="42204" xr:uid="{00000000-0005-0000-0000-00006B1B0000}"/>
    <cellStyle name="Normal 3 4 2 11" xfId="22740" xr:uid="{00000000-0005-0000-0000-00006C1B0000}"/>
    <cellStyle name="Normal 3 4 2 11 2" xfId="32920" xr:uid="{00000000-0005-0000-0000-00006D1B0000}"/>
    <cellStyle name="Normal 3 4 2 11 3" xfId="43100" xr:uid="{00000000-0005-0000-0000-00006E1B0000}"/>
    <cellStyle name="Normal 3 4 2 12" xfId="22979" xr:uid="{00000000-0005-0000-0000-00006F1B0000}"/>
    <cellStyle name="Normal 3 4 2 13" xfId="33159" xr:uid="{00000000-0005-0000-0000-0000701B0000}"/>
    <cellStyle name="Normal 3 4 2 14" xfId="43339" xr:uid="{00000000-0005-0000-0000-0000711B0000}"/>
    <cellStyle name="Normal 3 4 2 15" xfId="43578" xr:uid="{00000000-0005-0000-0000-0000721B0000}"/>
    <cellStyle name="Normal 3 4 2 16" xfId="12842" xr:uid="{00000000-0005-0000-0000-0000731B0000}"/>
    <cellStyle name="Normal 3 4 2 2" xfId="4054" xr:uid="{00000000-0005-0000-0000-0000741B0000}"/>
    <cellStyle name="Normal 3 4 2 2 10" xfId="23242" xr:uid="{00000000-0005-0000-0000-0000751B0000}"/>
    <cellStyle name="Normal 3 4 2 2 11" xfId="33422" xr:uid="{00000000-0005-0000-0000-0000761B0000}"/>
    <cellStyle name="Normal 3 4 2 2 12" xfId="13061" xr:uid="{00000000-0005-0000-0000-0000771B0000}"/>
    <cellStyle name="Normal 3 4 2 2 2" xfId="4492" xr:uid="{00000000-0005-0000-0000-0000781B0000}"/>
    <cellStyle name="Normal 3 4 2 2 2 10" xfId="33860" xr:uid="{00000000-0005-0000-0000-0000791B0000}"/>
    <cellStyle name="Normal 3 4 2 2 2 11" xfId="13499" xr:uid="{00000000-0005-0000-0000-00007A1B0000}"/>
    <cellStyle name="Normal 3 4 2 2 2 2" xfId="5369" xr:uid="{00000000-0005-0000-0000-00007B1B0000}"/>
    <cellStyle name="Normal 3 4 2 2 2 2 2" xfId="7121" xr:uid="{00000000-0005-0000-0000-00007C1B0000}"/>
    <cellStyle name="Normal 3 4 2 2 2 2 2 2" xfId="26308" xr:uid="{00000000-0005-0000-0000-00007D1B0000}"/>
    <cellStyle name="Normal 3 4 2 2 2 2 2 3" xfId="36488" xr:uid="{00000000-0005-0000-0000-00007E1B0000}"/>
    <cellStyle name="Normal 3 4 2 2 2 2 2 4" xfId="16127" xr:uid="{00000000-0005-0000-0000-00007F1B0000}"/>
    <cellStyle name="Normal 3 4 2 2 2 2 3" xfId="8874" xr:uid="{00000000-0005-0000-0000-0000801B0000}"/>
    <cellStyle name="Normal 3 4 2 2 2 2 3 2" xfId="28061" xr:uid="{00000000-0005-0000-0000-0000811B0000}"/>
    <cellStyle name="Normal 3 4 2 2 2 2 3 3" xfId="38241" xr:uid="{00000000-0005-0000-0000-0000821B0000}"/>
    <cellStyle name="Normal 3 4 2 2 2 2 3 4" xfId="17880" xr:uid="{00000000-0005-0000-0000-0000831B0000}"/>
    <cellStyle name="Normal 3 4 2 2 2 2 4" xfId="10867" xr:uid="{00000000-0005-0000-0000-0000841B0000}"/>
    <cellStyle name="Normal 3 4 2 2 2 2 4 2" xfId="30051" xr:uid="{00000000-0005-0000-0000-0000851B0000}"/>
    <cellStyle name="Normal 3 4 2 2 2 2 4 3" xfId="40231" xr:uid="{00000000-0005-0000-0000-0000861B0000}"/>
    <cellStyle name="Normal 3 4 2 2 2 2 4 4" xfId="19871" xr:uid="{00000000-0005-0000-0000-0000871B0000}"/>
    <cellStyle name="Normal 3 4 2 2 2 2 5" xfId="24556" xr:uid="{00000000-0005-0000-0000-0000881B0000}"/>
    <cellStyle name="Normal 3 4 2 2 2 2 6" xfId="34736" xr:uid="{00000000-0005-0000-0000-0000891B0000}"/>
    <cellStyle name="Normal 3 4 2 2 2 2 7" xfId="14375" xr:uid="{00000000-0005-0000-0000-00008A1B0000}"/>
    <cellStyle name="Normal 3 4 2 2 2 3" xfId="6245" xr:uid="{00000000-0005-0000-0000-00008B1B0000}"/>
    <cellStyle name="Normal 3 4 2 2 2 3 2" xfId="25432" xr:uid="{00000000-0005-0000-0000-00008C1B0000}"/>
    <cellStyle name="Normal 3 4 2 2 2 3 3" xfId="35612" xr:uid="{00000000-0005-0000-0000-00008D1B0000}"/>
    <cellStyle name="Normal 3 4 2 2 2 3 4" xfId="15251" xr:uid="{00000000-0005-0000-0000-00008E1B0000}"/>
    <cellStyle name="Normal 3 4 2 2 2 4" xfId="7998" xr:uid="{00000000-0005-0000-0000-00008F1B0000}"/>
    <cellStyle name="Normal 3 4 2 2 2 4 2" xfId="27185" xr:uid="{00000000-0005-0000-0000-0000901B0000}"/>
    <cellStyle name="Normal 3 4 2 2 2 4 3" xfId="37365" xr:uid="{00000000-0005-0000-0000-0000911B0000}"/>
    <cellStyle name="Normal 3 4 2 2 2 4 4" xfId="17004" xr:uid="{00000000-0005-0000-0000-0000921B0000}"/>
    <cellStyle name="Normal 3 4 2 2 2 5" xfId="9991" xr:uid="{00000000-0005-0000-0000-0000931B0000}"/>
    <cellStyle name="Normal 3 4 2 2 2 5 2" xfId="29175" xr:uid="{00000000-0005-0000-0000-0000941B0000}"/>
    <cellStyle name="Normal 3 4 2 2 2 5 3" xfId="39355" xr:uid="{00000000-0005-0000-0000-0000951B0000}"/>
    <cellStyle name="Normal 3 4 2 2 2 5 4" xfId="18995" xr:uid="{00000000-0005-0000-0000-0000961B0000}"/>
    <cellStyle name="Normal 3 4 2 2 2 6" xfId="11744" xr:uid="{00000000-0005-0000-0000-0000971B0000}"/>
    <cellStyle name="Normal 3 4 2 2 2 6 2" xfId="30928" xr:uid="{00000000-0005-0000-0000-0000981B0000}"/>
    <cellStyle name="Normal 3 4 2 2 2 6 3" xfId="41108" xr:uid="{00000000-0005-0000-0000-0000991B0000}"/>
    <cellStyle name="Normal 3 4 2 2 2 6 4" xfId="20748" xr:uid="{00000000-0005-0000-0000-00009A1B0000}"/>
    <cellStyle name="Normal 3 4 2 2 2 7" xfId="12620" xr:uid="{00000000-0005-0000-0000-00009B1B0000}"/>
    <cellStyle name="Normal 3 4 2 2 2 7 2" xfId="31804" xr:uid="{00000000-0005-0000-0000-00009C1B0000}"/>
    <cellStyle name="Normal 3 4 2 2 2 7 3" xfId="41984" xr:uid="{00000000-0005-0000-0000-00009D1B0000}"/>
    <cellStyle name="Normal 3 4 2 2 2 7 4" xfId="21624" xr:uid="{00000000-0005-0000-0000-00009E1B0000}"/>
    <cellStyle name="Normal 3 4 2 2 2 8" xfId="22501" xr:uid="{00000000-0005-0000-0000-00009F1B0000}"/>
    <cellStyle name="Normal 3 4 2 2 2 8 2" xfId="32681" xr:uid="{00000000-0005-0000-0000-0000A01B0000}"/>
    <cellStyle name="Normal 3 4 2 2 2 8 3" xfId="42861" xr:uid="{00000000-0005-0000-0000-0000A11B0000}"/>
    <cellStyle name="Normal 3 4 2 2 2 9" xfId="23680" xr:uid="{00000000-0005-0000-0000-0000A21B0000}"/>
    <cellStyle name="Normal 3 4 2 2 3" xfId="4931" xr:uid="{00000000-0005-0000-0000-0000A31B0000}"/>
    <cellStyle name="Normal 3 4 2 2 3 2" xfId="6683" xr:uid="{00000000-0005-0000-0000-0000A41B0000}"/>
    <cellStyle name="Normal 3 4 2 2 3 2 2" xfId="25870" xr:uid="{00000000-0005-0000-0000-0000A51B0000}"/>
    <cellStyle name="Normal 3 4 2 2 3 2 3" xfId="36050" xr:uid="{00000000-0005-0000-0000-0000A61B0000}"/>
    <cellStyle name="Normal 3 4 2 2 3 2 4" xfId="15689" xr:uid="{00000000-0005-0000-0000-0000A71B0000}"/>
    <cellStyle name="Normal 3 4 2 2 3 3" xfId="8436" xr:uid="{00000000-0005-0000-0000-0000A81B0000}"/>
    <cellStyle name="Normal 3 4 2 2 3 3 2" xfId="27623" xr:uid="{00000000-0005-0000-0000-0000A91B0000}"/>
    <cellStyle name="Normal 3 4 2 2 3 3 3" xfId="37803" xr:uid="{00000000-0005-0000-0000-0000AA1B0000}"/>
    <cellStyle name="Normal 3 4 2 2 3 3 4" xfId="17442" xr:uid="{00000000-0005-0000-0000-0000AB1B0000}"/>
    <cellStyle name="Normal 3 4 2 2 3 4" xfId="10429" xr:uid="{00000000-0005-0000-0000-0000AC1B0000}"/>
    <cellStyle name="Normal 3 4 2 2 3 4 2" xfId="29613" xr:uid="{00000000-0005-0000-0000-0000AD1B0000}"/>
    <cellStyle name="Normal 3 4 2 2 3 4 3" xfId="39793" xr:uid="{00000000-0005-0000-0000-0000AE1B0000}"/>
    <cellStyle name="Normal 3 4 2 2 3 4 4" xfId="19433" xr:uid="{00000000-0005-0000-0000-0000AF1B0000}"/>
    <cellStyle name="Normal 3 4 2 2 3 5" xfId="24118" xr:uid="{00000000-0005-0000-0000-0000B01B0000}"/>
    <cellStyle name="Normal 3 4 2 2 3 6" xfId="34298" xr:uid="{00000000-0005-0000-0000-0000B11B0000}"/>
    <cellStyle name="Normal 3 4 2 2 3 7" xfId="13937" xr:uid="{00000000-0005-0000-0000-0000B21B0000}"/>
    <cellStyle name="Normal 3 4 2 2 4" xfId="5807" xr:uid="{00000000-0005-0000-0000-0000B31B0000}"/>
    <cellStyle name="Normal 3 4 2 2 4 2" xfId="24994" xr:uid="{00000000-0005-0000-0000-0000B41B0000}"/>
    <cellStyle name="Normal 3 4 2 2 4 3" xfId="35174" xr:uid="{00000000-0005-0000-0000-0000B51B0000}"/>
    <cellStyle name="Normal 3 4 2 2 4 4" xfId="14813" xr:uid="{00000000-0005-0000-0000-0000B61B0000}"/>
    <cellStyle name="Normal 3 4 2 2 5" xfId="7560" xr:uid="{00000000-0005-0000-0000-0000B71B0000}"/>
    <cellStyle name="Normal 3 4 2 2 5 2" xfId="26747" xr:uid="{00000000-0005-0000-0000-0000B81B0000}"/>
    <cellStyle name="Normal 3 4 2 2 5 3" xfId="36927" xr:uid="{00000000-0005-0000-0000-0000B91B0000}"/>
    <cellStyle name="Normal 3 4 2 2 5 4" xfId="16566" xr:uid="{00000000-0005-0000-0000-0000BA1B0000}"/>
    <cellStyle name="Normal 3 4 2 2 6" xfId="9553" xr:uid="{00000000-0005-0000-0000-0000BB1B0000}"/>
    <cellStyle name="Normal 3 4 2 2 6 2" xfId="28737" xr:uid="{00000000-0005-0000-0000-0000BC1B0000}"/>
    <cellStyle name="Normal 3 4 2 2 6 3" xfId="38917" xr:uid="{00000000-0005-0000-0000-0000BD1B0000}"/>
    <cellStyle name="Normal 3 4 2 2 6 4" xfId="18557" xr:uid="{00000000-0005-0000-0000-0000BE1B0000}"/>
    <cellStyle name="Normal 3 4 2 2 7" xfId="11306" xr:uid="{00000000-0005-0000-0000-0000BF1B0000}"/>
    <cellStyle name="Normal 3 4 2 2 7 2" xfId="30490" xr:uid="{00000000-0005-0000-0000-0000C01B0000}"/>
    <cellStyle name="Normal 3 4 2 2 7 3" xfId="40670" xr:uid="{00000000-0005-0000-0000-0000C11B0000}"/>
    <cellStyle name="Normal 3 4 2 2 7 4" xfId="20310" xr:uid="{00000000-0005-0000-0000-0000C21B0000}"/>
    <cellStyle name="Normal 3 4 2 2 8" xfId="12182" xr:uid="{00000000-0005-0000-0000-0000C31B0000}"/>
    <cellStyle name="Normal 3 4 2 2 8 2" xfId="31366" xr:uid="{00000000-0005-0000-0000-0000C41B0000}"/>
    <cellStyle name="Normal 3 4 2 2 8 3" xfId="41546" xr:uid="{00000000-0005-0000-0000-0000C51B0000}"/>
    <cellStyle name="Normal 3 4 2 2 8 4" xfId="21186" xr:uid="{00000000-0005-0000-0000-0000C61B0000}"/>
    <cellStyle name="Normal 3 4 2 2 9" xfId="22063" xr:uid="{00000000-0005-0000-0000-0000C71B0000}"/>
    <cellStyle name="Normal 3 4 2 2 9 2" xfId="32243" xr:uid="{00000000-0005-0000-0000-0000C81B0000}"/>
    <cellStyle name="Normal 3 4 2 2 9 3" xfId="42423" xr:uid="{00000000-0005-0000-0000-0000C91B0000}"/>
    <cellStyle name="Normal 3 4 2 3" xfId="4273" xr:uid="{00000000-0005-0000-0000-0000CA1B0000}"/>
    <cellStyle name="Normal 3 4 2 3 10" xfId="33641" xr:uid="{00000000-0005-0000-0000-0000CB1B0000}"/>
    <cellStyle name="Normal 3 4 2 3 11" xfId="13280" xr:uid="{00000000-0005-0000-0000-0000CC1B0000}"/>
    <cellStyle name="Normal 3 4 2 3 2" xfId="5150" xr:uid="{00000000-0005-0000-0000-0000CD1B0000}"/>
    <cellStyle name="Normal 3 4 2 3 2 2" xfId="6902" xr:uid="{00000000-0005-0000-0000-0000CE1B0000}"/>
    <cellStyle name="Normal 3 4 2 3 2 2 2" xfId="26089" xr:uid="{00000000-0005-0000-0000-0000CF1B0000}"/>
    <cellStyle name="Normal 3 4 2 3 2 2 3" xfId="36269" xr:uid="{00000000-0005-0000-0000-0000D01B0000}"/>
    <cellStyle name="Normal 3 4 2 3 2 2 4" xfId="15908" xr:uid="{00000000-0005-0000-0000-0000D11B0000}"/>
    <cellStyle name="Normal 3 4 2 3 2 3" xfId="8655" xr:uid="{00000000-0005-0000-0000-0000D21B0000}"/>
    <cellStyle name="Normal 3 4 2 3 2 3 2" xfId="27842" xr:uid="{00000000-0005-0000-0000-0000D31B0000}"/>
    <cellStyle name="Normal 3 4 2 3 2 3 3" xfId="38022" xr:uid="{00000000-0005-0000-0000-0000D41B0000}"/>
    <cellStyle name="Normal 3 4 2 3 2 3 4" xfId="17661" xr:uid="{00000000-0005-0000-0000-0000D51B0000}"/>
    <cellStyle name="Normal 3 4 2 3 2 4" xfId="10648" xr:uid="{00000000-0005-0000-0000-0000D61B0000}"/>
    <cellStyle name="Normal 3 4 2 3 2 4 2" xfId="29832" xr:uid="{00000000-0005-0000-0000-0000D71B0000}"/>
    <cellStyle name="Normal 3 4 2 3 2 4 3" xfId="40012" xr:uid="{00000000-0005-0000-0000-0000D81B0000}"/>
    <cellStyle name="Normal 3 4 2 3 2 4 4" xfId="19652" xr:uid="{00000000-0005-0000-0000-0000D91B0000}"/>
    <cellStyle name="Normal 3 4 2 3 2 5" xfId="24337" xr:uid="{00000000-0005-0000-0000-0000DA1B0000}"/>
    <cellStyle name="Normal 3 4 2 3 2 6" xfId="34517" xr:uid="{00000000-0005-0000-0000-0000DB1B0000}"/>
    <cellStyle name="Normal 3 4 2 3 2 7" xfId="14156" xr:uid="{00000000-0005-0000-0000-0000DC1B0000}"/>
    <cellStyle name="Normal 3 4 2 3 3" xfId="6026" xr:uid="{00000000-0005-0000-0000-0000DD1B0000}"/>
    <cellStyle name="Normal 3 4 2 3 3 2" xfId="25213" xr:uid="{00000000-0005-0000-0000-0000DE1B0000}"/>
    <cellStyle name="Normal 3 4 2 3 3 3" xfId="35393" xr:uid="{00000000-0005-0000-0000-0000DF1B0000}"/>
    <cellStyle name="Normal 3 4 2 3 3 4" xfId="15032" xr:uid="{00000000-0005-0000-0000-0000E01B0000}"/>
    <cellStyle name="Normal 3 4 2 3 4" xfId="7779" xr:uid="{00000000-0005-0000-0000-0000E11B0000}"/>
    <cellStyle name="Normal 3 4 2 3 4 2" xfId="26966" xr:uid="{00000000-0005-0000-0000-0000E21B0000}"/>
    <cellStyle name="Normal 3 4 2 3 4 3" xfId="37146" xr:uid="{00000000-0005-0000-0000-0000E31B0000}"/>
    <cellStyle name="Normal 3 4 2 3 4 4" xfId="16785" xr:uid="{00000000-0005-0000-0000-0000E41B0000}"/>
    <cellStyle name="Normal 3 4 2 3 5" xfId="9772" xr:uid="{00000000-0005-0000-0000-0000E51B0000}"/>
    <cellStyle name="Normal 3 4 2 3 5 2" xfId="28956" xr:uid="{00000000-0005-0000-0000-0000E61B0000}"/>
    <cellStyle name="Normal 3 4 2 3 5 3" xfId="39136" xr:uid="{00000000-0005-0000-0000-0000E71B0000}"/>
    <cellStyle name="Normal 3 4 2 3 5 4" xfId="18776" xr:uid="{00000000-0005-0000-0000-0000E81B0000}"/>
    <cellStyle name="Normal 3 4 2 3 6" xfId="11525" xr:uid="{00000000-0005-0000-0000-0000E91B0000}"/>
    <cellStyle name="Normal 3 4 2 3 6 2" xfId="30709" xr:uid="{00000000-0005-0000-0000-0000EA1B0000}"/>
    <cellStyle name="Normal 3 4 2 3 6 3" xfId="40889" xr:uid="{00000000-0005-0000-0000-0000EB1B0000}"/>
    <cellStyle name="Normal 3 4 2 3 6 4" xfId="20529" xr:uid="{00000000-0005-0000-0000-0000EC1B0000}"/>
    <cellStyle name="Normal 3 4 2 3 7" xfId="12401" xr:uid="{00000000-0005-0000-0000-0000ED1B0000}"/>
    <cellStyle name="Normal 3 4 2 3 7 2" xfId="31585" xr:uid="{00000000-0005-0000-0000-0000EE1B0000}"/>
    <cellStyle name="Normal 3 4 2 3 7 3" xfId="41765" xr:uid="{00000000-0005-0000-0000-0000EF1B0000}"/>
    <cellStyle name="Normal 3 4 2 3 7 4" xfId="21405" xr:uid="{00000000-0005-0000-0000-0000F01B0000}"/>
    <cellStyle name="Normal 3 4 2 3 8" xfId="22282" xr:uid="{00000000-0005-0000-0000-0000F11B0000}"/>
    <cellStyle name="Normal 3 4 2 3 8 2" xfId="32462" xr:uid="{00000000-0005-0000-0000-0000F21B0000}"/>
    <cellStyle name="Normal 3 4 2 3 8 3" xfId="42642" xr:uid="{00000000-0005-0000-0000-0000F31B0000}"/>
    <cellStyle name="Normal 3 4 2 3 9" xfId="23461" xr:uid="{00000000-0005-0000-0000-0000F41B0000}"/>
    <cellStyle name="Normal 3 4 2 4" xfId="4712" xr:uid="{00000000-0005-0000-0000-0000F51B0000}"/>
    <cellStyle name="Normal 3 4 2 4 2" xfId="6464" xr:uid="{00000000-0005-0000-0000-0000F61B0000}"/>
    <cellStyle name="Normal 3 4 2 4 2 2" xfId="25651" xr:uid="{00000000-0005-0000-0000-0000F71B0000}"/>
    <cellStyle name="Normal 3 4 2 4 2 3" xfId="35831" xr:uid="{00000000-0005-0000-0000-0000F81B0000}"/>
    <cellStyle name="Normal 3 4 2 4 2 4" xfId="15470" xr:uid="{00000000-0005-0000-0000-0000F91B0000}"/>
    <cellStyle name="Normal 3 4 2 4 3" xfId="8217" xr:uid="{00000000-0005-0000-0000-0000FA1B0000}"/>
    <cellStyle name="Normal 3 4 2 4 3 2" xfId="27404" xr:uid="{00000000-0005-0000-0000-0000FB1B0000}"/>
    <cellStyle name="Normal 3 4 2 4 3 3" xfId="37584" xr:uid="{00000000-0005-0000-0000-0000FC1B0000}"/>
    <cellStyle name="Normal 3 4 2 4 3 4" xfId="17223" xr:uid="{00000000-0005-0000-0000-0000FD1B0000}"/>
    <cellStyle name="Normal 3 4 2 4 4" xfId="10210" xr:uid="{00000000-0005-0000-0000-0000FE1B0000}"/>
    <cellStyle name="Normal 3 4 2 4 4 2" xfId="29394" xr:uid="{00000000-0005-0000-0000-0000FF1B0000}"/>
    <cellStyle name="Normal 3 4 2 4 4 3" xfId="39574" xr:uid="{00000000-0005-0000-0000-0000001C0000}"/>
    <cellStyle name="Normal 3 4 2 4 4 4" xfId="19214" xr:uid="{00000000-0005-0000-0000-0000011C0000}"/>
    <cellStyle name="Normal 3 4 2 4 5" xfId="23899" xr:uid="{00000000-0005-0000-0000-0000021C0000}"/>
    <cellStyle name="Normal 3 4 2 4 6" xfId="34079" xr:uid="{00000000-0005-0000-0000-0000031C0000}"/>
    <cellStyle name="Normal 3 4 2 4 7" xfId="13718" xr:uid="{00000000-0005-0000-0000-0000041C0000}"/>
    <cellStyle name="Normal 3 4 2 5" xfId="5588" xr:uid="{00000000-0005-0000-0000-0000051C0000}"/>
    <cellStyle name="Normal 3 4 2 5 2" xfId="9114" xr:uid="{00000000-0005-0000-0000-0000061C0000}"/>
    <cellStyle name="Normal 3 4 2 5 2 2" xfId="28298" xr:uid="{00000000-0005-0000-0000-0000071C0000}"/>
    <cellStyle name="Normal 3 4 2 5 2 3" xfId="38478" xr:uid="{00000000-0005-0000-0000-0000081C0000}"/>
    <cellStyle name="Normal 3 4 2 5 2 4" xfId="18118" xr:uid="{00000000-0005-0000-0000-0000091C0000}"/>
    <cellStyle name="Normal 3 4 2 5 3" xfId="24775" xr:uid="{00000000-0005-0000-0000-00000A1C0000}"/>
    <cellStyle name="Normal 3 4 2 5 4" xfId="34955" xr:uid="{00000000-0005-0000-0000-00000B1C0000}"/>
    <cellStyle name="Normal 3 4 2 5 5" xfId="14594" xr:uid="{00000000-0005-0000-0000-00000C1C0000}"/>
    <cellStyle name="Normal 3 4 2 6" xfId="7341" xr:uid="{00000000-0005-0000-0000-00000D1C0000}"/>
    <cellStyle name="Normal 3 4 2 6 2" xfId="26528" xr:uid="{00000000-0005-0000-0000-00000E1C0000}"/>
    <cellStyle name="Normal 3 4 2 6 3" xfId="36708" xr:uid="{00000000-0005-0000-0000-00000F1C0000}"/>
    <cellStyle name="Normal 3 4 2 6 4" xfId="16347" xr:uid="{00000000-0005-0000-0000-0000101C0000}"/>
    <cellStyle name="Normal 3 4 2 7" xfId="9334" xr:uid="{00000000-0005-0000-0000-0000111C0000}"/>
    <cellStyle name="Normal 3 4 2 7 2" xfId="28518" xr:uid="{00000000-0005-0000-0000-0000121C0000}"/>
    <cellStyle name="Normal 3 4 2 7 3" xfId="38698" xr:uid="{00000000-0005-0000-0000-0000131C0000}"/>
    <cellStyle name="Normal 3 4 2 7 4" xfId="18338" xr:uid="{00000000-0005-0000-0000-0000141C0000}"/>
    <cellStyle name="Normal 3 4 2 8" xfId="11087" xr:uid="{00000000-0005-0000-0000-0000151C0000}"/>
    <cellStyle name="Normal 3 4 2 8 2" xfId="30271" xr:uid="{00000000-0005-0000-0000-0000161C0000}"/>
    <cellStyle name="Normal 3 4 2 8 3" xfId="40451" xr:uid="{00000000-0005-0000-0000-0000171C0000}"/>
    <cellStyle name="Normal 3 4 2 8 4" xfId="20091" xr:uid="{00000000-0005-0000-0000-0000181C0000}"/>
    <cellStyle name="Normal 3 4 2 9" xfId="11963" xr:uid="{00000000-0005-0000-0000-0000191C0000}"/>
    <cellStyle name="Normal 3 4 2 9 2" xfId="31147" xr:uid="{00000000-0005-0000-0000-00001A1C0000}"/>
    <cellStyle name="Normal 3 4 2 9 3" xfId="41327" xr:uid="{00000000-0005-0000-0000-00001B1C0000}"/>
    <cellStyle name="Normal 3 4 2 9 4" xfId="20967" xr:uid="{00000000-0005-0000-0000-00001C1C0000}"/>
    <cellStyle name="Normal 3 4 3" xfId="3939" xr:uid="{00000000-0005-0000-0000-00001D1C0000}"/>
    <cellStyle name="Normal 3 4 3 10" xfId="23127" xr:uid="{00000000-0005-0000-0000-00001E1C0000}"/>
    <cellStyle name="Normal 3 4 3 11" xfId="33307" xr:uid="{00000000-0005-0000-0000-00001F1C0000}"/>
    <cellStyle name="Normal 3 4 3 12" xfId="12946" xr:uid="{00000000-0005-0000-0000-0000201C0000}"/>
    <cellStyle name="Normal 3 4 3 2" xfId="4377" xr:uid="{00000000-0005-0000-0000-0000211C0000}"/>
    <cellStyle name="Normal 3 4 3 2 10" xfId="33745" xr:uid="{00000000-0005-0000-0000-0000221C0000}"/>
    <cellStyle name="Normal 3 4 3 2 11" xfId="13384" xr:uid="{00000000-0005-0000-0000-0000231C0000}"/>
    <cellStyle name="Normal 3 4 3 2 2" xfId="5254" xr:uid="{00000000-0005-0000-0000-0000241C0000}"/>
    <cellStyle name="Normal 3 4 3 2 2 2" xfId="7006" xr:uid="{00000000-0005-0000-0000-0000251C0000}"/>
    <cellStyle name="Normal 3 4 3 2 2 2 2" xfId="26193" xr:uid="{00000000-0005-0000-0000-0000261C0000}"/>
    <cellStyle name="Normal 3 4 3 2 2 2 3" xfId="36373" xr:uid="{00000000-0005-0000-0000-0000271C0000}"/>
    <cellStyle name="Normal 3 4 3 2 2 2 4" xfId="16012" xr:uid="{00000000-0005-0000-0000-0000281C0000}"/>
    <cellStyle name="Normal 3 4 3 2 2 3" xfId="8759" xr:uid="{00000000-0005-0000-0000-0000291C0000}"/>
    <cellStyle name="Normal 3 4 3 2 2 3 2" xfId="27946" xr:uid="{00000000-0005-0000-0000-00002A1C0000}"/>
    <cellStyle name="Normal 3 4 3 2 2 3 3" xfId="38126" xr:uid="{00000000-0005-0000-0000-00002B1C0000}"/>
    <cellStyle name="Normal 3 4 3 2 2 3 4" xfId="17765" xr:uid="{00000000-0005-0000-0000-00002C1C0000}"/>
    <cellStyle name="Normal 3 4 3 2 2 4" xfId="10752" xr:uid="{00000000-0005-0000-0000-00002D1C0000}"/>
    <cellStyle name="Normal 3 4 3 2 2 4 2" xfId="29936" xr:uid="{00000000-0005-0000-0000-00002E1C0000}"/>
    <cellStyle name="Normal 3 4 3 2 2 4 3" xfId="40116" xr:uid="{00000000-0005-0000-0000-00002F1C0000}"/>
    <cellStyle name="Normal 3 4 3 2 2 4 4" xfId="19756" xr:uid="{00000000-0005-0000-0000-0000301C0000}"/>
    <cellStyle name="Normal 3 4 3 2 2 5" xfId="24441" xr:uid="{00000000-0005-0000-0000-0000311C0000}"/>
    <cellStyle name="Normal 3 4 3 2 2 6" xfId="34621" xr:uid="{00000000-0005-0000-0000-0000321C0000}"/>
    <cellStyle name="Normal 3 4 3 2 2 7" xfId="14260" xr:uid="{00000000-0005-0000-0000-0000331C0000}"/>
    <cellStyle name="Normal 3 4 3 2 3" xfId="6130" xr:uid="{00000000-0005-0000-0000-0000341C0000}"/>
    <cellStyle name="Normal 3 4 3 2 3 2" xfId="25317" xr:uid="{00000000-0005-0000-0000-0000351C0000}"/>
    <cellStyle name="Normal 3 4 3 2 3 3" xfId="35497" xr:uid="{00000000-0005-0000-0000-0000361C0000}"/>
    <cellStyle name="Normal 3 4 3 2 3 4" xfId="15136" xr:uid="{00000000-0005-0000-0000-0000371C0000}"/>
    <cellStyle name="Normal 3 4 3 2 4" xfId="7883" xr:uid="{00000000-0005-0000-0000-0000381C0000}"/>
    <cellStyle name="Normal 3 4 3 2 4 2" xfId="27070" xr:uid="{00000000-0005-0000-0000-0000391C0000}"/>
    <cellStyle name="Normal 3 4 3 2 4 3" xfId="37250" xr:uid="{00000000-0005-0000-0000-00003A1C0000}"/>
    <cellStyle name="Normal 3 4 3 2 4 4" xfId="16889" xr:uid="{00000000-0005-0000-0000-00003B1C0000}"/>
    <cellStyle name="Normal 3 4 3 2 5" xfId="9876" xr:uid="{00000000-0005-0000-0000-00003C1C0000}"/>
    <cellStyle name="Normal 3 4 3 2 5 2" xfId="29060" xr:uid="{00000000-0005-0000-0000-00003D1C0000}"/>
    <cellStyle name="Normal 3 4 3 2 5 3" xfId="39240" xr:uid="{00000000-0005-0000-0000-00003E1C0000}"/>
    <cellStyle name="Normal 3 4 3 2 5 4" xfId="18880" xr:uid="{00000000-0005-0000-0000-00003F1C0000}"/>
    <cellStyle name="Normal 3 4 3 2 6" xfId="11629" xr:uid="{00000000-0005-0000-0000-0000401C0000}"/>
    <cellStyle name="Normal 3 4 3 2 6 2" xfId="30813" xr:uid="{00000000-0005-0000-0000-0000411C0000}"/>
    <cellStyle name="Normal 3 4 3 2 6 3" xfId="40993" xr:uid="{00000000-0005-0000-0000-0000421C0000}"/>
    <cellStyle name="Normal 3 4 3 2 6 4" xfId="20633" xr:uid="{00000000-0005-0000-0000-0000431C0000}"/>
    <cellStyle name="Normal 3 4 3 2 7" xfId="12505" xr:uid="{00000000-0005-0000-0000-0000441C0000}"/>
    <cellStyle name="Normal 3 4 3 2 7 2" xfId="31689" xr:uid="{00000000-0005-0000-0000-0000451C0000}"/>
    <cellStyle name="Normal 3 4 3 2 7 3" xfId="41869" xr:uid="{00000000-0005-0000-0000-0000461C0000}"/>
    <cellStyle name="Normal 3 4 3 2 7 4" xfId="21509" xr:uid="{00000000-0005-0000-0000-0000471C0000}"/>
    <cellStyle name="Normal 3 4 3 2 8" xfId="22386" xr:uid="{00000000-0005-0000-0000-0000481C0000}"/>
    <cellStyle name="Normal 3 4 3 2 8 2" xfId="32566" xr:uid="{00000000-0005-0000-0000-0000491C0000}"/>
    <cellStyle name="Normal 3 4 3 2 8 3" xfId="42746" xr:uid="{00000000-0005-0000-0000-00004A1C0000}"/>
    <cellStyle name="Normal 3 4 3 2 9" xfId="23565" xr:uid="{00000000-0005-0000-0000-00004B1C0000}"/>
    <cellStyle name="Normal 3 4 3 3" xfId="4816" xr:uid="{00000000-0005-0000-0000-00004C1C0000}"/>
    <cellStyle name="Normal 3 4 3 3 2" xfId="6568" xr:uid="{00000000-0005-0000-0000-00004D1C0000}"/>
    <cellStyle name="Normal 3 4 3 3 2 2" xfId="25755" xr:uid="{00000000-0005-0000-0000-00004E1C0000}"/>
    <cellStyle name="Normal 3 4 3 3 2 3" xfId="35935" xr:uid="{00000000-0005-0000-0000-00004F1C0000}"/>
    <cellStyle name="Normal 3 4 3 3 2 4" xfId="15574" xr:uid="{00000000-0005-0000-0000-0000501C0000}"/>
    <cellStyle name="Normal 3 4 3 3 3" xfId="8321" xr:uid="{00000000-0005-0000-0000-0000511C0000}"/>
    <cellStyle name="Normal 3 4 3 3 3 2" xfId="27508" xr:uid="{00000000-0005-0000-0000-0000521C0000}"/>
    <cellStyle name="Normal 3 4 3 3 3 3" xfId="37688" xr:uid="{00000000-0005-0000-0000-0000531C0000}"/>
    <cellStyle name="Normal 3 4 3 3 3 4" xfId="17327" xr:uid="{00000000-0005-0000-0000-0000541C0000}"/>
    <cellStyle name="Normal 3 4 3 3 4" xfId="10314" xr:uid="{00000000-0005-0000-0000-0000551C0000}"/>
    <cellStyle name="Normal 3 4 3 3 4 2" xfId="29498" xr:uid="{00000000-0005-0000-0000-0000561C0000}"/>
    <cellStyle name="Normal 3 4 3 3 4 3" xfId="39678" xr:uid="{00000000-0005-0000-0000-0000571C0000}"/>
    <cellStyle name="Normal 3 4 3 3 4 4" xfId="19318" xr:uid="{00000000-0005-0000-0000-0000581C0000}"/>
    <cellStyle name="Normal 3 4 3 3 5" xfId="24003" xr:uid="{00000000-0005-0000-0000-0000591C0000}"/>
    <cellStyle name="Normal 3 4 3 3 6" xfId="34183" xr:uid="{00000000-0005-0000-0000-00005A1C0000}"/>
    <cellStyle name="Normal 3 4 3 3 7" xfId="13822" xr:uid="{00000000-0005-0000-0000-00005B1C0000}"/>
    <cellStyle name="Normal 3 4 3 4" xfId="5692" xr:uid="{00000000-0005-0000-0000-00005C1C0000}"/>
    <cellStyle name="Normal 3 4 3 4 2" xfId="24879" xr:uid="{00000000-0005-0000-0000-00005D1C0000}"/>
    <cellStyle name="Normal 3 4 3 4 3" xfId="35059" xr:uid="{00000000-0005-0000-0000-00005E1C0000}"/>
    <cellStyle name="Normal 3 4 3 4 4" xfId="14698" xr:uid="{00000000-0005-0000-0000-00005F1C0000}"/>
    <cellStyle name="Normal 3 4 3 5" xfId="7445" xr:uid="{00000000-0005-0000-0000-0000601C0000}"/>
    <cellStyle name="Normal 3 4 3 5 2" xfId="26632" xr:uid="{00000000-0005-0000-0000-0000611C0000}"/>
    <cellStyle name="Normal 3 4 3 5 3" xfId="36812" xr:uid="{00000000-0005-0000-0000-0000621C0000}"/>
    <cellStyle name="Normal 3 4 3 5 4" xfId="16451" xr:uid="{00000000-0005-0000-0000-0000631C0000}"/>
    <cellStyle name="Normal 3 4 3 6" xfId="9438" xr:uid="{00000000-0005-0000-0000-0000641C0000}"/>
    <cellStyle name="Normal 3 4 3 6 2" xfId="28622" xr:uid="{00000000-0005-0000-0000-0000651C0000}"/>
    <cellStyle name="Normal 3 4 3 6 3" xfId="38802" xr:uid="{00000000-0005-0000-0000-0000661C0000}"/>
    <cellStyle name="Normal 3 4 3 6 4" xfId="18442" xr:uid="{00000000-0005-0000-0000-0000671C0000}"/>
    <cellStyle name="Normal 3 4 3 7" xfId="11191" xr:uid="{00000000-0005-0000-0000-0000681C0000}"/>
    <cellStyle name="Normal 3 4 3 7 2" xfId="30375" xr:uid="{00000000-0005-0000-0000-0000691C0000}"/>
    <cellStyle name="Normal 3 4 3 7 3" xfId="40555" xr:uid="{00000000-0005-0000-0000-00006A1C0000}"/>
    <cellStyle name="Normal 3 4 3 7 4" xfId="20195" xr:uid="{00000000-0005-0000-0000-00006B1C0000}"/>
    <cellStyle name="Normal 3 4 3 8" xfId="12067" xr:uid="{00000000-0005-0000-0000-00006C1C0000}"/>
    <cellStyle name="Normal 3 4 3 8 2" xfId="31251" xr:uid="{00000000-0005-0000-0000-00006D1C0000}"/>
    <cellStyle name="Normal 3 4 3 8 3" xfId="41431" xr:uid="{00000000-0005-0000-0000-00006E1C0000}"/>
    <cellStyle name="Normal 3 4 3 8 4" xfId="21071" xr:uid="{00000000-0005-0000-0000-00006F1C0000}"/>
    <cellStyle name="Normal 3 4 3 9" xfId="21948" xr:uid="{00000000-0005-0000-0000-0000701C0000}"/>
    <cellStyle name="Normal 3 4 3 9 2" xfId="32128" xr:uid="{00000000-0005-0000-0000-0000711C0000}"/>
    <cellStyle name="Normal 3 4 3 9 3" xfId="42308" xr:uid="{00000000-0005-0000-0000-0000721C0000}"/>
    <cellStyle name="Normal 3 4 4" xfId="4158" xr:uid="{00000000-0005-0000-0000-0000731C0000}"/>
    <cellStyle name="Normal 3 4 4 10" xfId="33526" xr:uid="{00000000-0005-0000-0000-0000741C0000}"/>
    <cellStyle name="Normal 3 4 4 11" xfId="13165" xr:uid="{00000000-0005-0000-0000-0000751C0000}"/>
    <cellStyle name="Normal 3 4 4 2" xfId="5035" xr:uid="{00000000-0005-0000-0000-0000761C0000}"/>
    <cellStyle name="Normal 3 4 4 2 2" xfId="6787" xr:uid="{00000000-0005-0000-0000-0000771C0000}"/>
    <cellStyle name="Normal 3 4 4 2 2 2" xfId="25974" xr:uid="{00000000-0005-0000-0000-0000781C0000}"/>
    <cellStyle name="Normal 3 4 4 2 2 3" xfId="36154" xr:uid="{00000000-0005-0000-0000-0000791C0000}"/>
    <cellStyle name="Normal 3 4 4 2 2 4" xfId="15793" xr:uid="{00000000-0005-0000-0000-00007A1C0000}"/>
    <cellStyle name="Normal 3 4 4 2 3" xfId="8540" xr:uid="{00000000-0005-0000-0000-00007B1C0000}"/>
    <cellStyle name="Normal 3 4 4 2 3 2" xfId="27727" xr:uid="{00000000-0005-0000-0000-00007C1C0000}"/>
    <cellStyle name="Normal 3 4 4 2 3 3" xfId="37907" xr:uid="{00000000-0005-0000-0000-00007D1C0000}"/>
    <cellStyle name="Normal 3 4 4 2 3 4" xfId="17546" xr:uid="{00000000-0005-0000-0000-00007E1C0000}"/>
    <cellStyle name="Normal 3 4 4 2 4" xfId="10533" xr:uid="{00000000-0005-0000-0000-00007F1C0000}"/>
    <cellStyle name="Normal 3 4 4 2 4 2" xfId="29717" xr:uid="{00000000-0005-0000-0000-0000801C0000}"/>
    <cellStyle name="Normal 3 4 4 2 4 3" xfId="39897" xr:uid="{00000000-0005-0000-0000-0000811C0000}"/>
    <cellStyle name="Normal 3 4 4 2 4 4" xfId="19537" xr:uid="{00000000-0005-0000-0000-0000821C0000}"/>
    <cellStyle name="Normal 3 4 4 2 5" xfId="24222" xr:uid="{00000000-0005-0000-0000-0000831C0000}"/>
    <cellStyle name="Normal 3 4 4 2 6" xfId="34402" xr:uid="{00000000-0005-0000-0000-0000841C0000}"/>
    <cellStyle name="Normal 3 4 4 2 7" xfId="14041" xr:uid="{00000000-0005-0000-0000-0000851C0000}"/>
    <cellStyle name="Normal 3 4 4 3" xfId="5911" xr:uid="{00000000-0005-0000-0000-0000861C0000}"/>
    <cellStyle name="Normal 3 4 4 3 2" xfId="25098" xr:uid="{00000000-0005-0000-0000-0000871C0000}"/>
    <cellStyle name="Normal 3 4 4 3 3" xfId="35278" xr:uid="{00000000-0005-0000-0000-0000881C0000}"/>
    <cellStyle name="Normal 3 4 4 3 4" xfId="14917" xr:uid="{00000000-0005-0000-0000-0000891C0000}"/>
    <cellStyle name="Normal 3 4 4 4" xfId="7664" xr:uid="{00000000-0005-0000-0000-00008A1C0000}"/>
    <cellStyle name="Normal 3 4 4 4 2" xfId="26851" xr:uid="{00000000-0005-0000-0000-00008B1C0000}"/>
    <cellStyle name="Normal 3 4 4 4 3" xfId="37031" xr:uid="{00000000-0005-0000-0000-00008C1C0000}"/>
    <cellStyle name="Normal 3 4 4 4 4" xfId="16670" xr:uid="{00000000-0005-0000-0000-00008D1C0000}"/>
    <cellStyle name="Normal 3 4 4 5" xfId="9657" xr:uid="{00000000-0005-0000-0000-00008E1C0000}"/>
    <cellStyle name="Normal 3 4 4 5 2" xfId="28841" xr:uid="{00000000-0005-0000-0000-00008F1C0000}"/>
    <cellStyle name="Normal 3 4 4 5 3" xfId="39021" xr:uid="{00000000-0005-0000-0000-0000901C0000}"/>
    <cellStyle name="Normal 3 4 4 5 4" xfId="18661" xr:uid="{00000000-0005-0000-0000-0000911C0000}"/>
    <cellStyle name="Normal 3 4 4 6" xfId="11410" xr:uid="{00000000-0005-0000-0000-0000921C0000}"/>
    <cellStyle name="Normal 3 4 4 6 2" xfId="30594" xr:uid="{00000000-0005-0000-0000-0000931C0000}"/>
    <cellStyle name="Normal 3 4 4 6 3" xfId="40774" xr:uid="{00000000-0005-0000-0000-0000941C0000}"/>
    <cellStyle name="Normal 3 4 4 6 4" xfId="20414" xr:uid="{00000000-0005-0000-0000-0000951C0000}"/>
    <cellStyle name="Normal 3 4 4 7" xfId="12286" xr:uid="{00000000-0005-0000-0000-0000961C0000}"/>
    <cellStyle name="Normal 3 4 4 7 2" xfId="31470" xr:uid="{00000000-0005-0000-0000-0000971C0000}"/>
    <cellStyle name="Normal 3 4 4 7 3" xfId="41650" xr:uid="{00000000-0005-0000-0000-0000981C0000}"/>
    <cellStyle name="Normal 3 4 4 7 4" xfId="21290" xr:uid="{00000000-0005-0000-0000-0000991C0000}"/>
    <cellStyle name="Normal 3 4 4 8" xfId="22167" xr:uid="{00000000-0005-0000-0000-00009A1C0000}"/>
    <cellStyle name="Normal 3 4 4 8 2" xfId="32347" xr:uid="{00000000-0005-0000-0000-00009B1C0000}"/>
    <cellStyle name="Normal 3 4 4 8 3" xfId="42527" xr:uid="{00000000-0005-0000-0000-00009C1C0000}"/>
    <cellStyle name="Normal 3 4 4 9" xfId="23346" xr:uid="{00000000-0005-0000-0000-00009D1C0000}"/>
    <cellStyle name="Normal 3 4 5" xfId="4597" xr:uid="{00000000-0005-0000-0000-00009E1C0000}"/>
    <cellStyle name="Normal 3 4 5 2" xfId="6349" xr:uid="{00000000-0005-0000-0000-00009F1C0000}"/>
    <cellStyle name="Normal 3 4 5 2 2" xfId="25536" xr:uid="{00000000-0005-0000-0000-0000A01C0000}"/>
    <cellStyle name="Normal 3 4 5 2 3" xfId="35716" xr:uid="{00000000-0005-0000-0000-0000A11C0000}"/>
    <cellStyle name="Normal 3 4 5 2 4" xfId="15355" xr:uid="{00000000-0005-0000-0000-0000A21C0000}"/>
    <cellStyle name="Normal 3 4 5 3" xfId="8102" xr:uid="{00000000-0005-0000-0000-0000A31C0000}"/>
    <cellStyle name="Normal 3 4 5 3 2" xfId="27289" xr:uid="{00000000-0005-0000-0000-0000A41C0000}"/>
    <cellStyle name="Normal 3 4 5 3 3" xfId="37469" xr:uid="{00000000-0005-0000-0000-0000A51C0000}"/>
    <cellStyle name="Normal 3 4 5 3 4" xfId="17108" xr:uid="{00000000-0005-0000-0000-0000A61C0000}"/>
    <cellStyle name="Normal 3 4 5 4" xfId="10095" xr:uid="{00000000-0005-0000-0000-0000A71C0000}"/>
    <cellStyle name="Normal 3 4 5 4 2" xfId="29279" xr:uid="{00000000-0005-0000-0000-0000A81C0000}"/>
    <cellStyle name="Normal 3 4 5 4 3" xfId="39459" xr:uid="{00000000-0005-0000-0000-0000A91C0000}"/>
    <cellStyle name="Normal 3 4 5 4 4" xfId="19099" xr:uid="{00000000-0005-0000-0000-0000AA1C0000}"/>
    <cellStyle name="Normal 3 4 5 5" xfId="23784" xr:uid="{00000000-0005-0000-0000-0000AB1C0000}"/>
    <cellStyle name="Normal 3 4 5 6" xfId="33964" xr:uid="{00000000-0005-0000-0000-0000AC1C0000}"/>
    <cellStyle name="Normal 3 4 5 7" xfId="13603" xr:uid="{00000000-0005-0000-0000-0000AD1C0000}"/>
    <cellStyle name="Normal 3 4 6" xfId="5473" xr:uid="{00000000-0005-0000-0000-0000AE1C0000}"/>
    <cellStyle name="Normal 3 4 6 2" xfId="8996" xr:uid="{00000000-0005-0000-0000-0000AF1C0000}"/>
    <cellStyle name="Normal 3 4 6 2 2" xfId="28180" xr:uid="{00000000-0005-0000-0000-0000B01C0000}"/>
    <cellStyle name="Normal 3 4 6 2 3" xfId="38360" xr:uid="{00000000-0005-0000-0000-0000B11C0000}"/>
    <cellStyle name="Normal 3 4 6 2 4" xfId="18000" xr:uid="{00000000-0005-0000-0000-0000B21C0000}"/>
    <cellStyle name="Normal 3 4 6 3" xfId="24660" xr:uid="{00000000-0005-0000-0000-0000B31C0000}"/>
    <cellStyle name="Normal 3 4 6 4" xfId="34840" xr:uid="{00000000-0005-0000-0000-0000B41C0000}"/>
    <cellStyle name="Normal 3 4 6 5" xfId="14479" xr:uid="{00000000-0005-0000-0000-0000B51C0000}"/>
    <cellStyle name="Normal 3 4 7" xfId="7226" xr:uid="{00000000-0005-0000-0000-0000B61C0000}"/>
    <cellStyle name="Normal 3 4 7 2" xfId="26413" xr:uid="{00000000-0005-0000-0000-0000B71C0000}"/>
    <cellStyle name="Normal 3 4 7 3" xfId="36593" xr:uid="{00000000-0005-0000-0000-0000B81C0000}"/>
    <cellStyle name="Normal 3 4 7 4" xfId="16232" xr:uid="{00000000-0005-0000-0000-0000B91C0000}"/>
    <cellStyle name="Normal 3 4 8" xfId="9219" xr:uid="{00000000-0005-0000-0000-0000BA1C0000}"/>
    <cellStyle name="Normal 3 4 8 2" xfId="28403" xr:uid="{00000000-0005-0000-0000-0000BB1C0000}"/>
    <cellStyle name="Normal 3 4 8 3" xfId="38583" xr:uid="{00000000-0005-0000-0000-0000BC1C0000}"/>
    <cellStyle name="Normal 3 4 8 4" xfId="18223" xr:uid="{00000000-0005-0000-0000-0000BD1C0000}"/>
    <cellStyle name="Normal 3 4 9" xfId="10972" xr:uid="{00000000-0005-0000-0000-0000BE1C0000}"/>
    <cellStyle name="Normal 3 4 9 2" xfId="30156" xr:uid="{00000000-0005-0000-0000-0000BF1C0000}"/>
    <cellStyle name="Normal 3 4 9 3" xfId="40336" xr:uid="{00000000-0005-0000-0000-0000C01C0000}"/>
    <cellStyle name="Normal 3 4 9 4" xfId="19976" xr:uid="{00000000-0005-0000-0000-0000C11C0000}"/>
    <cellStyle name="Normal 3 5" xfId="211" xr:uid="{00000000-0005-0000-0000-0000C21C0000}"/>
    <cellStyle name="Normal 3 5 10" xfId="11843" xr:uid="{00000000-0005-0000-0000-0000C31C0000}"/>
    <cellStyle name="Normal 3 5 10 2" xfId="31027" xr:uid="{00000000-0005-0000-0000-0000C41C0000}"/>
    <cellStyle name="Normal 3 5 10 3" xfId="41207" xr:uid="{00000000-0005-0000-0000-0000C51C0000}"/>
    <cellStyle name="Normal 3 5 10 4" xfId="20847" xr:uid="{00000000-0005-0000-0000-0000C61C0000}"/>
    <cellStyle name="Normal 3 5 11" xfId="21724" xr:uid="{00000000-0005-0000-0000-0000C71C0000}"/>
    <cellStyle name="Normal 3 5 11 2" xfId="31904" xr:uid="{00000000-0005-0000-0000-0000C81C0000}"/>
    <cellStyle name="Normal 3 5 11 3" xfId="42084" xr:uid="{00000000-0005-0000-0000-0000C91C0000}"/>
    <cellStyle name="Normal 3 5 12" xfId="22617" xr:uid="{00000000-0005-0000-0000-0000CA1C0000}"/>
    <cellStyle name="Normal 3 5 12 2" xfId="32797" xr:uid="{00000000-0005-0000-0000-0000CB1C0000}"/>
    <cellStyle name="Normal 3 5 12 3" xfId="42977" xr:uid="{00000000-0005-0000-0000-0000CC1C0000}"/>
    <cellStyle name="Normal 3 5 13" xfId="22856" xr:uid="{00000000-0005-0000-0000-0000CD1C0000}"/>
    <cellStyle name="Normal 3 5 14" xfId="33036" xr:uid="{00000000-0005-0000-0000-0000CE1C0000}"/>
    <cellStyle name="Normal 3 5 15" xfId="43216" xr:uid="{00000000-0005-0000-0000-0000CF1C0000}"/>
    <cellStyle name="Normal 3 5 16" xfId="43455" xr:uid="{00000000-0005-0000-0000-0000D01C0000}"/>
    <cellStyle name="Normal 3 5 17" xfId="12722" xr:uid="{00000000-0005-0000-0000-0000D11C0000}"/>
    <cellStyle name="Normal 3 5 18" xfId="3708" xr:uid="{00000000-0005-0000-0000-0000D21C0000}"/>
    <cellStyle name="Normal 3 5 2" xfId="212" xr:uid="{00000000-0005-0000-0000-0000D31C0000}"/>
    <cellStyle name="Normal 3 5 2 10" xfId="21839" xr:uid="{00000000-0005-0000-0000-0000D41C0000}"/>
    <cellStyle name="Normal 3 5 2 10 2" xfId="32019" xr:uid="{00000000-0005-0000-0000-0000D51C0000}"/>
    <cellStyle name="Normal 3 5 2 10 3" xfId="42199" xr:uid="{00000000-0005-0000-0000-0000D61C0000}"/>
    <cellStyle name="Normal 3 5 2 11" xfId="22735" xr:uid="{00000000-0005-0000-0000-0000D71C0000}"/>
    <cellStyle name="Normal 3 5 2 11 2" xfId="32915" xr:uid="{00000000-0005-0000-0000-0000D81C0000}"/>
    <cellStyle name="Normal 3 5 2 11 3" xfId="43095" xr:uid="{00000000-0005-0000-0000-0000D91C0000}"/>
    <cellStyle name="Normal 3 5 2 12" xfId="22974" xr:uid="{00000000-0005-0000-0000-0000DA1C0000}"/>
    <cellStyle name="Normal 3 5 2 13" xfId="33154" xr:uid="{00000000-0005-0000-0000-0000DB1C0000}"/>
    <cellStyle name="Normal 3 5 2 14" xfId="43334" xr:uid="{00000000-0005-0000-0000-0000DC1C0000}"/>
    <cellStyle name="Normal 3 5 2 15" xfId="43573" xr:uid="{00000000-0005-0000-0000-0000DD1C0000}"/>
    <cellStyle name="Normal 3 5 2 16" xfId="12837" xr:uid="{00000000-0005-0000-0000-0000DE1C0000}"/>
    <cellStyle name="Normal 3 5 2 17" xfId="3829" xr:uid="{00000000-0005-0000-0000-0000DF1C0000}"/>
    <cellStyle name="Normal 3 5 2 2" xfId="4049" xr:uid="{00000000-0005-0000-0000-0000E01C0000}"/>
    <cellStyle name="Normal 3 5 2 2 10" xfId="23237" xr:uid="{00000000-0005-0000-0000-0000E11C0000}"/>
    <cellStyle name="Normal 3 5 2 2 11" xfId="33417" xr:uid="{00000000-0005-0000-0000-0000E21C0000}"/>
    <cellStyle name="Normal 3 5 2 2 12" xfId="13056" xr:uid="{00000000-0005-0000-0000-0000E31C0000}"/>
    <cellStyle name="Normal 3 5 2 2 2" xfId="4487" xr:uid="{00000000-0005-0000-0000-0000E41C0000}"/>
    <cellStyle name="Normal 3 5 2 2 2 10" xfId="33855" xr:uid="{00000000-0005-0000-0000-0000E51C0000}"/>
    <cellStyle name="Normal 3 5 2 2 2 11" xfId="13494" xr:uid="{00000000-0005-0000-0000-0000E61C0000}"/>
    <cellStyle name="Normal 3 5 2 2 2 2" xfId="5364" xr:uid="{00000000-0005-0000-0000-0000E71C0000}"/>
    <cellStyle name="Normal 3 5 2 2 2 2 2" xfId="7116" xr:uid="{00000000-0005-0000-0000-0000E81C0000}"/>
    <cellStyle name="Normal 3 5 2 2 2 2 2 2" xfId="26303" xr:uid="{00000000-0005-0000-0000-0000E91C0000}"/>
    <cellStyle name="Normal 3 5 2 2 2 2 2 3" xfId="36483" xr:uid="{00000000-0005-0000-0000-0000EA1C0000}"/>
    <cellStyle name="Normal 3 5 2 2 2 2 2 4" xfId="16122" xr:uid="{00000000-0005-0000-0000-0000EB1C0000}"/>
    <cellStyle name="Normal 3 5 2 2 2 2 3" xfId="8869" xr:uid="{00000000-0005-0000-0000-0000EC1C0000}"/>
    <cellStyle name="Normal 3 5 2 2 2 2 3 2" xfId="28056" xr:uid="{00000000-0005-0000-0000-0000ED1C0000}"/>
    <cellStyle name="Normal 3 5 2 2 2 2 3 3" xfId="38236" xr:uid="{00000000-0005-0000-0000-0000EE1C0000}"/>
    <cellStyle name="Normal 3 5 2 2 2 2 3 4" xfId="17875" xr:uid="{00000000-0005-0000-0000-0000EF1C0000}"/>
    <cellStyle name="Normal 3 5 2 2 2 2 4" xfId="10862" xr:uid="{00000000-0005-0000-0000-0000F01C0000}"/>
    <cellStyle name="Normal 3 5 2 2 2 2 4 2" xfId="30046" xr:uid="{00000000-0005-0000-0000-0000F11C0000}"/>
    <cellStyle name="Normal 3 5 2 2 2 2 4 3" xfId="40226" xr:uid="{00000000-0005-0000-0000-0000F21C0000}"/>
    <cellStyle name="Normal 3 5 2 2 2 2 4 4" xfId="19866" xr:uid="{00000000-0005-0000-0000-0000F31C0000}"/>
    <cellStyle name="Normal 3 5 2 2 2 2 5" xfId="24551" xr:uid="{00000000-0005-0000-0000-0000F41C0000}"/>
    <cellStyle name="Normal 3 5 2 2 2 2 6" xfId="34731" xr:uid="{00000000-0005-0000-0000-0000F51C0000}"/>
    <cellStyle name="Normal 3 5 2 2 2 2 7" xfId="14370" xr:uid="{00000000-0005-0000-0000-0000F61C0000}"/>
    <cellStyle name="Normal 3 5 2 2 2 3" xfId="6240" xr:uid="{00000000-0005-0000-0000-0000F71C0000}"/>
    <cellStyle name="Normal 3 5 2 2 2 3 2" xfId="25427" xr:uid="{00000000-0005-0000-0000-0000F81C0000}"/>
    <cellStyle name="Normal 3 5 2 2 2 3 3" xfId="35607" xr:uid="{00000000-0005-0000-0000-0000F91C0000}"/>
    <cellStyle name="Normal 3 5 2 2 2 3 4" xfId="15246" xr:uid="{00000000-0005-0000-0000-0000FA1C0000}"/>
    <cellStyle name="Normal 3 5 2 2 2 4" xfId="7993" xr:uid="{00000000-0005-0000-0000-0000FB1C0000}"/>
    <cellStyle name="Normal 3 5 2 2 2 4 2" xfId="27180" xr:uid="{00000000-0005-0000-0000-0000FC1C0000}"/>
    <cellStyle name="Normal 3 5 2 2 2 4 3" xfId="37360" xr:uid="{00000000-0005-0000-0000-0000FD1C0000}"/>
    <cellStyle name="Normal 3 5 2 2 2 4 4" xfId="16999" xr:uid="{00000000-0005-0000-0000-0000FE1C0000}"/>
    <cellStyle name="Normal 3 5 2 2 2 5" xfId="9986" xr:uid="{00000000-0005-0000-0000-0000FF1C0000}"/>
    <cellStyle name="Normal 3 5 2 2 2 5 2" xfId="29170" xr:uid="{00000000-0005-0000-0000-0000001D0000}"/>
    <cellStyle name="Normal 3 5 2 2 2 5 3" xfId="39350" xr:uid="{00000000-0005-0000-0000-0000011D0000}"/>
    <cellStyle name="Normal 3 5 2 2 2 5 4" xfId="18990" xr:uid="{00000000-0005-0000-0000-0000021D0000}"/>
    <cellStyle name="Normal 3 5 2 2 2 6" xfId="11739" xr:uid="{00000000-0005-0000-0000-0000031D0000}"/>
    <cellStyle name="Normal 3 5 2 2 2 6 2" xfId="30923" xr:uid="{00000000-0005-0000-0000-0000041D0000}"/>
    <cellStyle name="Normal 3 5 2 2 2 6 3" xfId="41103" xr:uid="{00000000-0005-0000-0000-0000051D0000}"/>
    <cellStyle name="Normal 3 5 2 2 2 6 4" xfId="20743" xr:uid="{00000000-0005-0000-0000-0000061D0000}"/>
    <cellStyle name="Normal 3 5 2 2 2 7" xfId="12615" xr:uid="{00000000-0005-0000-0000-0000071D0000}"/>
    <cellStyle name="Normal 3 5 2 2 2 7 2" xfId="31799" xr:uid="{00000000-0005-0000-0000-0000081D0000}"/>
    <cellStyle name="Normal 3 5 2 2 2 7 3" xfId="41979" xr:uid="{00000000-0005-0000-0000-0000091D0000}"/>
    <cellStyle name="Normal 3 5 2 2 2 7 4" xfId="21619" xr:uid="{00000000-0005-0000-0000-00000A1D0000}"/>
    <cellStyle name="Normal 3 5 2 2 2 8" xfId="22496" xr:uid="{00000000-0005-0000-0000-00000B1D0000}"/>
    <cellStyle name="Normal 3 5 2 2 2 8 2" xfId="32676" xr:uid="{00000000-0005-0000-0000-00000C1D0000}"/>
    <cellStyle name="Normal 3 5 2 2 2 8 3" xfId="42856" xr:uid="{00000000-0005-0000-0000-00000D1D0000}"/>
    <cellStyle name="Normal 3 5 2 2 2 9" xfId="23675" xr:uid="{00000000-0005-0000-0000-00000E1D0000}"/>
    <cellStyle name="Normal 3 5 2 2 3" xfId="4926" xr:uid="{00000000-0005-0000-0000-00000F1D0000}"/>
    <cellStyle name="Normal 3 5 2 2 3 2" xfId="6678" xr:uid="{00000000-0005-0000-0000-0000101D0000}"/>
    <cellStyle name="Normal 3 5 2 2 3 2 2" xfId="25865" xr:uid="{00000000-0005-0000-0000-0000111D0000}"/>
    <cellStyle name="Normal 3 5 2 2 3 2 3" xfId="36045" xr:uid="{00000000-0005-0000-0000-0000121D0000}"/>
    <cellStyle name="Normal 3 5 2 2 3 2 4" xfId="15684" xr:uid="{00000000-0005-0000-0000-0000131D0000}"/>
    <cellStyle name="Normal 3 5 2 2 3 3" xfId="8431" xr:uid="{00000000-0005-0000-0000-0000141D0000}"/>
    <cellStyle name="Normal 3 5 2 2 3 3 2" xfId="27618" xr:uid="{00000000-0005-0000-0000-0000151D0000}"/>
    <cellStyle name="Normal 3 5 2 2 3 3 3" xfId="37798" xr:uid="{00000000-0005-0000-0000-0000161D0000}"/>
    <cellStyle name="Normal 3 5 2 2 3 3 4" xfId="17437" xr:uid="{00000000-0005-0000-0000-0000171D0000}"/>
    <cellStyle name="Normal 3 5 2 2 3 4" xfId="10424" xr:uid="{00000000-0005-0000-0000-0000181D0000}"/>
    <cellStyle name="Normal 3 5 2 2 3 4 2" xfId="29608" xr:uid="{00000000-0005-0000-0000-0000191D0000}"/>
    <cellStyle name="Normal 3 5 2 2 3 4 3" xfId="39788" xr:uid="{00000000-0005-0000-0000-00001A1D0000}"/>
    <cellStyle name="Normal 3 5 2 2 3 4 4" xfId="19428" xr:uid="{00000000-0005-0000-0000-00001B1D0000}"/>
    <cellStyle name="Normal 3 5 2 2 3 5" xfId="24113" xr:uid="{00000000-0005-0000-0000-00001C1D0000}"/>
    <cellStyle name="Normal 3 5 2 2 3 6" xfId="34293" xr:uid="{00000000-0005-0000-0000-00001D1D0000}"/>
    <cellStyle name="Normal 3 5 2 2 3 7" xfId="13932" xr:uid="{00000000-0005-0000-0000-00001E1D0000}"/>
    <cellStyle name="Normal 3 5 2 2 4" xfId="5802" xr:uid="{00000000-0005-0000-0000-00001F1D0000}"/>
    <cellStyle name="Normal 3 5 2 2 4 2" xfId="24989" xr:uid="{00000000-0005-0000-0000-0000201D0000}"/>
    <cellStyle name="Normal 3 5 2 2 4 3" xfId="35169" xr:uid="{00000000-0005-0000-0000-0000211D0000}"/>
    <cellStyle name="Normal 3 5 2 2 4 4" xfId="14808" xr:uid="{00000000-0005-0000-0000-0000221D0000}"/>
    <cellStyle name="Normal 3 5 2 2 5" xfId="7555" xr:uid="{00000000-0005-0000-0000-0000231D0000}"/>
    <cellStyle name="Normal 3 5 2 2 5 2" xfId="26742" xr:uid="{00000000-0005-0000-0000-0000241D0000}"/>
    <cellStyle name="Normal 3 5 2 2 5 3" xfId="36922" xr:uid="{00000000-0005-0000-0000-0000251D0000}"/>
    <cellStyle name="Normal 3 5 2 2 5 4" xfId="16561" xr:uid="{00000000-0005-0000-0000-0000261D0000}"/>
    <cellStyle name="Normal 3 5 2 2 6" xfId="9548" xr:uid="{00000000-0005-0000-0000-0000271D0000}"/>
    <cellStyle name="Normal 3 5 2 2 6 2" xfId="28732" xr:uid="{00000000-0005-0000-0000-0000281D0000}"/>
    <cellStyle name="Normal 3 5 2 2 6 3" xfId="38912" xr:uid="{00000000-0005-0000-0000-0000291D0000}"/>
    <cellStyle name="Normal 3 5 2 2 6 4" xfId="18552" xr:uid="{00000000-0005-0000-0000-00002A1D0000}"/>
    <cellStyle name="Normal 3 5 2 2 7" xfId="11301" xr:uid="{00000000-0005-0000-0000-00002B1D0000}"/>
    <cellStyle name="Normal 3 5 2 2 7 2" xfId="30485" xr:uid="{00000000-0005-0000-0000-00002C1D0000}"/>
    <cellStyle name="Normal 3 5 2 2 7 3" xfId="40665" xr:uid="{00000000-0005-0000-0000-00002D1D0000}"/>
    <cellStyle name="Normal 3 5 2 2 7 4" xfId="20305" xr:uid="{00000000-0005-0000-0000-00002E1D0000}"/>
    <cellStyle name="Normal 3 5 2 2 8" xfId="12177" xr:uid="{00000000-0005-0000-0000-00002F1D0000}"/>
    <cellStyle name="Normal 3 5 2 2 8 2" xfId="31361" xr:uid="{00000000-0005-0000-0000-0000301D0000}"/>
    <cellStyle name="Normal 3 5 2 2 8 3" xfId="41541" xr:uid="{00000000-0005-0000-0000-0000311D0000}"/>
    <cellStyle name="Normal 3 5 2 2 8 4" xfId="21181" xr:uid="{00000000-0005-0000-0000-0000321D0000}"/>
    <cellStyle name="Normal 3 5 2 2 9" xfId="22058" xr:uid="{00000000-0005-0000-0000-0000331D0000}"/>
    <cellStyle name="Normal 3 5 2 2 9 2" xfId="32238" xr:uid="{00000000-0005-0000-0000-0000341D0000}"/>
    <cellStyle name="Normal 3 5 2 2 9 3" xfId="42418" xr:uid="{00000000-0005-0000-0000-0000351D0000}"/>
    <cellStyle name="Normal 3 5 2 3" xfId="4268" xr:uid="{00000000-0005-0000-0000-0000361D0000}"/>
    <cellStyle name="Normal 3 5 2 3 10" xfId="33636" xr:uid="{00000000-0005-0000-0000-0000371D0000}"/>
    <cellStyle name="Normal 3 5 2 3 11" xfId="13275" xr:uid="{00000000-0005-0000-0000-0000381D0000}"/>
    <cellStyle name="Normal 3 5 2 3 2" xfId="5145" xr:uid="{00000000-0005-0000-0000-0000391D0000}"/>
    <cellStyle name="Normal 3 5 2 3 2 2" xfId="6897" xr:uid="{00000000-0005-0000-0000-00003A1D0000}"/>
    <cellStyle name="Normal 3 5 2 3 2 2 2" xfId="26084" xr:uid="{00000000-0005-0000-0000-00003B1D0000}"/>
    <cellStyle name="Normal 3 5 2 3 2 2 3" xfId="36264" xr:uid="{00000000-0005-0000-0000-00003C1D0000}"/>
    <cellStyle name="Normal 3 5 2 3 2 2 4" xfId="15903" xr:uid="{00000000-0005-0000-0000-00003D1D0000}"/>
    <cellStyle name="Normal 3 5 2 3 2 3" xfId="8650" xr:uid="{00000000-0005-0000-0000-00003E1D0000}"/>
    <cellStyle name="Normal 3 5 2 3 2 3 2" xfId="27837" xr:uid="{00000000-0005-0000-0000-00003F1D0000}"/>
    <cellStyle name="Normal 3 5 2 3 2 3 3" xfId="38017" xr:uid="{00000000-0005-0000-0000-0000401D0000}"/>
    <cellStyle name="Normal 3 5 2 3 2 3 4" xfId="17656" xr:uid="{00000000-0005-0000-0000-0000411D0000}"/>
    <cellStyle name="Normal 3 5 2 3 2 4" xfId="10643" xr:uid="{00000000-0005-0000-0000-0000421D0000}"/>
    <cellStyle name="Normal 3 5 2 3 2 4 2" xfId="29827" xr:uid="{00000000-0005-0000-0000-0000431D0000}"/>
    <cellStyle name="Normal 3 5 2 3 2 4 3" xfId="40007" xr:uid="{00000000-0005-0000-0000-0000441D0000}"/>
    <cellStyle name="Normal 3 5 2 3 2 4 4" xfId="19647" xr:uid="{00000000-0005-0000-0000-0000451D0000}"/>
    <cellStyle name="Normal 3 5 2 3 2 5" xfId="24332" xr:uid="{00000000-0005-0000-0000-0000461D0000}"/>
    <cellStyle name="Normal 3 5 2 3 2 6" xfId="34512" xr:uid="{00000000-0005-0000-0000-0000471D0000}"/>
    <cellStyle name="Normal 3 5 2 3 2 7" xfId="14151" xr:uid="{00000000-0005-0000-0000-0000481D0000}"/>
    <cellStyle name="Normal 3 5 2 3 3" xfId="6021" xr:uid="{00000000-0005-0000-0000-0000491D0000}"/>
    <cellStyle name="Normal 3 5 2 3 3 2" xfId="25208" xr:uid="{00000000-0005-0000-0000-00004A1D0000}"/>
    <cellStyle name="Normal 3 5 2 3 3 3" xfId="35388" xr:uid="{00000000-0005-0000-0000-00004B1D0000}"/>
    <cellStyle name="Normal 3 5 2 3 3 4" xfId="15027" xr:uid="{00000000-0005-0000-0000-00004C1D0000}"/>
    <cellStyle name="Normal 3 5 2 3 4" xfId="7774" xr:uid="{00000000-0005-0000-0000-00004D1D0000}"/>
    <cellStyle name="Normal 3 5 2 3 4 2" xfId="26961" xr:uid="{00000000-0005-0000-0000-00004E1D0000}"/>
    <cellStyle name="Normal 3 5 2 3 4 3" xfId="37141" xr:uid="{00000000-0005-0000-0000-00004F1D0000}"/>
    <cellStyle name="Normal 3 5 2 3 4 4" xfId="16780" xr:uid="{00000000-0005-0000-0000-0000501D0000}"/>
    <cellStyle name="Normal 3 5 2 3 5" xfId="9767" xr:uid="{00000000-0005-0000-0000-0000511D0000}"/>
    <cellStyle name="Normal 3 5 2 3 5 2" xfId="28951" xr:uid="{00000000-0005-0000-0000-0000521D0000}"/>
    <cellStyle name="Normal 3 5 2 3 5 3" xfId="39131" xr:uid="{00000000-0005-0000-0000-0000531D0000}"/>
    <cellStyle name="Normal 3 5 2 3 5 4" xfId="18771" xr:uid="{00000000-0005-0000-0000-0000541D0000}"/>
    <cellStyle name="Normal 3 5 2 3 6" xfId="11520" xr:uid="{00000000-0005-0000-0000-0000551D0000}"/>
    <cellStyle name="Normal 3 5 2 3 6 2" xfId="30704" xr:uid="{00000000-0005-0000-0000-0000561D0000}"/>
    <cellStyle name="Normal 3 5 2 3 6 3" xfId="40884" xr:uid="{00000000-0005-0000-0000-0000571D0000}"/>
    <cellStyle name="Normal 3 5 2 3 6 4" xfId="20524" xr:uid="{00000000-0005-0000-0000-0000581D0000}"/>
    <cellStyle name="Normal 3 5 2 3 7" xfId="12396" xr:uid="{00000000-0005-0000-0000-0000591D0000}"/>
    <cellStyle name="Normal 3 5 2 3 7 2" xfId="31580" xr:uid="{00000000-0005-0000-0000-00005A1D0000}"/>
    <cellStyle name="Normal 3 5 2 3 7 3" xfId="41760" xr:uid="{00000000-0005-0000-0000-00005B1D0000}"/>
    <cellStyle name="Normal 3 5 2 3 7 4" xfId="21400" xr:uid="{00000000-0005-0000-0000-00005C1D0000}"/>
    <cellStyle name="Normal 3 5 2 3 8" xfId="22277" xr:uid="{00000000-0005-0000-0000-00005D1D0000}"/>
    <cellStyle name="Normal 3 5 2 3 8 2" xfId="32457" xr:uid="{00000000-0005-0000-0000-00005E1D0000}"/>
    <cellStyle name="Normal 3 5 2 3 8 3" xfId="42637" xr:uid="{00000000-0005-0000-0000-00005F1D0000}"/>
    <cellStyle name="Normal 3 5 2 3 9" xfId="23456" xr:uid="{00000000-0005-0000-0000-0000601D0000}"/>
    <cellStyle name="Normal 3 5 2 4" xfId="4707" xr:uid="{00000000-0005-0000-0000-0000611D0000}"/>
    <cellStyle name="Normal 3 5 2 4 2" xfId="6459" xr:uid="{00000000-0005-0000-0000-0000621D0000}"/>
    <cellStyle name="Normal 3 5 2 4 2 2" xfId="25646" xr:uid="{00000000-0005-0000-0000-0000631D0000}"/>
    <cellStyle name="Normal 3 5 2 4 2 3" xfId="35826" xr:uid="{00000000-0005-0000-0000-0000641D0000}"/>
    <cellStyle name="Normal 3 5 2 4 2 4" xfId="15465" xr:uid="{00000000-0005-0000-0000-0000651D0000}"/>
    <cellStyle name="Normal 3 5 2 4 3" xfId="8212" xr:uid="{00000000-0005-0000-0000-0000661D0000}"/>
    <cellStyle name="Normal 3 5 2 4 3 2" xfId="27399" xr:uid="{00000000-0005-0000-0000-0000671D0000}"/>
    <cellStyle name="Normal 3 5 2 4 3 3" xfId="37579" xr:uid="{00000000-0005-0000-0000-0000681D0000}"/>
    <cellStyle name="Normal 3 5 2 4 3 4" xfId="17218" xr:uid="{00000000-0005-0000-0000-0000691D0000}"/>
    <cellStyle name="Normal 3 5 2 4 4" xfId="10205" xr:uid="{00000000-0005-0000-0000-00006A1D0000}"/>
    <cellStyle name="Normal 3 5 2 4 4 2" xfId="29389" xr:uid="{00000000-0005-0000-0000-00006B1D0000}"/>
    <cellStyle name="Normal 3 5 2 4 4 3" xfId="39569" xr:uid="{00000000-0005-0000-0000-00006C1D0000}"/>
    <cellStyle name="Normal 3 5 2 4 4 4" xfId="19209" xr:uid="{00000000-0005-0000-0000-00006D1D0000}"/>
    <cellStyle name="Normal 3 5 2 4 5" xfId="23894" xr:uid="{00000000-0005-0000-0000-00006E1D0000}"/>
    <cellStyle name="Normal 3 5 2 4 6" xfId="34074" xr:uid="{00000000-0005-0000-0000-00006F1D0000}"/>
    <cellStyle name="Normal 3 5 2 4 7" xfId="13713" xr:uid="{00000000-0005-0000-0000-0000701D0000}"/>
    <cellStyle name="Normal 3 5 2 5" xfId="5583" xr:uid="{00000000-0005-0000-0000-0000711D0000}"/>
    <cellStyle name="Normal 3 5 2 5 2" xfId="9109" xr:uid="{00000000-0005-0000-0000-0000721D0000}"/>
    <cellStyle name="Normal 3 5 2 5 2 2" xfId="28293" xr:uid="{00000000-0005-0000-0000-0000731D0000}"/>
    <cellStyle name="Normal 3 5 2 5 2 3" xfId="38473" xr:uid="{00000000-0005-0000-0000-0000741D0000}"/>
    <cellStyle name="Normal 3 5 2 5 2 4" xfId="18113" xr:uid="{00000000-0005-0000-0000-0000751D0000}"/>
    <cellStyle name="Normal 3 5 2 5 3" xfId="24770" xr:uid="{00000000-0005-0000-0000-0000761D0000}"/>
    <cellStyle name="Normal 3 5 2 5 4" xfId="34950" xr:uid="{00000000-0005-0000-0000-0000771D0000}"/>
    <cellStyle name="Normal 3 5 2 5 5" xfId="14589" xr:uid="{00000000-0005-0000-0000-0000781D0000}"/>
    <cellStyle name="Normal 3 5 2 6" xfId="7336" xr:uid="{00000000-0005-0000-0000-0000791D0000}"/>
    <cellStyle name="Normal 3 5 2 6 2" xfId="26523" xr:uid="{00000000-0005-0000-0000-00007A1D0000}"/>
    <cellStyle name="Normal 3 5 2 6 3" xfId="36703" xr:uid="{00000000-0005-0000-0000-00007B1D0000}"/>
    <cellStyle name="Normal 3 5 2 6 4" xfId="16342" xr:uid="{00000000-0005-0000-0000-00007C1D0000}"/>
    <cellStyle name="Normal 3 5 2 7" xfId="9329" xr:uid="{00000000-0005-0000-0000-00007D1D0000}"/>
    <cellStyle name="Normal 3 5 2 7 2" xfId="28513" xr:uid="{00000000-0005-0000-0000-00007E1D0000}"/>
    <cellStyle name="Normal 3 5 2 7 3" xfId="38693" xr:uid="{00000000-0005-0000-0000-00007F1D0000}"/>
    <cellStyle name="Normal 3 5 2 7 4" xfId="18333" xr:uid="{00000000-0005-0000-0000-0000801D0000}"/>
    <cellStyle name="Normal 3 5 2 8" xfId="11082" xr:uid="{00000000-0005-0000-0000-0000811D0000}"/>
    <cellStyle name="Normal 3 5 2 8 2" xfId="30266" xr:uid="{00000000-0005-0000-0000-0000821D0000}"/>
    <cellStyle name="Normal 3 5 2 8 3" xfId="40446" xr:uid="{00000000-0005-0000-0000-0000831D0000}"/>
    <cellStyle name="Normal 3 5 2 8 4" xfId="20086" xr:uid="{00000000-0005-0000-0000-0000841D0000}"/>
    <cellStyle name="Normal 3 5 2 9" xfId="11958" xr:uid="{00000000-0005-0000-0000-0000851D0000}"/>
    <cellStyle name="Normal 3 5 2 9 2" xfId="31142" xr:uid="{00000000-0005-0000-0000-0000861D0000}"/>
    <cellStyle name="Normal 3 5 2 9 3" xfId="41322" xr:uid="{00000000-0005-0000-0000-0000871D0000}"/>
    <cellStyle name="Normal 3 5 2 9 4" xfId="20962" xr:uid="{00000000-0005-0000-0000-0000881D0000}"/>
    <cellStyle name="Normal 3 5 3" xfId="3934" xr:uid="{00000000-0005-0000-0000-0000891D0000}"/>
    <cellStyle name="Normal 3 5 3 10" xfId="23122" xr:uid="{00000000-0005-0000-0000-00008A1D0000}"/>
    <cellStyle name="Normal 3 5 3 11" xfId="33302" xr:uid="{00000000-0005-0000-0000-00008B1D0000}"/>
    <cellStyle name="Normal 3 5 3 12" xfId="12941" xr:uid="{00000000-0005-0000-0000-00008C1D0000}"/>
    <cellStyle name="Normal 3 5 3 2" xfId="4372" xr:uid="{00000000-0005-0000-0000-00008D1D0000}"/>
    <cellStyle name="Normal 3 5 3 2 10" xfId="33740" xr:uid="{00000000-0005-0000-0000-00008E1D0000}"/>
    <cellStyle name="Normal 3 5 3 2 11" xfId="13379" xr:uid="{00000000-0005-0000-0000-00008F1D0000}"/>
    <cellStyle name="Normal 3 5 3 2 2" xfId="5249" xr:uid="{00000000-0005-0000-0000-0000901D0000}"/>
    <cellStyle name="Normal 3 5 3 2 2 2" xfId="7001" xr:uid="{00000000-0005-0000-0000-0000911D0000}"/>
    <cellStyle name="Normal 3 5 3 2 2 2 2" xfId="26188" xr:uid="{00000000-0005-0000-0000-0000921D0000}"/>
    <cellStyle name="Normal 3 5 3 2 2 2 3" xfId="36368" xr:uid="{00000000-0005-0000-0000-0000931D0000}"/>
    <cellStyle name="Normal 3 5 3 2 2 2 4" xfId="16007" xr:uid="{00000000-0005-0000-0000-0000941D0000}"/>
    <cellStyle name="Normal 3 5 3 2 2 3" xfId="8754" xr:uid="{00000000-0005-0000-0000-0000951D0000}"/>
    <cellStyle name="Normal 3 5 3 2 2 3 2" xfId="27941" xr:uid="{00000000-0005-0000-0000-0000961D0000}"/>
    <cellStyle name="Normal 3 5 3 2 2 3 3" xfId="38121" xr:uid="{00000000-0005-0000-0000-0000971D0000}"/>
    <cellStyle name="Normal 3 5 3 2 2 3 4" xfId="17760" xr:uid="{00000000-0005-0000-0000-0000981D0000}"/>
    <cellStyle name="Normal 3 5 3 2 2 4" xfId="10747" xr:uid="{00000000-0005-0000-0000-0000991D0000}"/>
    <cellStyle name="Normal 3 5 3 2 2 4 2" xfId="29931" xr:uid="{00000000-0005-0000-0000-00009A1D0000}"/>
    <cellStyle name="Normal 3 5 3 2 2 4 3" xfId="40111" xr:uid="{00000000-0005-0000-0000-00009B1D0000}"/>
    <cellStyle name="Normal 3 5 3 2 2 4 4" xfId="19751" xr:uid="{00000000-0005-0000-0000-00009C1D0000}"/>
    <cellStyle name="Normal 3 5 3 2 2 5" xfId="24436" xr:uid="{00000000-0005-0000-0000-00009D1D0000}"/>
    <cellStyle name="Normal 3 5 3 2 2 6" xfId="34616" xr:uid="{00000000-0005-0000-0000-00009E1D0000}"/>
    <cellStyle name="Normal 3 5 3 2 2 7" xfId="14255" xr:uid="{00000000-0005-0000-0000-00009F1D0000}"/>
    <cellStyle name="Normal 3 5 3 2 3" xfId="6125" xr:uid="{00000000-0005-0000-0000-0000A01D0000}"/>
    <cellStyle name="Normal 3 5 3 2 3 2" xfId="25312" xr:uid="{00000000-0005-0000-0000-0000A11D0000}"/>
    <cellStyle name="Normal 3 5 3 2 3 3" xfId="35492" xr:uid="{00000000-0005-0000-0000-0000A21D0000}"/>
    <cellStyle name="Normal 3 5 3 2 3 4" xfId="15131" xr:uid="{00000000-0005-0000-0000-0000A31D0000}"/>
    <cellStyle name="Normal 3 5 3 2 4" xfId="7878" xr:uid="{00000000-0005-0000-0000-0000A41D0000}"/>
    <cellStyle name="Normal 3 5 3 2 4 2" xfId="27065" xr:uid="{00000000-0005-0000-0000-0000A51D0000}"/>
    <cellStyle name="Normal 3 5 3 2 4 3" xfId="37245" xr:uid="{00000000-0005-0000-0000-0000A61D0000}"/>
    <cellStyle name="Normal 3 5 3 2 4 4" xfId="16884" xr:uid="{00000000-0005-0000-0000-0000A71D0000}"/>
    <cellStyle name="Normal 3 5 3 2 5" xfId="9871" xr:uid="{00000000-0005-0000-0000-0000A81D0000}"/>
    <cellStyle name="Normal 3 5 3 2 5 2" xfId="29055" xr:uid="{00000000-0005-0000-0000-0000A91D0000}"/>
    <cellStyle name="Normal 3 5 3 2 5 3" xfId="39235" xr:uid="{00000000-0005-0000-0000-0000AA1D0000}"/>
    <cellStyle name="Normal 3 5 3 2 5 4" xfId="18875" xr:uid="{00000000-0005-0000-0000-0000AB1D0000}"/>
    <cellStyle name="Normal 3 5 3 2 6" xfId="11624" xr:uid="{00000000-0005-0000-0000-0000AC1D0000}"/>
    <cellStyle name="Normal 3 5 3 2 6 2" xfId="30808" xr:uid="{00000000-0005-0000-0000-0000AD1D0000}"/>
    <cellStyle name="Normal 3 5 3 2 6 3" xfId="40988" xr:uid="{00000000-0005-0000-0000-0000AE1D0000}"/>
    <cellStyle name="Normal 3 5 3 2 6 4" xfId="20628" xr:uid="{00000000-0005-0000-0000-0000AF1D0000}"/>
    <cellStyle name="Normal 3 5 3 2 7" xfId="12500" xr:uid="{00000000-0005-0000-0000-0000B01D0000}"/>
    <cellStyle name="Normal 3 5 3 2 7 2" xfId="31684" xr:uid="{00000000-0005-0000-0000-0000B11D0000}"/>
    <cellStyle name="Normal 3 5 3 2 7 3" xfId="41864" xr:uid="{00000000-0005-0000-0000-0000B21D0000}"/>
    <cellStyle name="Normal 3 5 3 2 7 4" xfId="21504" xr:uid="{00000000-0005-0000-0000-0000B31D0000}"/>
    <cellStyle name="Normal 3 5 3 2 8" xfId="22381" xr:uid="{00000000-0005-0000-0000-0000B41D0000}"/>
    <cellStyle name="Normal 3 5 3 2 8 2" xfId="32561" xr:uid="{00000000-0005-0000-0000-0000B51D0000}"/>
    <cellStyle name="Normal 3 5 3 2 8 3" xfId="42741" xr:uid="{00000000-0005-0000-0000-0000B61D0000}"/>
    <cellStyle name="Normal 3 5 3 2 9" xfId="23560" xr:uid="{00000000-0005-0000-0000-0000B71D0000}"/>
    <cellStyle name="Normal 3 5 3 3" xfId="4811" xr:uid="{00000000-0005-0000-0000-0000B81D0000}"/>
    <cellStyle name="Normal 3 5 3 3 2" xfId="6563" xr:uid="{00000000-0005-0000-0000-0000B91D0000}"/>
    <cellStyle name="Normal 3 5 3 3 2 2" xfId="25750" xr:uid="{00000000-0005-0000-0000-0000BA1D0000}"/>
    <cellStyle name="Normal 3 5 3 3 2 3" xfId="35930" xr:uid="{00000000-0005-0000-0000-0000BB1D0000}"/>
    <cellStyle name="Normal 3 5 3 3 2 4" xfId="15569" xr:uid="{00000000-0005-0000-0000-0000BC1D0000}"/>
    <cellStyle name="Normal 3 5 3 3 3" xfId="8316" xr:uid="{00000000-0005-0000-0000-0000BD1D0000}"/>
    <cellStyle name="Normal 3 5 3 3 3 2" xfId="27503" xr:uid="{00000000-0005-0000-0000-0000BE1D0000}"/>
    <cellStyle name="Normal 3 5 3 3 3 3" xfId="37683" xr:uid="{00000000-0005-0000-0000-0000BF1D0000}"/>
    <cellStyle name="Normal 3 5 3 3 3 4" xfId="17322" xr:uid="{00000000-0005-0000-0000-0000C01D0000}"/>
    <cellStyle name="Normal 3 5 3 3 4" xfId="10309" xr:uid="{00000000-0005-0000-0000-0000C11D0000}"/>
    <cellStyle name="Normal 3 5 3 3 4 2" xfId="29493" xr:uid="{00000000-0005-0000-0000-0000C21D0000}"/>
    <cellStyle name="Normal 3 5 3 3 4 3" xfId="39673" xr:uid="{00000000-0005-0000-0000-0000C31D0000}"/>
    <cellStyle name="Normal 3 5 3 3 4 4" xfId="19313" xr:uid="{00000000-0005-0000-0000-0000C41D0000}"/>
    <cellStyle name="Normal 3 5 3 3 5" xfId="23998" xr:uid="{00000000-0005-0000-0000-0000C51D0000}"/>
    <cellStyle name="Normal 3 5 3 3 6" xfId="34178" xr:uid="{00000000-0005-0000-0000-0000C61D0000}"/>
    <cellStyle name="Normal 3 5 3 3 7" xfId="13817" xr:uid="{00000000-0005-0000-0000-0000C71D0000}"/>
    <cellStyle name="Normal 3 5 3 4" xfId="5687" xr:uid="{00000000-0005-0000-0000-0000C81D0000}"/>
    <cellStyle name="Normal 3 5 3 4 2" xfId="24874" xr:uid="{00000000-0005-0000-0000-0000C91D0000}"/>
    <cellStyle name="Normal 3 5 3 4 3" xfId="35054" xr:uid="{00000000-0005-0000-0000-0000CA1D0000}"/>
    <cellStyle name="Normal 3 5 3 4 4" xfId="14693" xr:uid="{00000000-0005-0000-0000-0000CB1D0000}"/>
    <cellStyle name="Normal 3 5 3 5" xfId="7440" xr:uid="{00000000-0005-0000-0000-0000CC1D0000}"/>
    <cellStyle name="Normal 3 5 3 5 2" xfId="26627" xr:uid="{00000000-0005-0000-0000-0000CD1D0000}"/>
    <cellStyle name="Normal 3 5 3 5 3" xfId="36807" xr:uid="{00000000-0005-0000-0000-0000CE1D0000}"/>
    <cellStyle name="Normal 3 5 3 5 4" xfId="16446" xr:uid="{00000000-0005-0000-0000-0000CF1D0000}"/>
    <cellStyle name="Normal 3 5 3 6" xfId="9433" xr:uid="{00000000-0005-0000-0000-0000D01D0000}"/>
    <cellStyle name="Normal 3 5 3 6 2" xfId="28617" xr:uid="{00000000-0005-0000-0000-0000D11D0000}"/>
    <cellStyle name="Normal 3 5 3 6 3" xfId="38797" xr:uid="{00000000-0005-0000-0000-0000D21D0000}"/>
    <cellStyle name="Normal 3 5 3 6 4" xfId="18437" xr:uid="{00000000-0005-0000-0000-0000D31D0000}"/>
    <cellStyle name="Normal 3 5 3 7" xfId="11186" xr:uid="{00000000-0005-0000-0000-0000D41D0000}"/>
    <cellStyle name="Normal 3 5 3 7 2" xfId="30370" xr:uid="{00000000-0005-0000-0000-0000D51D0000}"/>
    <cellStyle name="Normal 3 5 3 7 3" xfId="40550" xr:uid="{00000000-0005-0000-0000-0000D61D0000}"/>
    <cellStyle name="Normal 3 5 3 7 4" xfId="20190" xr:uid="{00000000-0005-0000-0000-0000D71D0000}"/>
    <cellStyle name="Normal 3 5 3 8" xfId="12062" xr:uid="{00000000-0005-0000-0000-0000D81D0000}"/>
    <cellStyle name="Normal 3 5 3 8 2" xfId="31246" xr:uid="{00000000-0005-0000-0000-0000D91D0000}"/>
    <cellStyle name="Normal 3 5 3 8 3" xfId="41426" xr:uid="{00000000-0005-0000-0000-0000DA1D0000}"/>
    <cellStyle name="Normal 3 5 3 8 4" xfId="21066" xr:uid="{00000000-0005-0000-0000-0000DB1D0000}"/>
    <cellStyle name="Normal 3 5 3 9" xfId="21943" xr:uid="{00000000-0005-0000-0000-0000DC1D0000}"/>
    <cellStyle name="Normal 3 5 3 9 2" xfId="32123" xr:uid="{00000000-0005-0000-0000-0000DD1D0000}"/>
    <cellStyle name="Normal 3 5 3 9 3" xfId="42303" xr:uid="{00000000-0005-0000-0000-0000DE1D0000}"/>
    <cellStyle name="Normal 3 5 4" xfId="4153" xr:uid="{00000000-0005-0000-0000-0000DF1D0000}"/>
    <cellStyle name="Normal 3 5 4 10" xfId="33521" xr:uid="{00000000-0005-0000-0000-0000E01D0000}"/>
    <cellStyle name="Normal 3 5 4 11" xfId="13160" xr:uid="{00000000-0005-0000-0000-0000E11D0000}"/>
    <cellStyle name="Normal 3 5 4 2" xfId="5030" xr:uid="{00000000-0005-0000-0000-0000E21D0000}"/>
    <cellStyle name="Normal 3 5 4 2 2" xfId="6782" xr:uid="{00000000-0005-0000-0000-0000E31D0000}"/>
    <cellStyle name="Normal 3 5 4 2 2 2" xfId="25969" xr:uid="{00000000-0005-0000-0000-0000E41D0000}"/>
    <cellStyle name="Normal 3 5 4 2 2 3" xfId="36149" xr:uid="{00000000-0005-0000-0000-0000E51D0000}"/>
    <cellStyle name="Normal 3 5 4 2 2 4" xfId="15788" xr:uid="{00000000-0005-0000-0000-0000E61D0000}"/>
    <cellStyle name="Normal 3 5 4 2 3" xfId="8535" xr:uid="{00000000-0005-0000-0000-0000E71D0000}"/>
    <cellStyle name="Normal 3 5 4 2 3 2" xfId="27722" xr:uid="{00000000-0005-0000-0000-0000E81D0000}"/>
    <cellStyle name="Normal 3 5 4 2 3 3" xfId="37902" xr:uid="{00000000-0005-0000-0000-0000E91D0000}"/>
    <cellStyle name="Normal 3 5 4 2 3 4" xfId="17541" xr:uid="{00000000-0005-0000-0000-0000EA1D0000}"/>
    <cellStyle name="Normal 3 5 4 2 4" xfId="10528" xr:uid="{00000000-0005-0000-0000-0000EB1D0000}"/>
    <cellStyle name="Normal 3 5 4 2 4 2" xfId="29712" xr:uid="{00000000-0005-0000-0000-0000EC1D0000}"/>
    <cellStyle name="Normal 3 5 4 2 4 3" xfId="39892" xr:uid="{00000000-0005-0000-0000-0000ED1D0000}"/>
    <cellStyle name="Normal 3 5 4 2 4 4" xfId="19532" xr:uid="{00000000-0005-0000-0000-0000EE1D0000}"/>
    <cellStyle name="Normal 3 5 4 2 5" xfId="24217" xr:uid="{00000000-0005-0000-0000-0000EF1D0000}"/>
    <cellStyle name="Normal 3 5 4 2 6" xfId="34397" xr:uid="{00000000-0005-0000-0000-0000F01D0000}"/>
    <cellStyle name="Normal 3 5 4 2 7" xfId="14036" xr:uid="{00000000-0005-0000-0000-0000F11D0000}"/>
    <cellStyle name="Normal 3 5 4 3" xfId="5906" xr:uid="{00000000-0005-0000-0000-0000F21D0000}"/>
    <cellStyle name="Normal 3 5 4 3 2" xfId="25093" xr:uid="{00000000-0005-0000-0000-0000F31D0000}"/>
    <cellStyle name="Normal 3 5 4 3 3" xfId="35273" xr:uid="{00000000-0005-0000-0000-0000F41D0000}"/>
    <cellStyle name="Normal 3 5 4 3 4" xfId="14912" xr:uid="{00000000-0005-0000-0000-0000F51D0000}"/>
    <cellStyle name="Normal 3 5 4 4" xfId="7659" xr:uid="{00000000-0005-0000-0000-0000F61D0000}"/>
    <cellStyle name="Normal 3 5 4 4 2" xfId="26846" xr:uid="{00000000-0005-0000-0000-0000F71D0000}"/>
    <cellStyle name="Normal 3 5 4 4 3" xfId="37026" xr:uid="{00000000-0005-0000-0000-0000F81D0000}"/>
    <cellStyle name="Normal 3 5 4 4 4" xfId="16665" xr:uid="{00000000-0005-0000-0000-0000F91D0000}"/>
    <cellStyle name="Normal 3 5 4 5" xfId="9652" xr:uid="{00000000-0005-0000-0000-0000FA1D0000}"/>
    <cellStyle name="Normal 3 5 4 5 2" xfId="28836" xr:uid="{00000000-0005-0000-0000-0000FB1D0000}"/>
    <cellStyle name="Normal 3 5 4 5 3" xfId="39016" xr:uid="{00000000-0005-0000-0000-0000FC1D0000}"/>
    <cellStyle name="Normal 3 5 4 5 4" xfId="18656" xr:uid="{00000000-0005-0000-0000-0000FD1D0000}"/>
    <cellStyle name="Normal 3 5 4 6" xfId="11405" xr:uid="{00000000-0005-0000-0000-0000FE1D0000}"/>
    <cellStyle name="Normal 3 5 4 6 2" xfId="30589" xr:uid="{00000000-0005-0000-0000-0000FF1D0000}"/>
    <cellStyle name="Normal 3 5 4 6 3" xfId="40769" xr:uid="{00000000-0005-0000-0000-0000001E0000}"/>
    <cellStyle name="Normal 3 5 4 6 4" xfId="20409" xr:uid="{00000000-0005-0000-0000-0000011E0000}"/>
    <cellStyle name="Normal 3 5 4 7" xfId="12281" xr:uid="{00000000-0005-0000-0000-0000021E0000}"/>
    <cellStyle name="Normal 3 5 4 7 2" xfId="31465" xr:uid="{00000000-0005-0000-0000-0000031E0000}"/>
    <cellStyle name="Normal 3 5 4 7 3" xfId="41645" xr:uid="{00000000-0005-0000-0000-0000041E0000}"/>
    <cellStyle name="Normal 3 5 4 7 4" xfId="21285" xr:uid="{00000000-0005-0000-0000-0000051E0000}"/>
    <cellStyle name="Normal 3 5 4 8" xfId="22162" xr:uid="{00000000-0005-0000-0000-0000061E0000}"/>
    <cellStyle name="Normal 3 5 4 8 2" xfId="32342" xr:uid="{00000000-0005-0000-0000-0000071E0000}"/>
    <cellStyle name="Normal 3 5 4 8 3" xfId="42522" xr:uid="{00000000-0005-0000-0000-0000081E0000}"/>
    <cellStyle name="Normal 3 5 4 9" xfId="23341" xr:uid="{00000000-0005-0000-0000-0000091E0000}"/>
    <cellStyle name="Normal 3 5 5" xfId="4592" xr:uid="{00000000-0005-0000-0000-00000A1E0000}"/>
    <cellStyle name="Normal 3 5 5 2" xfId="6344" xr:uid="{00000000-0005-0000-0000-00000B1E0000}"/>
    <cellStyle name="Normal 3 5 5 2 2" xfId="25531" xr:uid="{00000000-0005-0000-0000-00000C1E0000}"/>
    <cellStyle name="Normal 3 5 5 2 3" xfId="35711" xr:uid="{00000000-0005-0000-0000-00000D1E0000}"/>
    <cellStyle name="Normal 3 5 5 2 4" xfId="15350" xr:uid="{00000000-0005-0000-0000-00000E1E0000}"/>
    <cellStyle name="Normal 3 5 5 3" xfId="8097" xr:uid="{00000000-0005-0000-0000-00000F1E0000}"/>
    <cellStyle name="Normal 3 5 5 3 2" xfId="27284" xr:uid="{00000000-0005-0000-0000-0000101E0000}"/>
    <cellStyle name="Normal 3 5 5 3 3" xfId="37464" xr:uid="{00000000-0005-0000-0000-0000111E0000}"/>
    <cellStyle name="Normal 3 5 5 3 4" xfId="17103" xr:uid="{00000000-0005-0000-0000-0000121E0000}"/>
    <cellStyle name="Normal 3 5 5 4" xfId="10090" xr:uid="{00000000-0005-0000-0000-0000131E0000}"/>
    <cellStyle name="Normal 3 5 5 4 2" xfId="29274" xr:uid="{00000000-0005-0000-0000-0000141E0000}"/>
    <cellStyle name="Normal 3 5 5 4 3" xfId="39454" xr:uid="{00000000-0005-0000-0000-0000151E0000}"/>
    <cellStyle name="Normal 3 5 5 4 4" xfId="19094" xr:uid="{00000000-0005-0000-0000-0000161E0000}"/>
    <cellStyle name="Normal 3 5 5 5" xfId="23779" xr:uid="{00000000-0005-0000-0000-0000171E0000}"/>
    <cellStyle name="Normal 3 5 5 6" xfId="33959" xr:uid="{00000000-0005-0000-0000-0000181E0000}"/>
    <cellStyle name="Normal 3 5 5 7" xfId="13598" xr:uid="{00000000-0005-0000-0000-0000191E0000}"/>
    <cellStyle name="Normal 3 5 6" xfId="5468" xr:uid="{00000000-0005-0000-0000-00001A1E0000}"/>
    <cellStyle name="Normal 3 5 6 2" xfId="8991" xr:uid="{00000000-0005-0000-0000-00001B1E0000}"/>
    <cellStyle name="Normal 3 5 6 2 2" xfId="28175" xr:uid="{00000000-0005-0000-0000-00001C1E0000}"/>
    <cellStyle name="Normal 3 5 6 2 3" xfId="38355" xr:uid="{00000000-0005-0000-0000-00001D1E0000}"/>
    <cellStyle name="Normal 3 5 6 2 4" xfId="17995" xr:uid="{00000000-0005-0000-0000-00001E1E0000}"/>
    <cellStyle name="Normal 3 5 6 3" xfId="24655" xr:uid="{00000000-0005-0000-0000-00001F1E0000}"/>
    <cellStyle name="Normal 3 5 6 4" xfId="34835" xr:uid="{00000000-0005-0000-0000-0000201E0000}"/>
    <cellStyle name="Normal 3 5 6 5" xfId="14474" xr:uid="{00000000-0005-0000-0000-0000211E0000}"/>
    <cellStyle name="Normal 3 5 7" xfId="7221" xr:uid="{00000000-0005-0000-0000-0000221E0000}"/>
    <cellStyle name="Normal 3 5 7 2" xfId="26408" xr:uid="{00000000-0005-0000-0000-0000231E0000}"/>
    <cellStyle name="Normal 3 5 7 3" xfId="36588" xr:uid="{00000000-0005-0000-0000-0000241E0000}"/>
    <cellStyle name="Normal 3 5 7 4" xfId="16227" xr:uid="{00000000-0005-0000-0000-0000251E0000}"/>
    <cellStyle name="Normal 3 5 8" xfId="9214" xr:uid="{00000000-0005-0000-0000-0000261E0000}"/>
    <cellStyle name="Normal 3 5 8 2" xfId="28398" xr:uid="{00000000-0005-0000-0000-0000271E0000}"/>
    <cellStyle name="Normal 3 5 8 3" xfId="38578" xr:uid="{00000000-0005-0000-0000-0000281E0000}"/>
    <cellStyle name="Normal 3 5 8 4" xfId="18218" xr:uid="{00000000-0005-0000-0000-0000291E0000}"/>
    <cellStyle name="Normal 3 5 9" xfId="10967" xr:uid="{00000000-0005-0000-0000-00002A1E0000}"/>
    <cellStyle name="Normal 3 5 9 2" xfId="30151" xr:uid="{00000000-0005-0000-0000-00002B1E0000}"/>
    <cellStyle name="Normal 3 5 9 3" xfId="40331" xr:uid="{00000000-0005-0000-0000-00002C1E0000}"/>
    <cellStyle name="Normal 3 5 9 4" xfId="19971" xr:uid="{00000000-0005-0000-0000-00002D1E0000}"/>
    <cellStyle name="Normal 3 6" xfId="213" xr:uid="{00000000-0005-0000-0000-00002E1E0000}"/>
    <cellStyle name="Normal 3 6 10" xfId="21804" xr:uid="{00000000-0005-0000-0000-00002F1E0000}"/>
    <cellStyle name="Normal 3 6 10 2" xfId="31984" xr:uid="{00000000-0005-0000-0000-0000301E0000}"/>
    <cellStyle name="Normal 3 6 10 3" xfId="42164" xr:uid="{00000000-0005-0000-0000-0000311E0000}"/>
    <cellStyle name="Normal 3 6 11" xfId="22700" xr:uid="{00000000-0005-0000-0000-0000321E0000}"/>
    <cellStyle name="Normal 3 6 11 2" xfId="32880" xr:uid="{00000000-0005-0000-0000-0000331E0000}"/>
    <cellStyle name="Normal 3 6 11 3" xfId="43060" xr:uid="{00000000-0005-0000-0000-0000341E0000}"/>
    <cellStyle name="Normal 3 6 12" xfId="22939" xr:uid="{00000000-0005-0000-0000-0000351E0000}"/>
    <cellStyle name="Normal 3 6 13" xfId="33119" xr:uid="{00000000-0005-0000-0000-0000361E0000}"/>
    <cellStyle name="Normal 3 6 14" xfId="43299" xr:uid="{00000000-0005-0000-0000-0000371E0000}"/>
    <cellStyle name="Normal 3 6 15" xfId="43538" xr:uid="{00000000-0005-0000-0000-0000381E0000}"/>
    <cellStyle name="Normal 3 6 16" xfId="12802" xr:uid="{00000000-0005-0000-0000-0000391E0000}"/>
    <cellStyle name="Normal 3 6 17" xfId="3794" xr:uid="{00000000-0005-0000-0000-00003A1E0000}"/>
    <cellStyle name="Normal 3 6 2" xfId="382" xr:uid="{00000000-0005-0000-0000-00003B1E0000}"/>
    <cellStyle name="Normal 3 6 2 10" xfId="23202" xr:uid="{00000000-0005-0000-0000-00003C1E0000}"/>
    <cellStyle name="Normal 3 6 2 11" xfId="33382" xr:uid="{00000000-0005-0000-0000-00003D1E0000}"/>
    <cellStyle name="Normal 3 6 2 12" xfId="13021" xr:uid="{00000000-0005-0000-0000-00003E1E0000}"/>
    <cellStyle name="Normal 3 6 2 13" xfId="4014" xr:uid="{00000000-0005-0000-0000-00003F1E0000}"/>
    <cellStyle name="Normal 3 6 2 2" xfId="548" xr:uid="{00000000-0005-0000-0000-0000401E0000}"/>
    <cellStyle name="Normal 3 6 2 2 10" xfId="33820" xr:uid="{00000000-0005-0000-0000-0000411E0000}"/>
    <cellStyle name="Normal 3 6 2 2 11" xfId="13459" xr:uid="{00000000-0005-0000-0000-0000421E0000}"/>
    <cellStyle name="Normal 3 6 2 2 12" xfId="4452" xr:uid="{00000000-0005-0000-0000-0000431E0000}"/>
    <cellStyle name="Normal 3 6 2 2 2" xfId="883" xr:uid="{00000000-0005-0000-0000-0000441E0000}"/>
    <cellStyle name="Normal 3 6 2 2 2 2" xfId="1556" xr:uid="{00000000-0005-0000-0000-0000451E0000}"/>
    <cellStyle name="Normal 3 6 2 2 2 2 2" xfId="2906" xr:uid="{00000000-0005-0000-0000-0000461E0000}"/>
    <cellStyle name="Normal 3 6 2 2 2 2 2 2" xfId="26268" xr:uid="{00000000-0005-0000-0000-0000471E0000}"/>
    <cellStyle name="Normal 3 6 2 2 2 2 3" xfId="36448" xr:uid="{00000000-0005-0000-0000-0000481E0000}"/>
    <cellStyle name="Normal 3 6 2 2 2 2 4" xfId="16087" xr:uid="{00000000-0005-0000-0000-0000491E0000}"/>
    <cellStyle name="Normal 3 6 2 2 2 2 5" xfId="7081" xr:uid="{00000000-0005-0000-0000-00004A1E0000}"/>
    <cellStyle name="Normal 3 6 2 2 2 3" xfId="2232" xr:uid="{00000000-0005-0000-0000-00004B1E0000}"/>
    <cellStyle name="Normal 3 6 2 2 2 3 2" xfId="28021" xr:uid="{00000000-0005-0000-0000-00004C1E0000}"/>
    <cellStyle name="Normal 3 6 2 2 2 3 3" xfId="38201" xr:uid="{00000000-0005-0000-0000-00004D1E0000}"/>
    <cellStyle name="Normal 3 6 2 2 2 3 4" xfId="17840" xr:uid="{00000000-0005-0000-0000-00004E1E0000}"/>
    <cellStyle name="Normal 3 6 2 2 2 3 5" xfId="8834" xr:uid="{00000000-0005-0000-0000-00004F1E0000}"/>
    <cellStyle name="Normal 3 6 2 2 2 4" xfId="3580" xr:uid="{00000000-0005-0000-0000-0000501E0000}"/>
    <cellStyle name="Normal 3 6 2 2 2 4 2" xfId="30011" xr:uid="{00000000-0005-0000-0000-0000511E0000}"/>
    <cellStyle name="Normal 3 6 2 2 2 4 3" xfId="40191" xr:uid="{00000000-0005-0000-0000-0000521E0000}"/>
    <cellStyle name="Normal 3 6 2 2 2 4 4" xfId="19831" xr:uid="{00000000-0005-0000-0000-0000531E0000}"/>
    <cellStyle name="Normal 3 6 2 2 2 4 5" xfId="10827" xr:uid="{00000000-0005-0000-0000-0000541E0000}"/>
    <cellStyle name="Normal 3 6 2 2 2 5" xfId="24516" xr:uid="{00000000-0005-0000-0000-0000551E0000}"/>
    <cellStyle name="Normal 3 6 2 2 2 6" xfId="34696" xr:uid="{00000000-0005-0000-0000-0000561E0000}"/>
    <cellStyle name="Normal 3 6 2 2 2 7" xfId="14335" xr:uid="{00000000-0005-0000-0000-0000571E0000}"/>
    <cellStyle name="Normal 3 6 2 2 2 8" xfId="5329" xr:uid="{00000000-0005-0000-0000-0000581E0000}"/>
    <cellStyle name="Normal 3 6 2 2 3" xfId="1221" xr:uid="{00000000-0005-0000-0000-0000591E0000}"/>
    <cellStyle name="Normal 3 6 2 2 3 2" xfId="2571" xr:uid="{00000000-0005-0000-0000-00005A1E0000}"/>
    <cellStyle name="Normal 3 6 2 2 3 2 2" xfId="25392" xr:uid="{00000000-0005-0000-0000-00005B1E0000}"/>
    <cellStyle name="Normal 3 6 2 2 3 3" xfId="35572" xr:uid="{00000000-0005-0000-0000-00005C1E0000}"/>
    <cellStyle name="Normal 3 6 2 2 3 4" xfId="15211" xr:uid="{00000000-0005-0000-0000-00005D1E0000}"/>
    <cellStyle name="Normal 3 6 2 2 3 5" xfId="6205" xr:uid="{00000000-0005-0000-0000-00005E1E0000}"/>
    <cellStyle name="Normal 3 6 2 2 4" xfId="1897" xr:uid="{00000000-0005-0000-0000-00005F1E0000}"/>
    <cellStyle name="Normal 3 6 2 2 4 2" xfId="27145" xr:uid="{00000000-0005-0000-0000-0000601E0000}"/>
    <cellStyle name="Normal 3 6 2 2 4 3" xfId="37325" xr:uid="{00000000-0005-0000-0000-0000611E0000}"/>
    <cellStyle name="Normal 3 6 2 2 4 4" xfId="16964" xr:uid="{00000000-0005-0000-0000-0000621E0000}"/>
    <cellStyle name="Normal 3 6 2 2 4 5" xfId="7958" xr:uid="{00000000-0005-0000-0000-0000631E0000}"/>
    <cellStyle name="Normal 3 6 2 2 5" xfId="3245" xr:uid="{00000000-0005-0000-0000-0000641E0000}"/>
    <cellStyle name="Normal 3 6 2 2 5 2" xfId="29135" xr:uid="{00000000-0005-0000-0000-0000651E0000}"/>
    <cellStyle name="Normal 3 6 2 2 5 3" xfId="39315" xr:uid="{00000000-0005-0000-0000-0000661E0000}"/>
    <cellStyle name="Normal 3 6 2 2 5 4" xfId="18955" xr:uid="{00000000-0005-0000-0000-0000671E0000}"/>
    <cellStyle name="Normal 3 6 2 2 5 5" xfId="9951" xr:uid="{00000000-0005-0000-0000-0000681E0000}"/>
    <cellStyle name="Normal 3 6 2 2 6" xfId="11704" xr:uid="{00000000-0005-0000-0000-0000691E0000}"/>
    <cellStyle name="Normal 3 6 2 2 6 2" xfId="30888" xr:uid="{00000000-0005-0000-0000-00006A1E0000}"/>
    <cellStyle name="Normal 3 6 2 2 6 3" xfId="41068" xr:uid="{00000000-0005-0000-0000-00006B1E0000}"/>
    <cellStyle name="Normal 3 6 2 2 6 4" xfId="20708" xr:uid="{00000000-0005-0000-0000-00006C1E0000}"/>
    <cellStyle name="Normal 3 6 2 2 7" xfId="12580" xr:uid="{00000000-0005-0000-0000-00006D1E0000}"/>
    <cellStyle name="Normal 3 6 2 2 7 2" xfId="31764" xr:uid="{00000000-0005-0000-0000-00006E1E0000}"/>
    <cellStyle name="Normal 3 6 2 2 7 3" xfId="41944" xr:uid="{00000000-0005-0000-0000-00006F1E0000}"/>
    <cellStyle name="Normal 3 6 2 2 7 4" xfId="21584" xr:uid="{00000000-0005-0000-0000-0000701E0000}"/>
    <cellStyle name="Normal 3 6 2 2 8" xfId="22461" xr:uid="{00000000-0005-0000-0000-0000711E0000}"/>
    <cellStyle name="Normal 3 6 2 2 8 2" xfId="32641" xr:uid="{00000000-0005-0000-0000-0000721E0000}"/>
    <cellStyle name="Normal 3 6 2 2 8 3" xfId="42821" xr:uid="{00000000-0005-0000-0000-0000731E0000}"/>
    <cellStyle name="Normal 3 6 2 2 9" xfId="23640" xr:uid="{00000000-0005-0000-0000-0000741E0000}"/>
    <cellStyle name="Normal 3 6 2 3" xfId="717" xr:uid="{00000000-0005-0000-0000-0000751E0000}"/>
    <cellStyle name="Normal 3 6 2 3 2" xfId="1390" xr:uid="{00000000-0005-0000-0000-0000761E0000}"/>
    <cellStyle name="Normal 3 6 2 3 2 2" xfId="2740" xr:uid="{00000000-0005-0000-0000-0000771E0000}"/>
    <cellStyle name="Normal 3 6 2 3 2 2 2" xfId="25830" xr:uid="{00000000-0005-0000-0000-0000781E0000}"/>
    <cellStyle name="Normal 3 6 2 3 2 3" xfId="36010" xr:uid="{00000000-0005-0000-0000-0000791E0000}"/>
    <cellStyle name="Normal 3 6 2 3 2 4" xfId="15649" xr:uid="{00000000-0005-0000-0000-00007A1E0000}"/>
    <cellStyle name="Normal 3 6 2 3 2 5" xfId="6643" xr:uid="{00000000-0005-0000-0000-00007B1E0000}"/>
    <cellStyle name="Normal 3 6 2 3 3" xfId="2066" xr:uid="{00000000-0005-0000-0000-00007C1E0000}"/>
    <cellStyle name="Normal 3 6 2 3 3 2" xfId="27583" xr:uid="{00000000-0005-0000-0000-00007D1E0000}"/>
    <cellStyle name="Normal 3 6 2 3 3 3" xfId="37763" xr:uid="{00000000-0005-0000-0000-00007E1E0000}"/>
    <cellStyle name="Normal 3 6 2 3 3 4" xfId="17402" xr:uid="{00000000-0005-0000-0000-00007F1E0000}"/>
    <cellStyle name="Normal 3 6 2 3 3 5" xfId="8396" xr:uid="{00000000-0005-0000-0000-0000801E0000}"/>
    <cellStyle name="Normal 3 6 2 3 4" xfId="3414" xr:uid="{00000000-0005-0000-0000-0000811E0000}"/>
    <cellStyle name="Normal 3 6 2 3 4 2" xfId="29573" xr:uid="{00000000-0005-0000-0000-0000821E0000}"/>
    <cellStyle name="Normal 3 6 2 3 4 3" xfId="39753" xr:uid="{00000000-0005-0000-0000-0000831E0000}"/>
    <cellStyle name="Normal 3 6 2 3 4 4" xfId="19393" xr:uid="{00000000-0005-0000-0000-0000841E0000}"/>
    <cellStyle name="Normal 3 6 2 3 4 5" xfId="10389" xr:uid="{00000000-0005-0000-0000-0000851E0000}"/>
    <cellStyle name="Normal 3 6 2 3 5" xfId="24078" xr:uid="{00000000-0005-0000-0000-0000861E0000}"/>
    <cellStyle name="Normal 3 6 2 3 6" xfId="34258" xr:uid="{00000000-0005-0000-0000-0000871E0000}"/>
    <cellStyle name="Normal 3 6 2 3 7" xfId="13897" xr:uid="{00000000-0005-0000-0000-0000881E0000}"/>
    <cellStyle name="Normal 3 6 2 3 8" xfId="4891" xr:uid="{00000000-0005-0000-0000-0000891E0000}"/>
    <cellStyle name="Normal 3 6 2 4" xfId="1055" xr:uid="{00000000-0005-0000-0000-00008A1E0000}"/>
    <cellStyle name="Normal 3 6 2 4 2" xfId="2405" xr:uid="{00000000-0005-0000-0000-00008B1E0000}"/>
    <cellStyle name="Normal 3 6 2 4 2 2" xfId="24954" xr:uid="{00000000-0005-0000-0000-00008C1E0000}"/>
    <cellStyle name="Normal 3 6 2 4 3" xfId="35134" xr:uid="{00000000-0005-0000-0000-00008D1E0000}"/>
    <cellStyle name="Normal 3 6 2 4 4" xfId="14773" xr:uid="{00000000-0005-0000-0000-00008E1E0000}"/>
    <cellStyle name="Normal 3 6 2 4 5" xfId="5767" xr:uid="{00000000-0005-0000-0000-00008F1E0000}"/>
    <cellStyle name="Normal 3 6 2 5" xfId="1731" xr:uid="{00000000-0005-0000-0000-0000901E0000}"/>
    <cellStyle name="Normal 3 6 2 5 2" xfId="26707" xr:uid="{00000000-0005-0000-0000-0000911E0000}"/>
    <cellStyle name="Normal 3 6 2 5 3" xfId="36887" xr:uid="{00000000-0005-0000-0000-0000921E0000}"/>
    <cellStyle name="Normal 3 6 2 5 4" xfId="16526" xr:uid="{00000000-0005-0000-0000-0000931E0000}"/>
    <cellStyle name="Normal 3 6 2 5 5" xfId="7520" xr:uid="{00000000-0005-0000-0000-0000941E0000}"/>
    <cellStyle name="Normal 3 6 2 6" xfId="3079" xr:uid="{00000000-0005-0000-0000-0000951E0000}"/>
    <cellStyle name="Normal 3 6 2 6 2" xfId="28697" xr:uid="{00000000-0005-0000-0000-0000961E0000}"/>
    <cellStyle name="Normal 3 6 2 6 3" xfId="38877" xr:uid="{00000000-0005-0000-0000-0000971E0000}"/>
    <cellStyle name="Normal 3 6 2 6 4" xfId="18517" xr:uid="{00000000-0005-0000-0000-0000981E0000}"/>
    <cellStyle name="Normal 3 6 2 6 5" xfId="9513" xr:uid="{00000000-0005-0000-0000-0000991E0000}"/>
    <cellStyle name="Normal 3 6 2 7" xfId="11266" xr:uid="{00000000-0005-0000-0000-00009A1E0000}"/>
    <cellStyle name="Normal 3 6 2 7 2" xfId="30450" xr:uid="{00000000-0005-0000-0000-00009B1E0000}"/>
    <cellStyle name="Normal 3 6 2 7 3" xfId="40630" xr:uid="{00000000-0005-0000-0000-00009C1E0000}"/>
    <cellStyle name="Normal 3 6 2 7 4" xfId="20270" xr:uid="{00000000-0005-0000-0000-00009D1E0000}"/>
    <cellStyle name="Normal 3 6 2 8" xfId="12142" xr:uid="{00000000-0005-0000-0000-00009E1E0000}"/>
    <cellStyle name="Normal 3 6 2 8 2" xfId="31326" xr:uid="{00000000-0005-0000-0000-00009F1E0000}"/>
    <cellStyle name="Normal 3 6 2 8 3" xfId="41506" xr:uid="{00000000-0005-0000-0000-0000A01E0000}"/>
    <cellStyle name="Normal 3 6 2 8 4" xfId="21146" xr:uid="{00000000-0005-0000-0000-0000A11E0000}"/>
    <cellStyle name="Normal 3 6 2 9" xfId="22023" xr:uid="{00000000-0005-0000-0000-0000A21E0000}"/>
    <cellStyle name="Normal 3 6 2 9 2" xfId="32203" xr:uid="{00000000-0005-0000-0000-0000A31E0000}"/>
    <cellStyle name="Normal 3 6 2 9 3" xfId="42383" xr:uid="{00000000-0005-0000-0000-0000A41E0000}"/>
    <cellStyle name="Normal 3 6 3" xfId="473" xr:uid="{00000000-0005-0000-0000-0000A51E0000}"/>
    <cellStyle name="Normal 3 6 3 10" xfId="33601" xr:uid="{00000000-0005-0000-0000-0000A61E0000}"/>
    <cellStyle name="Normal 3 6 3 11" xfId="13240" xr:uid="{00000000-0005-0000-0000-0000A71E0000}"/>
    <cellStyle name="Normal 3 6 3 12" xfId="4233" xr:uid="{00000000-0005-0000-0000-0000A81E0000}"/>
    <cellStyle name="Normal 3 6 3 2" xfId="808" xr:uid="{00000000-0005-0000-0000-0000A91E0000}"/>
    <cellStyle name="Normal 3 6 3 2 2" xfId="1481" xr:uid="{00000000-0005-0000-0000-0000AA1E0000}"/>
    <cellStyle name="Normal 3 6 3 2 2 2" xfId="2831" xr:uid="{00000000-0005-0000-0000-0000AB1E0000}"/>
    <cellStyle name="Normal 3 6 3 2 2 2 2" xfId="26049" xr:uid="{00000000-0005-0000-0000-0000AC1E0000}"/>
    <cellStyle name="Normal 3 6 3 2 2 3" xfId="36229" xr:uid="{00000000-0005-0000-0000-0000AD1E0000}"/>
    <cellStyle name="Normal 3 6 3 2 2 4" xfId="15868" xr:uid="{00000000-0005-0000-0000-0000AE1E0000}"/>
    <cellStyle name="Normal 3 6 3 2 2 5" xfId="6862" xr:uid="{00000000-0005-0000-0000-0000AF1E0000}"/>
    <cellStyle name="Normal 3 6 3 2 3" xfId="2157" xr:uid="{00000000-0005-0000-0000-0000B01E0000}"/>
    <cellStyle name="Normal 3 6 3 2 3 2" xfId="27802" xr:uid="{00000000-0005-0000-0000-0000B11E0000}"/>
    <cellStyle name="Normal 3 6 3 2 3 3" xfId="37982" xr:uid="{00000000-0005-0000-0000-0000B21E0000}"/>
    <cellStyle name="Normal 3 6 3 2 3 4" xfId="17621" xr:uid="{00000000-0005-0000-0000-0000B31E0000}"/>
    <cellStyle name="Normal 3 6 3 2 3 5" xfId="8615" xr:uid="{00000000-0005-0000-0000-0000B41E0000}"/>
    <cellStyle name="Normal 3 6 3 2 4" xfId="3505" xr:uid="{00000000-0005-0000-0000-0000B51E0000}"/>
    <cellStyle name="Normal 3 6 3 2 4 2" xfId="29792" xr:uid="{00000000-0005-0000-0000-0000B61E0000}"/>
    <cellStyle name="Normal 3 6 3 2 4 3" xfId="39972" xr:uid="{00000000-0005-0000-0000-0000B71E0000}"/>
    <cellStyle name="Normal 3 6 3 2 4 4" xfId="19612" xr:uid="{00000000-0005-0000-0000-0000B81E0000}"/>
    <cellStyle name="Normal 3 6 3 2 4 5" xfId="10608" xr:uid="{00000000-0005-0000-0000-0000B91E0000}"/>
    <cellStyle name="Normal 3 6 3 2 5" xfId="24297" xr:uid="{00000000-0005-0000-0000-0000BA1E0000}"/>
    <cellStyle name="Normal 3 6 3 2 6" xfId="34477" xr:uid="{00000000-0005-0000-0000-0000BB1E0000}"/>
    <cellStyle name="Normal 3 6 3 2 7" xfId="14116" xr:uid="{00000000-0005-0000-0000-0000BC1E0000}"/>
    <cellStyle name="Normal 3 6 3 2 8" xfId="5110" xr:uid="{00000000-0005-0000-0000-0000BD1E0000}"/>
    <cellStyle name="Normal 3 6 3 3" xfId="1146" xr:uid="{00000000-0005-0000-0000-0000BE1E0000}"/>
    <cellStyle name="Normal 3 6 3 3 2" xfId="2496" xr:uid="{00000000-0005-0000-0000-0000BF1E0000}"/>
    <cellStyle name="Normal 3 6 3 3 2 2" xfId="25173" xr:uid="{00000000-0005-0000-0000-0000C01E0000}"/>
    <cellStyle name="Normal 3 6 3 3 3" xfId="35353" xr:uid="{00000000-0005-0000-0000-0000C11E0000}"/>
    <cellStyle name="Normal 3 6 3 3 4" xfId="14992" xr:uid="{00000000-0005-0000-0000-0000C21E0000}"/>
    <cellStyle name="Normal 3 6 3 3 5" xfId="5986" xr:uid="{00000000-0005-0000-0000-0000C31E0000}"/>
    <cellStyle name="Normal 3 6 3 4" xfId="1822" xr:uid="{00000000-0005-0000-0000-0000C41E0000}"/>
    <cellStyle name="Normal 3 6 3 4 2" xfId="26926" xr:uid="{00000000-0005-0000-0000-0000C51E0000}"/>
    <cellStyle name="Normal 3 6 3 4 3" xfId="37106" xr:uid="{00000000-0005-0000-0000-0000C61E0000}"/>
    <cellStyle name="Normal 3 6 3 4 4" xfId="16745" xr:uid="{00000000-0005-0000-0000-0000C71E0000}"/>
    <cellStyle name="Normal 3 6 3 4 5" xfId="7739" xr:uid="{00000000-0005-0000-0000-0000C81E0000}"/>
    <cellStyle name="Normal 3 6 3 5" xfId="3170" xr:uid="{00000000-0005-0000-0000-0000C91E0000}"/>
    <cellStyle name="Normal 3 6 3 5 2" xfId="28916" xr:uid="{00000000-0005-0000-0000-0000CA1E0000}"/>
    <cellStyle name="Normal 3 6 3 5 3" xfId="39096" xr:uid="{00000000-0005-0000-0000-0000CB1E0000}"/>
    <cellStyle name="Normal 3 6 3 5 4" xfId="18736" xr:uid="{00000000-0005-0000-0000-0000CC1E0000}"/>
    <cellStyle name="Normal 3 6 3 5 5" xfId="9732" xr:uid="{00000000-0005-0000-0000-0000CD1E0000}"/>
    <cellStyle name="Normal 3 6 3 6" xfId="11485" xr:uid="{00000000-0005-0000-0000-0000CE1E0000}"/>
    <cellStyle name="Normal 3 6 3 6 2" xfId="30669" xr:uid="{00000000-0005-0000-0000-0000CF1E0000}"/>
    <cellStyle name="Normal 3 6 3 6 3" xfId="40849" xr:uid="{00000000-0005-0000-0000-0000D01E0000}"/>
    <cellStyle name="Normal 3 6 3 6 4" xfId="20489" xr:uid="{00000000-0005-0000-0000-0000D11E0000}"/>
    <cellStyle name="Normal 3 6 3 7" xfId="12361" xr:uid="{00000000-0005-0000-0000-0000D21E0000}"/>
    <cellStyle name="Normal 3 6 3 7 2" xfId="31545" xr:uid="{00000000-0005-0000-0000-0000D31E0000}"/>
    <cellStyle name="Normal 3 6 3 7 3" xfId="41725" xr:uid="{00000000-0005-0000-0000-0000D41E0000}"/>
    <cellStyle name="Normal 3 6 3 7 4" xfId="21365" xr:uid="{00000000-0005-0000-0000-0000D51E0000}"/>
    <cellStyle name="Normal 3 6 3 8" xfId="22242" xr:uid="{00000000-0005-0000-0000-0000D61E0000}"/>
    <cellStyle name="Normal 3 6 3 8 2" xfId="32422" xr:uid="{00000000-0005-0000-0000-0000D71E0000}"/>
    <cellStyle name="Normal 3 6 3 8 3" xfId="42602" xr:uid="{00000000-0005-0000-0000-0000D81E0000}"/>
    <cellStyle name="Normal 3 6 3 9" xfId="23421" xr:uid="{00000000-0005-0000-0000-0000D91E0000}"/>
    <cellStyle name="Normal 3 6 4" xfId="642" xr:uid="{00000000-0005-0000-0000-0000DA1E0000}"/>
    <cellStyle name="Normal 3 6 4 2" xfId="1315" xr:uid="{00000000-0005-0000-0000-0000DB1E0000}"/>
    <cellStyle name="Normal 3 6 4 2 2" xfId="2665" xr:uid="{00000000-0005-0000-0000-0000DC1E0000}"/>
    <cellStyle name="Normal 3 6 4 2 2 2" xfId="25611" xr:uid="{00000000-0005-0000-0000-0000DD1E0000}"/>
    <cellStyle name="Normal 3 6 4 2 3" xfId="35791" xr:uid="{00000000-0005-0000-0000-0000DE1E0000}"/>
    <cellStyle name="Normal 3 6 4 2 4" xfId="15430" xr:uid="{00000000-0005-0000-0000-0000DF1E0000}"/>
    <cellStyle name="Normal 3 6 4 2 5" xfId="6424" xr:uid="{00000000-0005-0000-0000-0000E01E0000}"/>
    <cellStyle name="Normal 3 6 4 3" xfId="1991" xr:uid="{00000000-0005-0000-0000-0000E11E0000}"/>
    <cellStyle name="Normal 3 6 4 3 2" xfId="27364" xr:uid="{00000000-0005-0000-0000-0000E21E0000}"/>
    <cellStyle name="Normal 3 6 4 3 3" xfId="37544" xr:uid="{00000000-0005-0000-0000-0000E31E0000}"/>
    <cellStyle name="Normal 3 6 4 3 4" xfId="17183" xr:uid="{00000000-0005-0000-0000-0000E41E0000}"/>
    <cellStyle name="Normal 3 6 4 3 5" xfId="8177" xr:uid="{00000000-0005-0000-0000-0000E51E0000}"/>
    <cellStyle name="Normal 3 6 4 4" xfId="3339" xr:uid="{00000000-0005-0000-0000-0000E61E0000}"/>
    <cellStyle name="Normal 3 6 4 4 2" xfId="29354" xr:uid="{00000000-0005-0000-0000-0000E71E0000}"/>
    <cellStyle name="Normal 3 6 4 4 3" xfId="39534" xr:uid="{00000000-0005-0000-0000-0000E81E0000}"/>
    <cellStyle name="Normal 3 6 4 4 4" xfId="19174" xr:uid="{00000000-0005-0000-0000-0000E91E0000}"/>
    <cellStyle name="Normal 3 6 4 4 5" xfId="10170" xr:uid="{00000000-0005-0000-0000-0000EA1E0000}"/>
    <cellStyle name="Normal 3 6 4 5" xfId="23859" xr:uid="{00000000-0005-0000-0000-0000EB1E0000}"/>
    <cellStyle name="Normal 3 6 4 6" xfId="34039" xr:uid="{00000000-0005-0000-0000-0000EC1E0000}"/>
    <cellStyle name="Normal 3 6 4 7" xfId="13678" xr:uid="{00000000-0005-0000-0000-0000ED1E0000}"/>
    <cellStyle name="Normal 3 6 4 8" xfId="4672" xr:uid="{00000000-0005-0000-0000-0000EE1E0000}"/>
    <cellStyle name="Normal 3 6 5" xfId="980" xr:uid="{00000000-0005-0000-0000-0000EF1E0000}"/>
    <cellStyle name="Normal 3 6 5 2" xfId="2330" xr:uid="{00000000-0005-0000-0000-0000F01E0000}"/>
    <cellStyle name="Normal 3 6 5 2 2" xfId="28258" xr:uid="{00000000-0005-0000-0000-0000F11E0000}"/>
    <cellStyle name="Normal 3 6 5 2 3" xfId="38438" xr:uid="{00000000-0005-0000-0000-0000F21E0000}"/>
    <cellStyle name="Normal 3 6 5 2 4" xfId="18078" xr:uid="{00000000-0005-0000-0000-0000F31E0000}"/>
    <cellStyle name="Normal 3 6 5 2 5" xfId="9074" xr:uid="{00000000-0005-0000-0000-0000F41E0000}"/>
    <cellStyle name="Normal 3 6 5 3" xfId="24735" xr:uid="{00000000-0005-0000-0000-0000F51E0000}"/>
    <cellStyle name="Normal 3 6 5 4" xfId="34915" xr:uid="{00000000-0005-0000-0000-0000F61E0000}"/>
    <cellStyle name="Normal 3 6 5 5" xfId="14554" xr:uid="{00000000-0005-0000-0000-0000F71E0000}"/>
    <cellStyle name="Normal 3 6 5 6" xfId="5548" xr:uid="{00000000-0005-0000-0000-0000F81E0000}"/>
    <cellStyle name="Normal 3 6 6" xfId="1656" xr:uid="{00000000-0005-0000-0000-0000F91E0000}"/>
    <cellStyle name="Normal 3 6 6 2" xfId="26488" xr:uid="{00000000-0005-0000-0000-0000FA1E0000}"/>
    <cellStyle name="Normal 3 6 6 3" xfId="36668" xr:uid="{00000000-0005-0000-0000-0000FB1E0000}"/>
    <cellStyle name="Normal 3 6 6 4" xfId="16307" xr:uid="{00000000-0005-0000-0000-0000FC1E0000}"/>
    <cellStyle name="Normal 3 6 6 5" xfId="7301" xr:uid="{00000000-0005-0000-0000-0000FD1E0000}"/>
    <cellStyle name="Normal 3 6 7" xfId="3004" xr:uid="{00000000-0005-0000-0000-0000FE1E0000}"/>
    <cellStyle name="Normal 3 6 7 2" xfId="28478" xr:uid="{00000000-0005-0000-0000-0000FF1E0000}"/>
    <cellStyle name="Normal 3 6 7 3" xfId="38658" xr:uid="{00000000-0005-0000-0000-0000001F0000}"/>
    <cellStyle name="Normal 3 6 7 4" xfId="18298" xr:uid="{00000000-0005-0000-0000-0000011F0000}"/>
    <cellStyle name="Normal 3 6 7 5" xfId="9294" xr:uid="{00000000-0005-0000-0000-0000021F0000}"/>
    <cellStyle name="Normal 3 6 8" xfId="11047" xr:uid="{00000000-0005-0000-0000-0000031F0000}"/>
    <cellStyle name="Normal 3 6 8 2" xfId="30231" xr:uid="{00000000-0005-0000-0000-0000041F0000}"/>
    <cellStyle name="Normal 3 6 8 3" xfId="40411" xr:uid="{00000000-0005-0000-0000-0000051F0000}"/>
    <cellStyle name="Normal 3 6 8 4" xfId="20051" xr:uid="{00000000-0005-0000-0000-0000061F0000}"/>
    <cellStyle name="Normal 3 6 9" xfId="11923" xr:uid="{00000000-0005-0000-0000-0000071F0000}"/>
    <cellStyle name="Normal 3 6 9 2" xfId="31107" xr:uid="{00000000-0005-0000-0000-0000081F0000}"/>
    <cellStyle name="Normal 3 6 9 3" xfId="41287" xr:uid="{00000000-0005-0000-0000-0000091F0000}"/>
    <cellStyle name="Normal 3 6 9 4" xfId="20927" xr:uid="{00000000-0005-0000-0000-00000A1F0000}"/>
    <cellStyle name="Normal 3 7" xfId="3911" xr:uid="{00000000-0005-0000-0000-00000B1F0000}"/>
    <cellStyle name="Normal 3 7 10" xfId="23099" xr:uid="{00000000-0005-0000-0000-00000C1F0000}"/>
    <cellStyle name="Normal 3 7 11" xfId="33279" xr:uid="{00000000-0005-0000-0000-00000D1F0000}"/>
    <cellStyle name="Normal 3 7 12" xfId="12918" xr:uid="{00000000-0005-0000-0000-00000E1F0000}"/>
    <cellStyle name="Normal 3 7 2" xfId="4349" xr:uid="{00000000-0005-0000-0000-00000F1F0000}"/>
    <cellStyle name="Normal 3 7 2 10" xfId="33717" xr:uid="{00000000-0005-0000-0000-0000101F0000}"/>
    <cellStyle name="Normal 3 7 2 11" xfId="13356" xr:uid="{00000000-0005-0000-0000-0000111F0000}"/>
    <cellStyle name="Normal 3 7 2 2" xfId="5226" xr:uid="{00000000-0005-0000-0000-0000121F0000}"/>
    <cellStyle name="Normal 3 7 2 2 2" xfId="6978" xr:uid="{00000000-0005-0000-0000-0000131F0000}"/>
    <cellStyle name="Normal 3 7 2 2 2 2" xfId="26165" xr:uid="{00000000-0005-0000-0000-0000141F0000}"/>
    <cellStyle name="Normal 3 7 2 2 2 3" xfId="36345" xr:uid="{00000000-0005-0000-0000-0000151F0000}"/>
    <cellStyle name="Normal 3 7 2 2 2 4" xfId="15984" xr:uid="{00000000-0005-0000-0000-0000161F0000}"/>
    <cellStyle name="Normal 3 7 2 2 3" xfId="8731" xr:uid="{00000000-0005-0000-0000-0000171F0000}"/>
    <cellStyle name="Normal 3 7 2 2 3 2" xfId="27918" xr:uid="{00000000-0005-0000-0000-0000181F0000}"/>
    <cellStyle name="Normal 3 7 2 2 3 3" xfId="38098" xr:uid="{00000000-0005-0000-0000-0000191F0000}"/>
    <cellStyle name="Normal 3 7 2 2 3 4" xfId="17737" xr:uid="{00000000-0005-0000-0000-00001A1F0000}"/>
    <cellStyle name="Normal 3 7 2 2 4" xfId="10724" xr:uid="{00000000-0005-0000-0000-00001B1F0000}"/>
    <cellStyle name="Normal 3 7 2 2 4 2" xfId="29908" xr:uid="{00000000-0005-0000-0000-00001C1F0000}"/>
    <cellStyle name="Normal 3 7 2 2 4 3" xfId="40088" xr:uid="{00000000-0005-0000-0000-00001D1F0000}"/>
    <cellStyle name="Normal 3 7 2 2 4 4" xfId="19728" xr:uid="{00000000-0005-0000-0000-00001E1F0000}"/>
    <cellStyle name="Normal 3 7 2 2 5" xfId="24413" xr:uid="{00000000-0005-0000-0000-00001F1F0000}"/>
    <cellStyle name="Normal 3 7 2 2 6" xfId="34593" xr:uid="{00000000-0005-0000-0000-0000201F0000}"/>
    <cellStyle name="Normal 3 7 2 2 7" xfId="14232" xr:uid="{00000000-0005-0000-0000-0000211F0000}"/>
    <cellStyle name="Normal 3 7 2 3" xfId="6102" xr:uid="{00000000-0005-0000-0000-0000221F0000}"/>
    <cellStyle name="Normal 3 7 2 3 2" xfId="25289" xr:uid="{00000000-0005-0000-0000-0000231F0000}"/>
    <cellStyle name="Normal 3 7 2 3 3" xfId="35469" xr:uid="{00000000-0005-0000-0000-0000241F0000}"/>
    <cellStyle name="Normal 3 7 2 3 4" xfId="15108" xr:uid="{00000000-0005-0000-0000-0000251F0000}"/>
    <cellStyle name="Normal 3 7 2 4" xfId="7855" xr:uid="{00000000-0005-0000-0000-0000261F0000}"/>
    <cellStyle name="Normal 3 7 2 4 2" xfId="27042" xr:uid="{00000000-0005-0000-0000-0000271F0000}"/>
    <cellStyle name="Normal 3 7 2 4 3" xfId="37222" xr:uid="{00000000-0005-0000-0000-0000281F0000}"/>
    <cellStyle name="Normal 3 7 2 4 4" xfId="16861" xr:uid="{00000000-0005-0000-0000-0000291F0000}"/>
    <cellStyle name="Normal 3 7 2 5" xfId="9848" xr:uid="{00000000-0005-0000-0000-00002A1F0000}"/>
    <cellStyle name="Normal 3 7 2 5 2" xfId="29032" xr:uid="{00000000-0005-0000-0000-00002B1F0000}"/>
    <cellStyle name="Normal 3 7 2 5 3" xfId="39212" xr:uid="{00000000-0005-0000-0000-00002C1F0000}"/>
    <cellStyle name="Normal 3 7 2 5 4" xfId="18852" xr:uid="{00000000-0005-0000-0000-00002D1F0000}"/>
    <cellStyle name="Normal 3 7 2 6" xfId="11601" xr:uid="{00000000-0005-0000-0000-00002E1F0000}"/>
    <cellStyle name="Normal 3 7 2 6 2" xfId="30785" xr:uid="{00000000-0005-0000-0000-00002F1F0000}"/>
    <cellStyle name="Normal 3 7 2 6 3" xfId="40965" xr:uid="{00000000-0005-0000-0000-0000301F0000}"/>
    <cellStyle name="Normal 3 7 2 6 4" xfId="20605" xr:uid="{00000000-0005-0000-0000-0000311F0000}"/>
    <cellStyle name="Normal 3 7 2 7" xfId="12477" xr:uid="{00000000-0005-0000-0000-0000321F0000}"/>
    <cellStyle name="Normal 3 7 2 7 2" xfId="31661" xr:uid="{00000000-0005-0000-0000-0000331F0000}"/>
    <cellStyle name="Normal 3 7 2 7 3" xfId="41841" xr:uid="{00000000-0005-0000-0000-0000341F0000}"/>
    <cellStyle name="Normal 3 7 2 7 4" xfId="21481" xr:uid="{00000000-0005-0000-0000-0000351F0000}"/>
    <cellStyle name="Normal 3 7 2 8" xfId="22358" xr:uid="{00000000-0005-0000-0000-0000361F0000}"/>
    <cellStyle name="Normal 3 7 2 8 2" xfId="32538" xr:uid="{00000000-0005-0000-0000-0000371F0000}"/>
    <cellStyle name="Normal 3 7 2 8 3" xfId="42718" xr:uid="{00000000-0005-0000-0000-0000381F0000}"/>
    <cellStyle name="Normal 3 7 2 9" xfId="23537" xr:uid="{00000000-0005-0000-0000-0000391F0000}"/>
    <cellStyle name="Normal 3 7 3" xfId="4788" xr:uid="{00000000-0005-0000-0000-00003A1F0000}"/>
    <cellStyle name="Normal 3 7 3 2" xfId="6540" xr:uid="{00000000-0005-0000-0000-00003B1F0000}"/>
    <cellStyle name="Normal 3 7 3 2 2" xfId="25727" xr:uid="{00000000-0005-0000-0000-00003C1F0000}"/>
    <cellStyle name="Normal 3 7 3 2 3" xfId="35907" xr:uid="{00000000-0005-0000-0000-00003D1F0000}"/>
    <cellStyle name="Normal 3 7 3 2 4" xfId="15546" xr:uid="{00000000-0005-0000-0000-00003E1F0000}"/>
    <cellStyle name="Normal 3 7 3 3" xfId="8293" xr:uid="{00000000-0005-0000-0000-00003F1F0000}"/>
    <cellStyle name="Normal 3 7 3 3 2" xfId="27480" xr:uid="{00000000-0005-0000-0000-0000401F0000}"/>
    <cellStyle name="Normal 3 7 3 3 3" xfId="37660" xr:uid="{00000000-0005-0000-0000-0000411F0000}"/>
    <cellStyle name="Normal 3 7 3 3 4" xfId="17299" xr:uid="{00000000-0005-0000-0000-0000421F0000}"/>
    <cellStyle name="Normal 3 7 3 4" xfId="10286" xr:uid="{00000000-0005-0000-0000-0000431F0000}"/>
    <cellStyle name="Normal 3 7 3 4 2" xfId="29470" xr:uid="{00000000-0005-0000-0000-0000441F0000}"/>
    <cellStyle name="Normal 3 7 3 4 3" xfId="39650" xr:uid="{00000000-0005-0000-0000-0000451F0000}"/>
    <cellStyle name="Normal 3 7 3 4 4" xfId="19290" xr:uid="{00000000-0005-0000-0000-0000461F0000}"/>
    <cellStyle name="Normal 3 7 3 5" xfId="23975" xr:uid="{00000000-0005-0000-0000-0000471F0000}"/>
    <cellStyle name="Normal 3 7 3 6" xfId="34155" xr:uid="{00000000-0005-0000-0000-0000481F0000}"/>
    <cellStyle name="Normal 3 7 3 7" xfId="13794" xr:uid="{00000000-0005-0000-0000-0000491F0000}"/>
    <cellStyle name="Normal 3 7 4" xfId="5664" xr:uid="{00000000-0005-0000-0000-00004A1F0000}"/>
    <cellStyle name="Normal 3 7 4 2" xfId="24851" xr:uid="{00000000-0005-0000-0000-00004B1F0000}"/>
    <cellStyle name="Normal 3 7 4 3" xfId="35031" xr:uid="{00000000-0005-0000-0000-00004C1F0000}"/>
    <cellStyle name="Normal 3 7 4 4" xfId="14670" xr:uid="{00000000-0005-0000-0000-00004D1F0000}"/>
    <cellStyle name="Normal 3 7 5" xfId="7417" xr:uid="{00000000-0005-0000-0000-00004E1F0000}"/>
    <cellStyle name="Normal 3 7 5 2" xfId="26604" xr:uid="{00000000-0005-0000-0000-00004F1F0000}"/>
    <cellStyle name="Normal 3 7 5 3" xfId="36784" xr:uid="{00000000-0005-0000-0000-0000501F0000}"/>
    <cellStyle name="Normal 3 7 5 4" xfId="16423" xr:uid="{00000000-0005-0000-0000-0000511F0000}"/>
    <cellStyle name="Normal 3 7 6" xfId="9410" xr:uid="{00000000-0005-0000-0000-0000521F0000}"/>
    <cellStyle name="Normal 3 7 6 2" xfId="28594" xr:uid="{00000000-0005-0000-0000-0000531F0000}"/>
    <cellStyle name="Normal 3 7 6 3" xfId="38774" xr:uid="{00000000-0005-0000-0000-0000541F0000}"/>
    <cellStyle name="Normal 3 7 6 4" xfId="18414" xr:uid="{00000000-0005-0000-0000-0000551F0000}"/>
    <cellStyle name="Normal 3 7 7" xfId="11163" xr:uid="{00000000-0005-0000-0000-0000561F0000}"/>
    <cellStyle name="Normal 3 7 7 2" xfId="30347" xr:uid="{00000000-0005-0000-0000-0000571F0000}"/>
    <cellStyle name="Normal 3 7 7 3" xfId="40527" xr:uid="{00000000-0005-0000-0000-0000581F0000}"/>
    <cellStyle name="Normal 3 7 7 4" xfId="20167" xr:uid="{00000000-0005-0000-0000-0000591F0000}"/>
    <cellStyle name="Normal 3 7 8" xfId="12039" xr:uid="{00000000-0005-0000-0000-00005A1F0000}"/>
    <cellStyle name="Normal 3 7 8 2" xfId="31223" xr:uid="{00000000-0005-0000-0000-00005B1F0000}"/>
    <cellStyle name="Normal 3 7 8 3" xfId="41403" xr:uid="{00000000-0005-0000-0000-00005C1F0000}"/>
    <cellStyle name="Normal 3 7 8 4" xfId="21043" xr:uid="{00000000-0005-0000-0000-00005D1F0000}"/>
    <cellStyle name="Normal 3 7 9" xfId="21920" xr:uid="{00000000-0005-0000-0000-00005E1F0000}"/>
    <cellStyle name="Normal 3 7 9 2" xfId="32100" xr:uid="{00000000-0005-0000-0000-00005F1F0000}"/>
    <cellStyle name="Normal 3 7 9 3" xfId="42280" xr:uid="{00000000-0005-0000-0000-0000601F0000}"/>
    <cellStyle name="Normal 3 8" xfId="4130" xr:uid="{00000000-0005-0000-0000-0000611F0000}"/>
    <cellStyle name="Normal 3 8 10" xfId="33498" xr:uid="{00000000-0005-0000-0000-0000621F0000}"/>
    <cellStyle name="Normal 3 8 11" xfId="13137" xr:uid="{00000000-0005-0000-0000-0000631F0000}"/>
    <cellStyle name="Normal 3 8 2" xfId="5007" xr:uid="{00000000-0005-0000-0000-0000641F0000}"/>
    <cellStyle name="Normal 3 8 2 2" xfId="6759" xr:uid="{00000000-0005-0000-0000-0000651F0000}"/>
    <cellStyle name="Normal 3 8 2 2 2" xfId="25946" xr:uid="{00000000-0005-0000-0000-0000661F0000}"/>
    <cellStyle name="Normal 3 8 2 2 3" xfId="36126" xr:uid="{00000000-0005-0000-0000-0000671F0000}"/>
    <cellStyle name="Normal 3 8 2 2 4" xfId="15765" xr:uid="{00000000-0005-0000-0000-0000681F0000}"/>
    <cellStyle name="Normal 3 8 2 3" xfId="8512" xr:uid="{00000000-0005-0000-0000-0000691F0000}"/>
    <cellStyle name="Normal 3 8 2 3 2" xfId="27699" xr:uid="{00000000-0005-0000-0000-00006A1F0000}"/>
    <cellStyle name="Normal 3 8 2 3 3" xfId="37879" xr:uid="{00000000-0005-0000-0000-00006B1F0000}"/>
    <cellStyle name="Normal 3 8 2 3 4" xfId="17518" xr:uid="{00000000-0005-0000-0000-00006C1F0000}"/>
    <cellStyle name="Normal 3 8 2 4" xfId="10505" xr:uid="{00000000-0005-0000-0000-00006D1F0000}"/>
    <cellStyle name="Normal 3 8 2 4 2" xfId="29689" xr:uid="{00000000-0005-0000-0000-00006E1F0000}"/>
    <cellStyle name="Normal 3 8 2 4 3" xfId="39869" xr:uid="{00000000-0005-0000-0000-00006F1F0000}"/>
    <cellStyle name="Normal 3 8 2 4 4" xfId="19509" xr:uid="{00000000-0005-0000-0000-0000701F0000}"/>
    <cellStyle name="Normal 3 8 2 5" xfId="24194" xr:uid="{00000000-0005-0000-0000-0000711F0000}"/>
    <cellStyle name="Normal 3 8 2 6" xfId="34374" xr:uid="{00000000-0005-0000-0000-0000721F0000}"/>
    <cellStyle name="Normal 3 8 2 7" xfId="14013" xr:uid="{00000000-0005-0000-0000-0000731F0000}"/>
    <cellStyle name="Normal 3 8 3" xfId="5883" xr:uid="{00000000-0005-0000-0000-0000741F0000}"/>
    <cellStyle name="Normal 3 8 3 2" xfId="25070" xr:uid="{00000000-0005-0000-0000-0000751F0000}"/>
    <cellStyle name="Normal 3 8 3 3" xfId="35250" xr:uid="{00000000-0005-0000-0000-0000761F0000}"/>
    <cellStyle name="Normal 3 8 3 4" xfId="14889" xr:uid="{00000000-0005-0000-0000-0000771F0000}"/>
    <cellStyle name="Normal 3 8 4" xfId="7636" xr:uid="{00000000-0005-0000-0000-0000781F0000}"/>
    <cellStyle name="Normal 3 8 4 2" xfId="26823" xr:uid="{00000000-0005-0000-0000-0000791F0000}"/>
    <cellStyle name="Normal 3 8 4 3" xfId="37003" xr:uid="{00000000-0005-0000-0000-00007A1F0000}"/>
    <cellStyle name="Normal 3 8 4 4" xfId="16642" xr:uid="{00000000-0005-0000-0000-00007B1F0000}"/>
    <cellStyle name="Normal 3 8 5" xfId="9629" xr:uid="{00000000-0005-0000-0000-00007C1F0000}"/>
    <cellStyle name="Normal 3 8 5 2" xfId="28813" xr:uid="{00000000-0005-0000-0000-00007D1F0000}"/>
    <cellStyle name="Normal 3 8 5 3" xfId="38993" xr:uid="{00000000-0005-0000-0000-00007E1F0000}"/>
    <cellStyle name="Normal 3 8 5 4" xfId="18633" xr:uid="{00000000-0005-0000-0000-00007F1F0000}"/>
    <cellStyle name="Normal 3 8 6" xfId="11382" xr:uid="{00000000-0005-0000-0000-0000801F0000}"/>
    <cellStyle name="Normal 3 8 6 2" xfId="30566" xr:uid="{00000000-0005-0000-0000-0000811F0000}"/>
    <cellStyle name="Normal 3 8 6 3" xfId="40746" xr:uid="{00000000-0005-0000-0000-0000821F0000}"/>
    <cellStyle name="Normal 3 8 6 4" xfId="20386" xr:uid="{00000000-0005-0000-0000-0000831F0000}"/>
    <cellStyle name="Normal 3 8 7" xfId="12258" xr:uid="{00000000-0005-0000-0000-0000841F0000}"/>
    <cellStyle name="Normal 3 8 7 2" xfId="31442" xr:uid="{00000000-0005-0000-0000-0000851F0000}"/>
    <cellStyle name="Normal 3 8 7 3" xfId="41622" xr:uid="{00000000-0005-0000-0000-0000861F0000}"/>
    <cellStyle name="Normal 3 8 7 4" xfId="21262" xr:uid="{00000000-0005-0000-0000-0000871F0000}"/>
    <cellStyle name="Normal 3 8 8" xfId="22139" xr:uid="{00000000-0005-0000-0000-0000881F0000}"/>
    <cellStyle name="Normal 3 8 8 2" xfId="32319" xr:uid="{00000000-0005-0000-0000-0000891F0000}"/>
    <cellStyle name="Normal 3 8 8 3" xfId="42499" xr:uid="{00000000-0005-0000-0000-00008A1F0000}"/>
    <cellStyle name="Normal 3 8 9" xfId="23318" xr:uid="{00000000-0005-0000-0000-00008B1F0000}"/>
    <cellStyle name="Normal 3 9" xfId="4569" xr:uid="{00000000-0005-0000-0000-00008C1F0000}"/>
    <cellStyle name="Normal 3 9 2" xfId="6321" xr:uid="{00000000-0005-0000-0000-00008D1F0000}"/>
    <cellStyle name="Normal 3 9 2 2" xfId="25508" xr:uid="{00000000-0005-0000-0000-00008E1F0000}"/>
    <cellStyle name="Normal 3 9 2 3" xfId="35688" xr:uid="{00000000-0005-0000-0000-00008F1F0000}"/>
    <cellStyle name="Normal 3 9 2 4" xfId="15327" xr:uid="{00000000-0005-0000-0000-0000901F0000}"/>
    <cellStyle name="Normal 3 9 3" xfId="8074" xr:uid="{00000000-0005-0000-0000-0000911F0000}"/>
    <cellStyle name="Normal 3 9 3 2" xfId="27261" xr:uid="{00000000-0005-0000-0000-0000921F0000}"/>
    <cellStyle name="Normal 3 9 3 3" xfId="37441" xr:uid="{00000000-0005-0000-0000-0000931F0000}"/>
    <cellStyle name="Normal 3 9 3 4" xfId="17080" xr:uid="{00000000-0005-0000-0000-0000941F0000}"/>
    <cellStyle name="Normal 3 9 4" xfId="10067" xr:uid="{00000000-0005-0000-0000-0000951F0000}"/>
    <cellStyle name="Normal 3 9 4 2" xfId="29251" xr:uid="{00000000-0005-0000-0000-0000961F0000}"/>
    <cellStyle name="Normal 3 9 4 3" xfId="39431" xr:uid="{00000000-0005-0000-0000-0000971F0000}"/>
    <cellStyle name="Normal 3 9 4 4" xfId="19071" xr:uid="{00000000-0005-0000-0000-0000981F0000}"/>
    <cellStyle name="Normal 3 9 5" xfId="23756" xr:uid="{00000000-0005-0000-0000-0000991F0000}"/>
    <cellStyle name="Normal 3 9 6" xfId="33936" xr:uid="{00000000-0005-0000-0000-00009A1F0000}"/>
    <cellStyle name="Normal 3 9 7" xfId="13575" xr:uid="{00000000-0005-0000-0000-00009B1F0000}"/>
    <cellStyle name="Normal 30" xfId="3648" xr:uid="{00000000-0005-0000-0000-00009C1F0000}"/>
    <cellStyle name="Normal 31" xfId="43656" xr:uid="{3ADB8002-EB4A-47FF-B2A4-01BE7E51A42B}"/>
    <cellStyle name="Normal 32" xfId="43659" xr:uid="{F17E7EF6-305C-4E12-8BCC-9E9539FC139A}"/>
    <cellStyle name="Normal 4" xfId="214" xr:uid="{00000000-0005-0000-0000-00009D1F0000}"/>
    <cellStyle name="Normal 4 10" xfId="5451" xr:uid="{00000000-0005-0000-0000-00009E1F0000}"/>
    <cellStyle name="Normal 4 10 2" xfId="8974" xr:uid="{00000000-0005-0000-0000-00009F1F0000}"/>
    <cellStyle name="Normal 4 10 2 2" xfId="28158" xr:uid="{00000000-0005-0000-0000-0000A01F0000}"/>
    <cellStyle name="Normal 4 10 2 3" xfId="38338" xr:uid="{00000000-0005-0000-0000-0000A11F0000}"/>
    <cellStyle name="Normal 4 10 2 4" xfId="17978" xr:uid="{00000000-0005-0000-0000-0000A21F0000}"/>
    <cellStyle name="Normal 4 10 3" xfId="24638" xr:uid="{00000000-0005-0000-0000-0000A31F0000}"/>
    <cellStyle name="Normal 4 10 4" xfId="34818" xr:uid="{00000000-0005-0000-0000-0000A41F0000}"/>
    <cellStyle name="Normal 4 10 5" xfId="14457" xr:uid="{00000000-0005-0000-0000-0000A51F0000}"/>
    <cellStyle name="Normal 4 11" xfId="7204" xr:uid="{00000000-0005-0000-0000-0000A61F0000}"/>
    <cellStyle name="Normal 4 11 2" xfId="26391" xr:uid="{00000000-0005-0000-0000-0000A71F0000}"/>
    <cellStyle name="Normal 4 11 3" xfId="36571" xr:uid="{00000000-0005-0000-0000-0000A81F0000}"/>
    <cellStyle name="Normal 4 11 4" xfId="16210" xr:uid="{00000000-0005-0000-0000-0000A91F0000}"/>
    <cellStyle name="Normal 4 12" xfId="9197" xr:uid="{00000000-0005-0000-0000-0000AA1F0000}"/>
    <cellStyle name="Normal 4 12 2" xfId="28381" xr:uid="{00000000-0005-0000-0000-0000AB1F0000}"/>
    <cellStyle name="Normal 4 12 3" xfId="38561" xr:uid="{00000000-0005-0000-0000-0000AC1F0000}"/>
    <cellStyle name="Normal 4 12 4" xfId="18201" xr:uid="{00000000-0005-0000-0000-0000AD1F0000}"/>
    <cellStyle name="Normal 4 13" xfId="10950" xr:uid="{00000000-0005-0000-0000-0000AE1F0000}"/>
    <cellStyle name="Normal 4 13 2" xfId="30134" xr:uid="{00000000-0005-0000-0000-0000AF1F0000}"/>
    <cellStyle name="Normal 4 13 3" xfId="40314" xr:uid="{00000000-0005-0000-0000-0000B01F0000}"/>
    <cellStyle name="Normal 4 13 4" xfId="19954" xr:uid="{00000000-0005-0000-0000-0000B11F0000}"/>
    <cellStyle name="Normal 4 14" xfId="11826" xr:uid="{00000000-0005-0000-0000-0000B21F0000}"/>
    <cellStyle name="Normal 4 14 2" xfId="31010" xr:uid="{00000000-0005-0000-0000-0000B31F0000}"/>
    <cellStyle name="Normal 4 14 3" xfId="41190" xr:uid="{00000000-0005-0000-0000-0000B41F0000}"/>
    <cellStyle name="Normal 4 14 4" xfId="20830" xr:uid="{00000000-0005-0000-0000-0000B51F0000}"/>
    <cellStyle name="Normal 4 15" xfId="3686" xr:uid="{00000000-0005-0000-0000-0000B61F0000}"/>
    <cellStyle name="Normal 4 15 2" xfId="31887" xr:uid="{00000000-0005-0000-0000-0000B71F0000}"/>
    <cellStyle name="Normal 4 15 3" xfId="42067" xr:uid="{00000000-0005-0000-0000-0000B81F0000}"/>
    <cellStyle name="Normal 4 15 4" xfId="21707" xr:uid="{00000000-0005-0000-0000-0000B91F0000}"/>
    <cellStyle name="Normal 4 16" xfId="22600" xr:uid="{00000000-0005-0000-0000-0000BA1F0000}"/>
    <cellStyle name="Normal 4 16 2" xfId="32780" xr:uid="{00000000-0005-0000-0000-0000BB1F0000}"/>
    <cellStyle name="Normal 4 16 3" xfId="42960" xr:uid="{00000000-0005-0000-0000-0000BC1F0000}"/>
    <cellStyle name="Normal 4 17" xfId="22839" xr:uid="{00000000-0005-0000-0000-0000BD1F0000}"/>
    <cellStyle name="Normal 4 18" xfId="33019" xr:uid="{00000000-0005-0000-0000-0000BE1F0000}"/>
    <cellStyle name="Normal 4 19" xfId="43199" xr:uid="{00000000-0005-0000-0000-0000BF1F0000}"/>
    <cellStyle name="Normal 4 2" xfId="215" xr:uid="{00000000-0005-0000-0000-0000C01F0000}"/>
    <cellStyle name="Normal 4 2 10" xfId="7202" xr:uid="{00000000-0005-0000-0000-0000C11F0000}"/>
    <cellStyle name="Normal 4 2 10 2" xfId="26389" xr:uid="{00000000-0005-0000-0000-0000C21F0000}"/>
    <cellStyle name="Normal 4 2 10 3" xfId="36569" xr:uid="{00000000-0005-0000-0000-0000C31F0000}"/>
    <cellStyle name="Normal 4 2 10 4" xfId="16208" xr:uid="{00000000-0005-0000-0000-0000C41F0000}"/>
    <cellStyle name="Normal 4 2 11" xfId="9195" xr:uid="{00000000-0005-0000-0000-0000C51F0000}"/>
    <cellStyle name="Normal 4 2 11 2" xfId="28379" xr:uid="{00000000-0005-0000-0000-0000C61F0000}"/>
    <cellStyle name="Normal 4 2 11 3" xfId="38559" xr:uid="{00000000-0005-0000-0000-0000C71F0000}"/>
    <cellStyle name="Normal 4 2 11 4" xfId="18199" xr:uid="{00000000-0005-0000-0000-0000C81F0000}"/>
    <cellStyle name="Normal 4 2 12" xfId="10948" xr:uid="{00000000-0005-0000-0000-0000C91F0000}"/>
    <cellStyle name="Normal 4 2 12 2" xfId="30132" xr:uid="{00000000-0005-0000-0000-0000CA1F0000}"/>
    <cellStyle name="Normal 4 2 12 3" xfId="40312" xr:uid="{00000000-0005-0000-0000-0000CB1F0000}"/>
    <cellStyle name="Normal 4 2 12 4" xfId="19952" xr:uid="{00000000-0005-0000-0000-0000CC1F0000}"/>
    <cellStyle name="Normal 4 2 13" xfId="11824" xr:uid="{00000000-0005-0000-0000-0000CD1F0000}"/>
    <cellStyle name="Normal 4 2 13 2" xfId="31008" xr:uid="{00000000-0005-0000-0000-0000CE1F0000}"/>
    <cellStyle name="Normal 4 2 13 3" xfId="41188" xr:uid="{00000000-0005-0000-0000-0000CF1F0000}"/>
    <cellStyle name="Normal 4 2 13 4" xfId="20828" xr:uid="{00000000-0005-0000-0000-0000D01F0000}"/>
    <cellStyle name="Normal 4 2 14" xfId="21705" xr:uid="{00000000-0005-0000-0000-0000D11F0000}"/>
    <cellStyle name="Normal 4 2 14 2" xfId="31885" xr:uid="{00000000-0005-0000-0000-0000D21F0000}"/>
    <cellStyle name="Normal 4 2 14 3" xfId="42065" xr:uid="{00000000-0005-0000-0000-0000D31F0000}"/>
    <cellStyle name="Normal 4 2 15" xfId="22598" xr:uid="{00000000-0005-0000-0000-0000D41F0000}"/>
    <cellStyle name="Normal 4 2 15 2" xfId="32778" xr:uid="{00000000-0005-0000-0000-0000D51F0000}"/>
    <cellStyle name="Normal 4 2 15 3" xfId="42958" xr:uid="{00000000-0005-0000-0000-0000D61F0000}"/>
    <cellStyle name="Normal 4 2 16" xfId="22837" xr:uid="{00000000-0005-0000-0000-0000D71F0000}"/>
    <cellStyle name="Normal 4 2 17" xfId="33017" xr:uid="{00000000-0005-0000-0000-0000D81F0000}"/>
    <cellStyle name="Normal 4 2 18" xfId="43197" xr:uid="{00000000-0005-0000-0000-0000D91F0000}"/>
    <cellStyle name="Normal 4 2 19" xfId="43436" xr:uid="{00000000-0005-0000-0000-0000DA1F0000}"/>
    <cellStyle name="Normal 4 2 2" xfId="216" xr:uid="{00000000-0005-0000-0000-0000DB1F0000}"/>
    <cellStyle name="Normal 4 2 2 10" xfId="11851" xr:uid="{00000000-0005-0000-0000-0000DC1F0000}"/>
    <cellStyle name="Normal 4 2 2 10 2" xfId="31035" xr:uid="{00000000-0005-0000-0000-0000DD1F0000}"/>
    <cellStyle name="Normal 4 2 2 10 3" xfId="41215" xr:uid="{00000000-0005-0000-0000-0000DE1F0000}"/>
    <cellStyle name="Normal 4 2 2 10 4" xfId="20855" xr:uid="{00000000-0005-0000-0000-0000DF1F0000}"/>
    <cellStyle name="Normal 4 2 2 11" xfId="21732" xr:uid="{00000000-0005-0000-0000-0000E01F0000}"/>
    <cellStyle name="Normal 4 2 2 11 2" xfId="31912" xr:uid="{00000000-0005-0000-0000-0000E11F0000}"/>
    <cellStyle name="Normal 4 2 2 11 3" xfId="42092" xr:uid="{00000000-0005-0000-0000-0000E21F0000}"/>
    <cellStyle name="Normal 4 2 2 12" xfId="22625" xr:uid="{00000000-0005-0000-0000-0000E31F0000}"/>
    <cellStyle name="Normal 4 2 2 12 2" xfId="32805" xr:uid="{00000000-0005-0000-0000-0000E41F0000}"/>
    <cellStyle name="Normal 4 2 2 12 3" xfId="42985" xr:uid="{00000000-0005-0000-0000-0000E51F0000}"/>
    <cellStyle name="Normal 4 2 2 13" xfId="22864" xr:uid="{00000000-0005-0000-0000-0000E61F0000}"/>
    <cellStyle name="Normal 4 2 2 14" xfId="33044" xr:uid="{00000000-0005-0000-0000-0000E71F0000}"/>
    <cellStyle name="Normal 4 2 2 15" xfId="43224" xr:uid="{00000000-0005-0000-0000-0000E81F0000}"/>
    <cellStyle name="Normal 4 2 2 16" xfId="43463" xr:uid="{00000000-0005-0000-0000-0000E91F0000}"/>
    <cellStyle name="Normal 4 2 2 17" xfId="12730" xr:uid="{00000000-0005-0000-0000-0000EA1F0000}"/>
    <cellStyle name="Normal 4 2 2 18" xfId="3716" xr:uid="{00000000-0005-0000-0000-0000EB1F0000}"/>
    <cellStyle name="Normal 4 2 2 2" xfId="383" xr:uid="{00000000-0005-0000-0000-0000EC1F0000}"/>
    <cellStyle name="Normal 4 2 2 2 10" xfId="21847" xr:uid="{00000000-0005-0000-0000-0000ED1F0000}"/>
    <cellStyle name="Normal 4 2 2 2 10 2" xfId="32027" xr:uid="{00000000-0005-0000-0000-0000EE1F0000}"/>
    <cellStyle name="Normal 4 2 2 2 10 3" xfId="42207" xr:uid="{00000000-0005-0000-0000-0000EF1F0000}"/>
    <cellStyle name="Normal 4 2 2 2 11" xfId="22743" xr:uid="{00000000-0005-0000-0000-0000F01F0000}"/>
    <cellStyle name="Normal 4 2 2 2 11 2" xfId="32923" xr:uid="{00000000-0005-0000-0000-0000F11F0000}"/>
    <cellStyle name="Normal 4 2 2 2 11 3" xfId="43103" xr:uid="{00000000-0005-0000-0000-0000F21F0000}"/>
    <cellStyle name="Normal 4 2 2 2 12" xfId="22982" xr:uid="{00000000-0005-0000-0000-0000F31F0000}"/>
    <cellStyle name="Normal 4 2 2 2 13" xfId="33162" xr:uid="{00000000-0005-0000-0000-0000F41F0000}"/>
    <cellStyle name="Normal 4 2 2 2 14" xfId="43342" xr:uid="{00000000-0005-0000-0000-0000F51F0000}"/>
    <cellStyle name="Normal 4 2 2 2 15" xfId="43581" xr:uid="{00000000-0005-0000-0000-0000F61F0000}"/>
    <cellStyle name="Normal 4 2 2 2 16" xfId="12845" xr:uid="{00000000-0005-0000-0000-0000F71F0000}"/>
    <cellStyle name="Normal 4 2 2 2 17" xfId="3837" xr:uid="{00000000-0005-0000-0000-0000F81F0000}"/>
    <cellStyle name="Normal 4 2 2 2 2" xfId="549" xr:uid="{00000000-0005-0000-0000-0000F91F0000}"/>
    <cellStyle name="Normal 4 2 2 2 2 10" xfId="23245" xr:uid="{00000000-0005-0000-0000-0000FA1F0000}"/>
    <cellStyle name="Normal 4 2 2 2 2 11" xfId="33425" xr:uid="{00000000-0005-0000-0000-0000FB1F0000}"/>
    <cellStyle name="Normal 4 2 2 2 2 12" xfId="13064" xr:uid="{00000000-0005-0000-0000-0000FC1F0000}"/>
    <cellStyle name="Normal 4 2 2 2 2 13" xfId="4057" xr:uid="{00000000-0005-0000-0000-0000FD1F0000}"/>
    <cellStyle name="Normal 4 2 2 2 2 2" xfId="884" xr:uid="{00000000-0005-0000-0000-0000FE1F0000}"/>
    <cellStyle name="Normal 4 2 2 2 2 2 10" xfId="33863" xr:uid="{00000000-0005-0000-0000-0000FF1F0000}"/>
    <cellStyle name="Normal 4 2 2 2 2 2 11" xfId="13502" xr:uid="{00000000-0005-0000-0000-000000200000}"/>
    <cellStyle name="Normal 4 2 2 2 2 2 12" xfId="4495" xr:uid="{00000000-0005-0000-0000-000001200000}"/>
    <cellStyle name="Normal 4 2 2 2 2 2 2" xfId="1557" xr:uid="{00000000-0005-0000-0000-000002200000}"/>
    <cellStyle name="Normal 4 2 2 2 2 2 2 2" xfId="2907" xr:uid="{00000000-0005-0000-0000-000003200000}"/>
    <cellStyle name="Normal 4 2 2 2 2 2 2 2 2" xfId="26311" xr:uid="{00000000-0005-0000-0000-000004200000}"/>
    <cellStyle name="Normal 4 2 2 2 2 2 2 2 3" xfId="36491" xr:uid="{00000000-0005-0000-0000-000005200000}"/>
    <cellStyle name="Normal 4 2 2 2 2 2 2 2 4" xfId="16130" xr:uid="{00000000-0005-0000-0000-000006200000}"/>
    <cellStyle name="Normal 4 2 2 2 2 2 2 2 5" xfId="7124" xr:uid="{00000000-0005-0000-0000-000007200000}"/>
    <cellStyle name="Normal 4 2 2 2 2 2 2 3" xfId="8877" xr:uid="{00000000-0005-0000-0000-000008200000}"/>
    <cellStyle name="Normal 4 2 2 2 2 2 2 3 2" xfId="28064" xr:uid="{00000000-0005-0000-0000-000009200000}"/>
    <cellStyle name="Normal 4 2 2 2 2 2 2 3 3" xfId="38244" xr:uid="{00000000-0005-0000-0000-00000A200000}"/>
    <cellStyle name="Normal 4 2 2 2 2 2 2 3 4" xfId="17883" xr:uid="{00000000-0005-0000-0000-00000B200000}"/>
    <cellStyle name="Normal 4 2 2 2 2 2 2 4" xfId="10870" xr:uid="{00000000-0005-0000-0000-00000C200000}"/>
    <cellStyle name="Normal 4 2 2 2 2 2 2 4 2" xfId="30054" xr:uid="{00000000-0005-0000-0000-00000D200000}"/>
    <cellStyle name="Normal 4 2 2 2 2 2 2 4 3" xfId="40234" xr:uid="{00000000-0005-0000-0000-00000E200000}"/>
    <cellStyle name="Normal 4 2 2 2 2 2 2 4 4" xfId="19874" xr:uid="{00000000-0005-0000-0000-00000F200000}"/>
    <cellStyle name="Normal 4 2 2 2 2 2 2 5" xfId="24559" xr:uid="{00000000-0005-0000-0000-000010200000}"/>
    <cellStyle name="Normal 4 2 2 2 2 2 2 6" xfId="34739" xr:uid="{00000000-0005-0000-0000-000011200000}"/>
    <cellStyle name="Normal 4 2 2 2 2 2 2 7" xfId="14378" xr:uid="{00000000-0005-0000-0000-000012200000}"/>
    <cellStyle name="Normal 4 2 2 2 2 2 2 8" xfId="5372" xr:uid="{00000000-0005-0000-0000-000013200000}"/>
    <cellStyle name="Normal 4 2 2 2 2 2 3" xfId="2233" xr:uid="{00000000-0005-0000-0000-000014200000}"/>
    <cellStyle name="Normal 4 2 2 2 2 2 3 2" xfId="25435" xr:uid="{00000000-0005-0000-0000-000015200000}"/>
    <cellStyle name="Normal 4 2 2 2 2 2 3 3" xfId="35615" xr:uid="{00000000-0005-0000-0000-000016200000}"/>
    <cellStyle name="Normal 4 2 2 2 2 2 3 4" xfId="15254" xr:uid="{00000000-0005-0000-0000-000017200000}"/>
    <cellStyle name="Normal 4 2 2 2 2 2 3 5" xfId="6248" xr:uid="{00000000-0005-0000-0000-000018200000}"/>
    <cellStyle name="Normal 4 2 2 2 2 2 4" xfId="3581" xr:uid="{00000000-0005-0000-0000-000019200000}"/>
    <cellStyle name="Normal 4 2 2 2 2 2 4 2" xfId="27188" xr:uid="{00000000-0005-0000-0000-00001A200000}"/>
    <cellStyle name="Normal 4 2 2 2 2 2 4 3" xfId="37368" xr:uid="{00000000-0005-0000-0000-00001B200000}"/>
    <cellStyle name="Normal 4 2 2 2 2 2 4 4" xfId="17007" xr:uid="{00000000-0005-0000-0000-00001C200000}"/>
    <cellStyle name="Normal 4 2 2 2 2 2 4 5" xfId="8001" xr:uid="{00000000-0005-0000-0000-00001D200000}"/>
    <cellStyle name="Normal 4 2 2 2 2 2 5" xfId="9994" xr:uid="{00000000-0005-0000-0000-00001E200000}"/>
    <cellStyle name="Normal 4 2 2 2 2 2 5 2" xfId="29178" xr:uid="{00000000-0005-0000-0000-00001F200000}"/>
    <cellStyle name="Normal 4 2 2 2 2 2 5 3" xfId="39358" xr:uid="{00000000-0005-0000-0000-000020200000}"/>
    <cellStyle name="Normal 4 2 2 2 2 2 5 4" xfId="18998" xr:uid="{00000000-0005-0000-0000-000021200000}"/>
    <cellStyle name="Normal 4 2 2 2 2 2 6" xfId="11747" xr:uid="{00000000-0005-0000-0000-000022200000}"/>
    <cellStyle name="Normal 4 2 2 2 2 2 6 2" xfId="30931" xr:uid="{00000000-0005-0000-0000-000023200000}"/>
    <cellStyle name="Normal 4 2 2 2 2 2 6 3" xfId="41111" xr:uid="{00000000-0005-0000-0000-000024200000}"/>
    <cellStyle name="Normal 4 2 2 2 2 2 6 4" xfId="20751" xr:uid="{00000000-0005-0000-0000-000025200000}"/>
    <cellStyle name="Normal 4 2 2 2 2 2 7" xfId="12623" xr:uid="{00000000-0005-0000-0000-000026200000}"/>
    <cellStyle name="Normal 4 2 2 2 2 2 7 2" xfId="31807" xr:uid="{00000000-0005-0000-0000-000027200000}"/>
    <cellStyle name="Normal 4 2 2 2 2 2 7 3" xfId="41987" xr:uid="{00000000-0005-0000-0000-000028200000}"/>
    <cellStyle name="Normal 4 2 2 2 2 2 7 4" xfId="21627" xr:uid="{00000000-0005-0000-0000-000029200000}"/>
    <cellStyle name="Normal 4 2 2 2 2 2 8" xfId="22504" xr:uid="{00000000-0005-0000-0000-00002A200000}"/>
    <cellStyle name="Normal 4 2 2 2 2 2 8 2" xfId="32684" xr:uid="{00000000-0005-0000-0000-00002B200000}"/>
    <cellStyle name="Normal 4 2 2 2 2 2 8 3" xfId="42864" xr:uid="{00000000-0005-0000-0000-00002C200000}"/>
    <cellStyle name="Normal 4 2 2 2 2 2 9" xfId="23683" xr:uid="{00000000-0005-0000-0000-00002D200000}"/>
    <cellStyle name="Normal 4 2 2 2 2 3" xfId="1222" xr:uid="{00000000-0005-0000-0000-00002E200000}"/>
    <cellStyle name="Normal 4 2 2 2 2 3 2" xfId="2572" xr:uid="{00000000-0005-0000-0000-00002F200000}"/>
    <cellStyle name="Normal 4 2 2 2 2 3 2 2" xfId="25873" xr:uid="{00000000-0005-0000-0000-000030200000}"/>
    <cellStyle name="Normal 4 2 2 2 2 3 2 3" xfId="36053" xr:uid="{00000000-0005-0000-0000-000031200000}"/>
    <cellStyle name="Normal 4 2 2 2 2 3 2 4" xfId="15692" xr:uid="{00000000-0005-0000-0000-000032200000}"/>
    <cellStyle name="Normal 4 2 2 2 2 3 2 5" xfId="6686" xr:uid="{00000000-0005-0000-0000-000033200000}"/>
    <cellStyle name="Normal 4 2 2 2 2 3 3" xfId="8439" xr:uid="{00000000-0005-0000-0000-000034200000}"/>
    <cellStyle name="Normal 4 2 2 2 2 3 3 2" xfId="27626" xr:uid="{00000000-0005-0000-0000-000035200000}"/>
    <cellStyle name="Normal 4 2 2 2 2 3 3 3" xfId="37806" xr:uid="{00000000-0005-0000-0000-000036200000}"/>
    <cellStyle name="Normal 4 2 2 2 2 3 3 4" xfId="17445" xr:uid="{00000000-0005-0000-0000-000037200000}"/>
    <cellStyle name="Normal 4 2 2 2 2 3 4" xfId="10432" xr:uid="{00000000-0005-0000-0000-000038200000}"/>
    <cellStyle name="Normal 4 2 2 2 2 3 4 2" xfId="29616" xr:uid="{00000000-0005-0000-0000-000039200000}"/>
    <cellStyle name="Normal 4 2 2 2 2 3 4 3" xfId="39796" xr:uid="{00000000-0005-0000-0000-00003A200000}"/>
    <cellStyle name="Normal 4 2 2 2 2 3 4 4" xfId="19436" xr:uid="{00000000-0005-0000-0000-00003B200000}"/>
    <cellStyle name="Normal 4 2 2 2 2 3 5" xfId="24121" xr:uid="{00000000-0005-0000-0000-00003C200000}"/>
    <cellStyle name="Normal 4 2 2 2 2 3 6" xfId="34301" xr:uid="{00000000-0005-0000-0000-00003D200000}"/>
    <cellStyle name="Normal 4 2 2 2 2 3 7" xfId="13940" xr:uid="{00000000-0005-0000-0000-00003E200000}"/>
    <cellStyle name="Normal 4 2 2 2 2 3 8" xfId="4934" xr:uid="{00000000-0005-0000-0000-00003F200000}"/>
    <cellStyle name="Normal 4 2 2 2 2 4" xfId="1898" xr:uid="{00000000-0005-0000-0000-000040200000}"/>
    <cellStyle name="Normal 4 2 2 2 2 4 2" xfId="24997" xr:uid="{00000000-0005-0000-0000-000041200000}"/>
    <cellStyle name="Normal 4 2 2 2 2 4 3" xfId="35177" xr:uid="{00000000-0005-0000-0000-000042200000}"/>
    <cellStyle name="Normal 4 2 2 2 2 4 4" xfId="14816" xr:uid="{00000000-0005-0000-0000-000043200000}"/>
    <cellStyle name="Normal 4 2 2 2 2 4 5" xfId="5810" xr:uid="{00000000-0005-0000-0000-000044200000}"/>
    <cellStyle name="Normal 4 2 2 2 2 5" xfId="3246" xr:uid="{00000000-0005-0000-0000-000045200000}"/>
    <cellStyle name="Normal 4 2 2 2 2 5 2" xfId="26750" xr:uid="{00000000-0005-0000-0000-000046200000}"/>
    <cellStyle name="Normal 4 2 2 2 2 5 3" xfId="36930" xr:uid="{00000000-0005-0000-0000-000047200000}"/>
    <cellStyle name="Normal 4 2 2 2 2 5 4" xfId="16569" xr:uid="{00000000-0005-0000-0000-000048200000}"/>
    <cellStyle name="Normal 4 2 2 2 2 5 5" xfId="7563" xr:uid="{00000000-0005-0000-0000-000049200000}"/>
    <cellStyle name="Normal 4 2 2 2 2 6" xfId="9556" xr:uid="{00000000-0005-0000-0000-00004A200000}"/>
    <cellStyle name="Normal 4 2 2 2 2 6 2" xfId="28740" xr:uid="{00000000-0005-0000-0000-00004B200000}"/>
    <cellStyle name="Normal 4 2 2 2 2 6 3" xfId="38920" xr:uid="{00000000-0005-0000-0000-00004C200000}"/>
    <cellStyle name="Normal 4 2 2 2 2 6 4" xfId="18560" xr:uid="{00000000-0005-0000-0000-00004D200000}"/>
    <cellStyle name="Normal 4 2 2 2 2 7" xfId="11309" xr:uid="{00000000-0005-0000-0000-00004E200000}"/>
    <cellStyle name="Normal 4 2 2 2 2 7 2" xfId="30493" xr:uid="{00000000-0005-0000-0000-00004F200000}"/>
    <cellStyle name="Normal 4 2 2 2 2 7 3" xfId="40673" xr:uid="{00000000-0005-0000-0000-000050200000}"/>
    <cellStyle name="Normal 4 2 2 2 2 7 4" xfId="20313" xr:uid="{00000000-0005-0000-0000-000051200000}"/>
    <cellStyle name="Normal 4 2 2 2 2 8" xfId="12185" xr:uid="{00000000-0005-0000-0000-000052200000}"/>
    <cellStyle name="Normal 4 2 2 2 2 8 2" xfId="31369" xr:uid="{00000000-0005-0000-0000-000053200000}"/>
    <cellStyle name="Normal 4 2 2 2 2 8 3" xfId="41549" xr:uid="{00000000-0005-0000-0000-000054200000}"/>
    <cellStyle name="Normal 4 2 2 2 2 8 4" xfId="21189" xr:uid="{00000000-0005-0000-0000-000055200000}"/>
    <cellStyle name="Normal 4 2 2 2 2 9" xfId="22066" xr:uid="{00000000-0005-0000-0000-000056200000}"/>
    <cellStyle name="Normal 4 2 2 2 2 9 2" xfId="32246" xr:uid="{00000000-0005-0000-0000-000057200000}"/>
    <cellStyle name="Normal 4 2 2 2 2 9 3" xfId="42426" xr:uid="{00000000-0005-0000-0000-000058200000}"/>
    <cellStyle name="Normal 4 2 2 2 3" xfId="718" xr:uid="{00000000-0005-0000-0000-000059200000}"/>
    <cellStyle name="Normal 4 2 2 2 3 10" xfId="33644" xr:uid="{00000000-0005-0000-0000-00005A200000}"/>
    <cellStyle name="Normal 4 2 2 2 3 11" xfId="13283" xr:uid="{00000000-0005-0000-0000-00005B200000}"/>
    <cellStyle name="Normal 4 2 2 2 3 12" xfId="4276" xr:uid="{00000000-0005-0000-0000-00005C200000}"/>
    <cellStyle name="Normal 4 2 2 2 3 2" xfId="1391" xr:uid="{00000000-0005-0000-0000-00005D200000}"/>
    <cellStyle name="Normal 4 2 2 2 3 2 2" xfId="2741" xr:uid="{00000000-0005-0000-0000-00005E200000}"/>
    <cellStyle name="Normal 4 2 2 2 3 2 2 2" xfId="26092" xr:uid="{00000000-0005-0000-0000-00005F200000}"/>
    <cellStyle name="Normal 4 2 2 2 3 2 2 3" xfId="36272" xr:uid="{00000000-0005-0000-0000-000060200000}"/>
    <cellStyle name="Normal 4 2 2 2 3 2 2 4" xfId="15911" xr:uid="{00000000-0005-0000-0000-000061200000}"/>
    <cellStyle name="Normal 4 2 2 2 3 2 2 5" xfId="6905" xr:uid="{00000000-0005-0000-0000-000062200000}"/>
    <cellStyle name="Normal 4 2 2 2 3 2 3" xfId="8658" xr:uid="{00000000-0005-0000-0000-000063200000}"/>
    <cellStyle name="Normal 4 2 2 2 3 2 3 2" xfId="27845" xr:uid="{00000000-0005-0000-0000-000064200000}"/>
    <cellStyle name="Normal 4 2 2 2 3 2 3 3" xfId="38025" xr:uid="{00000000-0005-0000-0000-000065200000}"/>
    <cellStyle name="Normal 4 2 2 2 3 2 3 4" xfId="17664" xr:uid="{00000000-0005-0000-0000-000066200000}"/>
    <cellStyle name="Normal 4 2 2 2 3 2 4" xfId="10651" xr:uid="{00000000-0005-0000-0000-000067200000}"/>
    <cellStyle name="Normal 4 2 2 2 3 2 4 2" xfId="29835" xr:uid="{00000000-0005-0000-0000-000068200000}"/>
    <cellStyle name="Normal 4 2 2 2 3 2 4 3" xfId="40015" xr:uid="{00000000-0005-0000-0000-000069200000}"/>
    <cellStyle name="Normal 4 2 2 2 3 2 4 4" xfId="19655" xr:uid="{00000000-0005-0000-0000-00006A200000}"/>
    <cellStyle name="Normal 4 2 2 2 3 2 5" xfId="24340" xr:uid="{00000000-0005-0000-0000-00006B200000}"/>
    <cellStyle name="Normal 4 2 2 2 3 2 6" xfId="34520" xr:uid="{00000000-0005-0000-0000-00006C200000}"/>
    <cellStyle name="Normal 4 2 2 2 3 2 7" xfId="14159" xr:uid="{00000000-0005-0000-0000-00006D200000}"/>
    <cellStyle name="Normal 4 2 2 2 3 2 8" xfId="5153" xr:uid="{00000000-0005-0000-0000-00006E200000}"/>
    <cellStyle name="Normal 4 2 2 2 3 3" xfId="2067" xr:uid="{00000000-0005-0000-0000-00006F200000}"/>
    <cellStyle name="Normal 4 2 2 2 3 3 2" xfId="25216" xr:uid="{00000000-0005-0000-0000-000070200000}"/>
    <cellStyle name="Normal 4 2 2 2 3 3 3" xfId="35396" xr:uid="{00000000-0005-0000-0000-000071200000}"/>
    <cellStyle name="Normal 4 2 2 2 3 3 4" xfId="15035" xr:uid="{00000000-0005-0000-0000-000072200000}"/>
    <cellStyle name="Normal 4 2 2 2 3 3 5" xfId="6029" xr:uid="{00000000-0005-0000-0000-000073200000}"/>
    <cellStyle name="Normal 4 2 2 2 3 4" xfId="3415" xr:uid="{00000000-0005-0000-0000-000074200000}"/>
    <cellStyle name="Normal 4 2 2 2 3 4 2" xfId="26969" xr:uid="{00000000-0005-0000-0000-000075200000}"/>
    <cellStyle name="Normal 4 2 2 2 3 4 3" xfId="37149" xr:uid="{00000000-0005-0000-0000-000076200000}"/>
    <cellStyle name="Normal 4 2 2 2 3 4 4" xfId="16788" xr:uid="{00000000-0005-0000-0000-000077200000}"/>
    <cellStyle name="Normal 4 2 2 2 3 4 5" xfId="7782" xr:uid="{00000000-0005-0000-0000-000078200000}"/>
    <cellStyle name="Normal 4 2 2 2 3 5" xfId="9775" xr:uid="{00000000-0005-0000-0000-000079200000}"/>
    <cellStyle name="Normal 4 2 2 2 3 5 2" xfId="28959" xr:uid="{00000000-0005-0000-0000-00007A200000}"/>
    <cellStyle name="Normal 4 2 2 2 3 5 3" xfId="39139" xr:uid="{00000000-0005-0000-0000-00007B200000}"/>
    <cellStyle name="Normal 4 2 2 2 3 5 4" xfId="18779" xr:uid="{00000000-0005-0000-0000-00007C200000}"/>
    <cellStyle name="Normal 4 2 2 2 3 6" xfId="11528" xr:uid="{00000000-0005-0000-0000-00007D200000}"/>
    <cellStyle name="Normal 4 2 2 2 3 6 2" xfId="30712" xr:uid="{00000000-0005-0000-0000-00007E200000}"/>
    <cellStyle name="Normal 4 2 2 2 3 6 3" xfId="40892" xr:uid="{00000000-0005-0000-0000-00007F200000}"/>
    <cellStyle name="Normal 4 2 2 2 3 6 4" xfId="20532" xr:uid="{00000000-0005-0000-0000-000080200000}"/>
    <cellStyle name="Normal 4 2 2 2 3 7" xfId="12404" xr:uid="{00000000-0005-0000-0000-000081200000}"/>
    <cellStyle name="Normal 4 2 2 2 3 7 2" xfId="31588" xr:uid="{00000000-0005-0000-0000-000082200000}"/>
    <cellStyle name="Normal 4 2 2 2 3 7 3" xfId="41768" xr:uid="{00000000-0005-0000-0000-000083200000}"/>
    <cellStyle name="Normal 4 2 2 2 3 7 4" xfId="21408" xr:uid="{00000000-0005-0000-0000-000084200000}"/>
    <cellStyle name="Normal 4 2 2 2 3 8" xfId="22285" xr:uid="{00000000-0005-0000-0000-000085200000}"/>
    <cellStyle name="Normal 4 2 2 2 3 8 2" xfId="32465" xr:uid="{00000000-0005-0000-0000-000086200000}"/>
    <cellStyle name="Normal 4 2 2 2 3 8 3" xfId="42645" xr:uid="{00000000-0005-0000-0000-000087200000}"/>
    <cellStyle name="Normal 4 2 2 2 3 9" xfId="23464" xr:uid="{00000000-0005-0000-0000-000088200000}"/>
    <cellStyle name="Normal 4 2 2 2 4" xfId="1056" xr:uid="{00000000-0005-0000-0000-000089200000}"/>
    <cellStyle name="Normal 4 2 2 2 4 2" xfId="2406" xr:uid="{00000000-0005-0000-0000-00008A200000}"/>
    <cellStyle name="Normal 4 2 2 2 4 2 2" xfId="25654" xr:uid="{00000000-0005-0000-0000-00008B200000}"/>
    <cellStyle name="Normal 4 2 2 2 4 2 3" xfId="35834" xr:uid="{00000000-0005-0000-0000-00008C200000}"/>
    <cellStyle name="Normal 4 2 2 2 4 2 4" xfId="15473" xr:uid="{00000000-0005-0000-0000-00008D200000}"/>
    <cellStyle name="Normal 4 2 2 2 4 2 5" xfId="6467" xr:uid="{00000000-0005-0000-0000-00008E200000}"/>
    <cellStyle name="Normal 4 2 2 2 4 3" xfId="8220" xr:uid="{00000000-0005-0000-0000-00008F200000}"/>
    <cellStyle name="Normal 4 2 2 2 4 3 2" xfId="27407" xr:uid="{00000000-0005-0000-0000-000090200000}"/>
    <cellStyle name="Normal 4 2 2 2 4 3 3" xfId="37587" xr:uid="{00000000-0005-0000-0000-000091200000}"/>
    <cellStyle name="Normal 4 2 2 2 4 3 4" xfId="17226" xr:uid="{00000000-0005-0000-0000-000092200000}"/>
    <cellStyle name="Normal 4 2 2 2 4 4" xfId="10213" xr:uid="{00000000-0005-0000-0000-000093200000}"/>
    <cellStyle name="Normal 4 2 2 2 4 4 2" xfId="29397" xr:uid="{00000000-0005-0000-0000-000094200000}"/>
    <cellStyle name="Normal 4 2 2 2 4 4 3" xfId="39577" xr:uid="{00000000-0005-0000-0000-000095200000}"/>
    <cellStyle name="Normal 4 2 2 2 4 4 4" xfId="19217" xr:uid="{00000000-0005-0000-0000-000096200000}"/>
    <cellStyle name="Normal 4 2 2 2 4 5" xfId="23902" xr:uid="{00000000-0005-0000-0000-000097200000}"/>
    <cellStyle name="Normal 4 2 2 2 4 6" xfId="34082" xr:uid="{00000000-0005-0000-0000-000098200000}"/>
    <cellStyle name="Normal 4 2 2 2 4 7" xfId="13721" xr:uid="{00000000-0005-0000-0000-000099200000}"/>
    <cellStyle name="Normal 4 2 2 2 4 8" xfId="4715" xr:uid="{00000000-0005-0000-0000-00009A200000}"/>
    <cellStyle name="Normal 4 2 2 2 5" xfId="1732" xr:uid="{00000000-0005-0000-0000-00009B200000}"/>
    <cellStyle name="Normal 4 2 2 2 5 2" xfId="9117" xr:uid="{00000000-0005-0000-0000-00009C200000}"/>
    <cellStyle name="Normal 4 2 2 2 5 2 2" xfId="28301" xr:uid="{00000000-0005-0000-0000-00009D200000}"/>
    <cellStyle name="Normal 4 2 2 2 5 2 3" xfId="38481" xr:uid="{00000000-0005-0000-0000-00009E200000}"/>
    <cellStyle name="Normal 4 2 2 2 5 2 4" xfId="18121" xr:uid="{00000000-0005-0000-0000-00009F200000}"/>
    <cellStyle name="Normal 4 2 2 2 5 3" xfId="24778" xr:uid="{00000000-0005-0000-0000-0000A0200000}"/>
    <cellStyle name="Normal 4 2 2 2 5 4" xfId="34958" xr:uid="{00000000-0005-0000-0000-0000A1200000}"/>
    <cellStyle name="Normal 4 2 2 2 5 5" xfId="14597" xr:uid="{00000000-0005-0000-0000-0000A2200000}"/>
    <cellStyle name="Normal 4 2 2 2 5 6" xfId="5591" xr:uid="{00000000-0005-0000-0000-0000A3200000}"/>
    <cellStyle name="Normal 4 2 2 2 6" xfId="3080" xr:uid="{00000000-0005-0000-0000-0000A4200000}"/>
    <cellStyle name="Normal 4 2 2 2 6 2" xfId="26531" xr:uid="{00000000-0005-0000-0000-0000A5200000}"/>
    <cellStyle name="Normal 4 2 2 2 6 3" xfId="36711" xr:uid="{00000000-0005-0000-0000-0000A6200000}"/>
    <cellStyle name="Normal 4 2 2 2 6 4" xfId="16350" xr:uid="{00000000-0005-0000-0000-0000A7200000}"/>
    <cellStyle name="Normal 4 2 2 2 6 5" xfId="7344" xr:uid="{00000000-0005-0000-0000-0000A8200000}"/>
    <cellStyle name="Normal 4 2 2 2 7" xfId="9337" xr:uid="{00000000-0005-0000-0000-0000A9200000}"/>
    <cellStyle name="Normal 4 2 2 2 7 2" xfId="28521" xr:uid="{00000000-0005-0000-0000-0000AA200000}"/>
    <cellStyle name="Normal 4 2 2 2 7 3" xfId="38701" xr:uid="{00000000-0005-0000-0000-0000AB200000}"/>
    <cellStyle name="Normal 4 2 2 2 7 4" xfId="18341" xr:uid="{00000000-0005-0000-0000-0000AC200000}"/>
    <cellStyle name="Normal 4 2 2 2 8" xfId="11090" xr:uid="{00000000-0005-0000-0000-0000AD200000}"/>
    <cellStyle name="Normal 4 2 2 2 8 2" xfId="30274" xr:uid="{00000000-0005-0000-0000-0000AE200000}"/>
    <cellStyle name="Normal 4 2 2 2 8 3" xfId="40454" xr:uid="{00000000-0005-0000-0000-0000AF200000}"/>
    <cellStyle name="Normal 4 2 2 2 8 4" xfId="20094" xr:uid="{00000000-0005-0000-0000-0000B0200000}"/>
    <cellStyle name="Normal 4 2 2 2 9" xfId="11966" xr:uid="{00000000-0005-0000-0000-0000B1200000}"/>
    <cellStyle name="Normal 4 2 2 2 9 2" xfId="31150" xr:uid="{00000000-0005-0000-0000-0000B2200000}"/>
    <cellStyle name="Normal 4 2 2 2 9 3" xfId="41330" xr:uid="{00000000-0005-0000-0000-0000B3200000}"/>
    <cellStyle name="Normal 4 2 2 2 9 4" xfId="20970" xr:uid="{00000000-0005-0000-0000-0000B4200000}"/>
    <cellStyle name="Normal 4 2 2 3" xfId="474" xr:uid="{00000000-0005-0000-0000-0000B5200000}"/>
    <cellStyle name="Normal 4 2 2 3 10" xfId="23130" xr:uid="{00000000-0005-0000-0000-0000B6200000}"/>
    <cellStyle name="Normal 4 2 2 3 11" xfId="33310" xr:uid="{00000000-0005-0000-0000-0000B7200000}"/>
    <cellStyle name="Normal 4 2 2 3 12" xfId="12949" xr:uid="{00000000-0005-0000-0000-0000B8200000}"/>
    <cellStyle name="Normal 4 2 2 3 13" xfId="3942" xr:uid="{00000000-0005-0000-0000-0000B9200000}"/>
    <cellStyle name="Normal 4 2 2 3 2" xfId="809" xr:uid="{00000000-0005-0000-0000-0000BA200000}"/>
    <cellStyle name="Normal 4 2 2 3 2 10" xfId="33748" xr:uid="{00000000-0005-0000-0000-0000BB200000}"/>
    <cellStyle name="Normal 4 2 2 3 2 11" xfId="13387" xr:uid="{00000000-0005-0000-0000-0000BC200000}"/>
    <cellStyle name="Normal 4 2 2 3 2 12" xfId="4380" xr:uid="{00000000-0005-0000-0000-0000BD200000}"/>
    <cellStyle name="Normal 4 2 2 3 2 2" xfId="1482" xr:uid="{00000000-0005-0000-0000-0000BE200000}"/>
    <cellStyle name="Normal 4 2 2 3 2 2 2" xfId="2832" xr:uid="{00000000-0005-0000-0000-0000BF200000}"/>
    <cellStyle name="Normal 4 2 2 3 2 2 2 2" xfId="26196" xr:uid="{00000000-0005-0000-0000-0000C0200000}"/>
    <cellStyle name="Normal 4 2 2 3 2 2 2 3" xfId="36376" xr:uid="{00000000-0005-0000-0000-0000C1200000}"/>
    <cellStyle name="Normal 4 2 2 3 2 2 2 4" xfId="16015" xr:uid="{00000000-0005-0000-0000-0000C2200000}"/>
    <cellStyle name="Normal 4 2 2 3 2 2 2 5" xfId="7009" xr:uid="{00000000-0005-0000-0000-0000C3200000}"/>
    <cellStyle name="Normal 4 2 2 3 2 2 3" xfId="8762" xr:uid="{00000000-0005-0000-0000-0000C4200000}"/>
    <cellStyle name="Normal 4 2 2 3 2 2 3 2" xfId="27949" xr:uid="{00000000-0005-0000-0000-0000C5200000}"/>
    <cellStyle name="Normal 4 2 2 3 2 2 3 3" xfId="38129" xr:uid="{00000000-0005-0000-0000-0000C6200000}"/>
    <cellStyle name="Normal 4 2 2 3 2 2 3 4" xfId="17768" xr:uid="{00000000-0005-0000-0000-0000C7200000}"/>
    <cellStyle name="Normal 4 2 2 3 2 2 4" xfId="10755" xr:uid="{00000000-0005-0000-0000-0000C8200000}"/>
    <cellStyle name="Normal 4 2 2 3 2 2 4 2" xfId="29939" xr:uid="{00000000-0005-0000-0000-0000C9200000}"/>
    <cellStyle name="Normal 4 2 2 3 2 2 4 3" xfId="40119" xr:uid="{00000000-0005-0000-0000-0000CA200000}"/>
    <cellStyle name="Normal 4 2 2 3 2 2 4 4" xfId="19759" xr:uid="{00000000-0005-0000-0000-0000CB200000}"/>
    <cellStyle name="Normal 4 2 2 3 2 2 5" xfId="24444" xr:uid="{00000000-0005-0000-0000-0000CC200000}"/>
    <cellStyle name="Normal 4 2 2 3 2 2 6" xfId="34624" xr:uid="{00000000-0005-0000-0000-0000CD200000}"/>
    <cellStyle name="Normal 4 2 2 3 2 2 7" xfId="14263" xr:uid="{00000000-0005-0000-0000-0000CE200000}"/>
    <cellStyle name="Normal 4 2 2 3 2 2 8" xfId="5257" xr:uid="{00000000-0005-0000-0000-0000CF200000}"/>
    <cellStyle name="Normal 4 2 2 3 2 3" xfId="2158" xr:uid="{00000000-0005-0000-0000-0000D0200000}"/>
    <cellStyle name="Normal 4 2 2 3 2 3 2" xfId="25320" xr:uid="{00000000-0005-0000-0000-0000D1200000}"/>
    <cellStyle name="Normal 4 2 2 3 2 3 3" xfId="35500" xr:uid="{00000000-0005-0000-0000-0000D2200000}"/>
    <cellStyle name="Normal 4 2 2 3 2 3 4" xfId="15139" xr:uid="{00000000-0005-0000-0000-0000D3200000}"/>
    <cellStyle name="Normal 4 2 2 3 2 3 5" xfId="6133" xr:uid="{00000000-0005-0000-0000-0000D4200000}"/>
    <cellStyle name="Normal 4 2 2 3 2 4" xfId="3506" xr:uid="{00000000-0005-0000-0000-0000D5200000}"/>
    <cellStyle name="Normal 4 2 2 3 2 4 2" xfId="27073" xr:uid="{00000000-0005-0000-0000-0000D6200000}"/>
    <cellStyle name="Normal 4 2 2 3 2 4 3" xfId="37253" xr:uid="{00000000-0005-0000-0000-0000D7200000}"/>
    <cellStyle name="Normal 4 2 2 3 2 4 4" xfId="16892" xr:uid="{00000000-0005-0000-0000-0000D8200000}"/>
    <cellStyle name="Normal 4 2 2 3 2 4 5" xfId="7886" xr:uid="{00000000-0005-0000-0000-0000D9200000}"/>
    <cellStyle name="Normal 4 2 2 3 2 5" xfId="9879" xr:uid="{00000000-0005-0000-0000-0000DA200000}"/>
    <cellStyle name="Normal 4 2 2 3 2 5 2" xfId="29063" xr:uid="{00000000-0005-0000-0000-0000DB200000}"/>
    <cellStyle name="Normal 4 2 2 3 2 5 3" xfId="39243" xr:uid="{00000000-0005-0000-0000-0000DC200000}"/>
    <cellStyle name="Normal 4 2 2 3 2 5 4" xfId="18883" xr:uid="{00000000-0005-0000-0000-0000DD200000}"/>
    <cellStyle name="Normal 4 2 2 3 2 6" xfId="11632" xr:uid="{00000000-0005-0000-0000-0000DE200000}"/>
    <cellStyle name="Normal 4 2 2 3 2 6 2" xfId="30816" xr:uid="{00000000-0005-0000-0000-0000DF200000}"/>
    <cellStyle name="Normal 4 2 2 3 2 6 3" xfId="40996" xr:uid="{00000000-0005-0000-0000-0000E0200000}"/>
    <cellStyle name="Normal 4 2 2 3 2 6 4" xfId="20636" xr:uid="{00000000-0005-0000-0000-0000E1200000}"/>
    <cellStyle name="Normal 4 2 2 3 2 7" xfId="12508" xr:uid="{00000000-0005-0000-0000-0000E2200000}"/>
    <cellStyle name="Normal 4 2 2 3 2 7 2" xfId="31692" xr:uid="{00000000-0005-0000-0000-0000E3200000}"/>
    <cellStyle name="Normal 4 2 2 3 2 7 3" xfId="41872" xr:uid="{00000000-0005-0000-0000-0000E4200000}"/>
    <cellStyle name="Normal 4 2 2 3 2 7 4" xfId="21512" xr:uid="{00000000-0005-0000-0000-0000E5200000}"/>
    <cellStyle name="Normal 4 2 2 3 2 8" xfId="22389" xr:uid="{00000000-0005-0000-0000-0000E6200000}"/>
    <cellStyle name="Normal 4 2 2 3 2 8 2" xfId="32569" xr:uid="{00000000-0005-0000-0000-0000E7200000}"/>
    <cellStyle name="Normal 4 2 2 3 2 8 3" xfId="42749" xr:uid="{00000000-0005-0000-0000-0000E8200000}"/>
    <cellStyle name="Normal 4 2 2 3 2 9" xfId="23568" xr:uid="{00000000-0005-0000-0000-0000E9200000}"/>
    <cellStyle name="Normal 4 2 2 3 3" xfId="1147" xr:uid="{00000000-0005-0000-0000-0000EA200000}"/>
    <cellStyle name="Normal 4 2 2 3 3 2" xfId="2497" xr:uid="{00000000-0005-0000-0000-0000EB200000}"/>
    <cellStyle name="Normal 4 2 2 3 3 2 2" xfId="25758" xr:uid="{00000000-0005-0000-0000-0000EC200000}"/>
    <cellStyle name="Normal 4 2 2 3 3 2 3" xfId="35938" xr:uid="{00000000-0005-0000-0000-0000ED200000}"/>
    <cellStyle name="Normal 4 2 2 3 3 2 4" xfId="15577" xr:uid="{00000000-0005-0000-0000-0000EE200000}"/>
    <cellStyle name="Normal 4 2 2 3 3 2 5" xfId="6571" xr:uid="{00000000-0005-0000-0000-0000EF200000}"/>
    <cellStyle name="Normal 4 2 2 3 3 3" xfId="8324" xr:uid="{00000000-0005-0000-0000-0000F0200000}"/>
    <cellStyle name="Normal 4 2 2 3 3 3 2" xfId="27511" xr:uid="{00000000-0005-0000-0000-0000F1200000}"/>
    <cellStyle name="Normal 4 2 2 3 3 3 3" xfId="37691" xr:uid="{00000000-0005-0000-0000-0000F2200000}"/>
    <cellStyle name="Normal 4 2 2 3 3 3 4" xfId="17330" xr:uid="{00000000-0005-0000-0000-0000F3200000}"/>
    <cellStyle name="Normal 4 2 2 3 3 4" xfId="10317" xr:uid="{00000000-0005-0000-0000-0000F4200000}"/>
    <cellStyle name="Normal 4 2 2 3 3 4 2" xfId="29501" xr:uid="{00000000-0005-0000-0000-0000F5200000}"/>
    <cellStyle name="Normal 4 2 2 3 3 4 3" xfId="39681" xr:uid="{00000000-0005-0000-0000-0000F6200000}"/>
    <cellStyle name="Normal 4 2 2 3 3 4 4" xfId="19321" xr:uid="{00000000-0005-0000-0000-0000F7200000}"/>
    <cellStyle name="Normal 4 2 2 3 3 5" xfId="24006" xr:uid="{00000000-0005-0000-0000-0000F8200000}"/>
    <cellStyle name="Normal 4 2 2 3 3 6" xfId="34186" xr:uid="{00000000-0005-0000-0000-0000F9200000}"/>
    <cellStyle name="Normal 4 2 2 3 3 7" xfId="13825" xr:uid="{00000000-0005-0000-0000-0000FA200000}"/>
    <cellStyle name="Normal 4 2 2 3 3 8" xfId="4819" xr:uid="{00000000-0005-0000-0000-0000FB200000}"/>
    <cellStyle name="Normal 4 2 2 3 4" xfId="1823" xr:uid="{00000000-0005-0000-0000-0000FC200000}"/>
    <cellStyle name="Normal 4 2 2 3 4 2" xfId="24882" xr:uid="{00000000-0005-0000-0000-0000FD200000}"/>
    <cellStyle name="Normal 4 2 2 3 4 3" xfId="35062" xr:uid="{00000000-0005-0000-0000-0000FE200000}"/>
    <cellStyle name="Normal 4 2 2 3 4 4" xfId="14701" xr:uid="{00000000-0005-0000-0000-0000FF200000}"/>
    <cellStyle name="Normal 4 2 2 3 4 5" xfId="5695" xr:uid="{00000000-0005-0000-0000-000000210000}"/>
    <cellStyle name="Normal 4 2 2 3 5" xfId="3171" xr:uid="{00000000-0005-0000-0000-000001210000}"/>
    <cellStyle name="Normal 4 2 2 3 5 2" xfId="26635" xr:uid="{00000000-0005-0000-0000-000002210000}"/>
    <cellStyle name="Normal 4 2 2 3 5 3" xfId="36815" xr:uid="{00000000-0005-0000-0000-000003210000}"/>
    <cellStyle name="Normal 4 2 2 3 5 4" xfId="16454" xr:uid="{00000000-0005-0000-0000-000004210000}"/>
    <cellStyle name="Normal 4 2 2 3 5 5" xfId="7448" xr:uid="{00000000-0005-0000-0000-000005210000}"/>
    <cellStyle name="Normal 4 2 2 3 6" xfId="9441" xr:uid="{00000000-0005-0000-0000-000006210000}"/>
    <cellStyle name="Normal 4 2 2 3 6 2" xfId="28625" xr:uid="{00000000-0005-0000-0000-000007210000}"/>
    <cellStyle name="Normal 4 2 2 3 6 3" xfId="38805" xr:uid="{00000000-0005-0000-0000-000008210000}"/>
    <cellStyle name="Normal 4 2 2 3 6 4" xfId="18445" xr:uid="{00000000-0005-0000-0000-000009210000}"/>
    <cellStyle name="Normal 4 2 2 3 7" xfId="11194" xr:uid="{00000000-0005-0000-0000-00000A210000}"/>
    <cellStyle name="Normal 4 2 2 3 7 2" xfId="30378" xr:uid="{00000000-0005-0000-0000-00000B210000}"/>
    <cellStyle name="Normal 4 2 2 3 7 3" xfId="40558" xr:uid="{00000000-0005-0000-0000-00000C210000}"/>
    <cellStyle name="Normal 4 2 2 3 7 4" xfId="20198" xr:uid="{00000000-0005-0000-0000-00000D210000}"/>
    <cellStyle name="Normal 4 2 2 3 8" xfId="12070" xr:uid="{00000000-0005-0000-0000-00000E210000}"/>
    <cellStyle name="Normal 4 2 2 3 8 2" xfId="31254" xr:uid="{00000000-0005-0000-0000-00000F210000}"/>
    <cellStyle name="Normal 4 2 2 3 8 3" xfId="41434" xr:uid="{00000000-0005-0000-0000-000010210000}"/>
    <cellStyle name="Normal 4 2 2 3 8 4" xfId="21074" xr:uid="{00000000-0005-0000-0000-000011210000}"/>
    <cellStyle name="Normal 4 2 2 3 9" xfId="21951" xr:uid="{00000000-0005-0000-0000-000012210000}"/>
    <cellStyle name="Normal 4 2 2 3 9 2" xfId="32131" xr:uid="{00000000-0005-0000-0000-000013210000}"/>
    <cellStyle name="Normal 4 2 2 3 9 3" xfId="42311" xr:uid="{00000000-0005-0000-0000-000014210000}"/>
    <cellStyle name="Normal 4 2 2 4" xfId="643" xr:uid="{00000000-0005-0000-0000-000015210000}"/>
    <cellStyle name="Normal 4 2 2 4 10" xfId="33529" xr:uid="{00000000-0005-0000-0000-000016210000}"/>
    <cellStyle name="Normal 4 2 2 4 11" xfId="13168" xr:uid="{00000000-0005-0000-0000-000017210000}"/>
    <cellStyle name="Normal 4 2 2 4 12" xfId="4161" xr:uid="{00000000-0005-0000-0000-000018210000}"/>
    <cellStyle name="Normal 4 2 2 4 2" xfId="1316" xr:uid="{00000000-0005-0000-0000-000019210000}"/>
    <cellStyle name="Normal 4 2 2 4 2 2" xfId="2666" xr:uid="{00000000-0005-0000-0000-00001A210000}"/>
    <cellStyle name="Normal 4 2 2 4 2 2 2" xfId="25977" xr:uid="{00000000-0005-0000-0000-00001B210000}"/>
    <cellStyle name="Normal 4 2 2 4 2 2 3" xfId="36157" xr:uid="{00000000-0005-0000-0000-00001C210000}"/>
    <cellStyle name="Normal 4 2 2 4 2 2 4" xfId="15796" xr:uid="{00000000-0005-0000-0000-00001D210000}"/>
    <cellStyle name="Normal 4 2 2 4 2 2 5" xfId="6790" xr:uid="{00000000-0005-0000-0000-00001E210000}"/>
    <cellStyle name="Normal 4 2 2 4 2 3" xfId="8543" xr:uid="{00000000-0005-0000-0000-00001F210000}"/>
    <cellStyle name="Normal 4 2 2 4 2 3 2" xfId="27730" xr:uid="{00000000-0005-0000-0000-000020210000}"/>
    <cellStyle name="Normal 4 2 2 4 2 3 3" xfId="37910" xr:uid="{00000000-0005-0000-0000-000021210000}"/>
    <cellStyle name="Normal 4 2 2 4 2 3 4" xfId="17549" xr:uid="{00000000-0005-0000-0000-000022210000}"/>
    <cellStyle name="Normal 4 2 2 4 2 4" xfId="10536" xr:uid="{00000000-0005-0000-0000-000023210000}"/>
    <cellStyle name="Normal 4 2 2 4 2 4 2" xfId="29720" xr:uid="{00000000-0005-0000-0000-000024210000}"/>
    <cellStyle name="Normal 4 2 2 4 2 4 3" xfId="39900" xr:uid="{00000000-0005-0000-0000-000025210000}"/>
    <cellStyle name="Normal 4 2 2 4 2 4 4" xfId="19540" xr:uid="{00000000-0005-0000-0000-000026210000}"/>
    <cellStyle name="Normal 4 2 2 4 2 5" xfId="24225" xr:uid="{00000000-0005-0000-0000-000027210000}"/>
    <cellStyle name="Normal 4 2 2 4 2 6" xfId="34405" xr:uid="{00000000-0005-0000-0000-000028210000}"/>
    <cellStyle name="Normal 4 2 2 4 2 7" xfId="14044" xr:uid="{00000000-0005-0000-0000-000029210000}"/>
    <cellStyle name="Normal 4 2 2 4 2 8" xfId="5038" xr:uid="{00000000-0005-0000-0000-00002A210000}"/>
    <cellStyle name="Normal 4 2 2 4 3" xfId="1992" xr:uid="{00000000-0005-0000-0000-00002B210000}"/>
    <cellStyle name="Normal 4 2 2 4 3 2" xfId="25101" xr:uid="{00000000-0005-0000-0000-00002C210000}"/>
    <cellStyle name="Normal 4 2 2 4 3 3" xfId="35281" xr:uid="{00000000-0005-0000-0000-00002D210000}"/>
    <cellStyle name="Normal 4 2 2 4 3 4" xfId="14920" xr:uid="{00000000-0005-0000-0000-00002E210000}"/>
    <cellStyle name="Normal 4 2 2 4 3 5" xfId="5914" xr:uid="{00000000-0005-0000-0000-00002F210000}"/>
    <cellStyle name="Normal 4 2 2 4 4" xfId="3340" xr:uid="{00000000-0005-0000-0000-000030210000}"/>
    <cellStyle name="Normal 4 2 2 4 4 2" xfId="26854" xr:uid="{00000000-0005-0000-0000-000031210000}"/>
    <cellStyle name="Normal 4 2 2 4 4 3" xfId="37034" xr:uid="{00000000-0005-0000-0000-000032210000}"/>
    <cellStyle name="Normal 4 2 2 4 4 4" xfId="16673" xr:uid="{00000000-0005-0000-0000-000033210000}"/>
    <cellStyle name="Normal 4 2 2 4 4 5" xfId="7667" xr:uid="{00000000-0005-0000-0000-000034210000}"/>
    <cellStyle name="Normal 4 2 2 4 5" xfId="9660" xr:uid="{00000000-0005-0000-0000-000035210000}"/>
    <cellStyle name="Normal 4 2 2 4 5 2" xfId="28844" xr:uid="{00000000-0005-0000-0000-000036210000}"/>
    <cellStyle name="Normal 4 2 2 4 5 3" xfId="39024" xr:uid="{00000000-0005-0000-0000-000037210000}"/>
    <cellStyle name="Normal 4 2 2 4 5 4" xfId="18664" xr:uid="{00000000-0005-0000-0000-000038210000}"/>
    <cellStyle name="Normal 4 2 2 4 6" xfId="11413" xr:uid="{00000000-0005-0000-0000-000039210000}"/>
    <cellStyle name="Normal 4 2 2 4 6 2" xfId="30597" xr:uid="{00000000-0005-0000-0000-00003A210000}"/>
    <cellStyle name="Normal 4 2 2 4 6 3" xfId="40777" xr:uid="{00000000-0005-0000-0000-00003B210000}"/>
    <cellStyle name="Normal 4 2 2 4 6 4" xfId="20417" xr:uid="{00000000-0005-0000-0000-00003C210000}"/>
    <cellStyle name="Normal 4 2 2 4 7" xfId="12289" xr:uid="{00000000-0005-0000-0000-00003D210000}"/>
    <cellStyle name="Normal 4 2 2 4 7 2" xfId="31473" xr:uid="{00000000-0005-0000-0000-00003E210000}"/>
    <cellStyle name="Normal 4 2 2 4 7 3" xfId="41653" xr:uid="{00000000-0005-0000-0000-00003F210000}"/>
    <cellStyle name="Normal 4 2 2 4 7 4" xfId="21293" xr:uid="{00000000-0005-0000-0000-000040210000}"/>
    <cellStyle name="Normal 4 2 2 4 8" xfId="22170" xr:uid="{00000000-0005-0000-0000-000041210000}"/>
    <cellStyle name="Normal 4 2 2 4 8 2" xfId="32350" xr:uid="{00000000-0005-0000-0000-000042210000}"/>
    <cellStyle name="Normal 4 2 2 4 8 3" xfId="42530" xr:uid="{00000000-0005-0000-0000-000043210000}"/>
    <cellStyle name="Normal 4 2 2 4 9" xfId="23349" xr:uid="{00000000-0005-0000-0000-000044210000}"/>
    <cellStyle name="Normal 4 2 2 5" xfId="981" xr:uid="{00000000-0005-0000-0000-000045210000}"/>
    <cellStyle name="Normal 4 2 2 5 2" xfId="2331" xr:uid="{00000000-0005-0000-0000-000046210000}"/>
    <cellStyle name="Normal 4 2 2 5 2 2" xfId="25539" xr:uid="{00000000-0005-0000-0000-000047210000}"/>
    <cellStyle name="Normal 4 2 2 5 2 3" xfId="35719" xr:uid="{00000000-0005-0000-0000-000048210000}"/>
    <cellStyle name="Normal 4 2 2 5 2 4" xfId="15358" xr:uid="{00000000-0005-0000-0000-000049210000}"/>
    <cellStyle name="Normal 4 2 2 5 2 5" xfId="6352" xr:uid="{00000000-0005-0000-0000-00004A210000}"/>
    <cellStyle name="Normal 4 2 2 5 3" xfId="8105" xr:uid="{00000000-0005-0000-0000-00004B210000}"/>
    <cellStyle name="Normal 4 2 2 5 3 2" xfId="27292" xr:uid="{00000000-0005-0000-0000-00004C210000}"/>
    <cellStyle name="Normal 4 2 2 5 3 3" xfId="37472" xr:uid="{00000000-0005-0000-0000-00004D210000}"/>
    <cellStyle name="Normal 4 2 2 5 3 4" xfId="17111" xr:uid="{00000000-0005-0000-0000-00004E210000}"/>
    <cellStyle name="Normal 4 2 2 5 4" xfId="10098" xr:uid="{00000000-0005-0000-0000-00004F210000}"/>
    <cellStyle name="Normal 4 2 2 5 4 2" xfId="29282" xr:uid="{00000000-0005-0000-0000-000050210000}"/>
    <cellStyle name="Normal 4 2 2 5 4 3" xfId="39462" xr:uid="{00000000-0005-0000-0000-000051210000}"/>
    <cellStyle name="Normal 4 2 2 5 4 4" xfId="19102" xr:uid="{00000000-0005-0000-0000-000052210000}"/>
    <cellStyle name="Normal 4 2 2 5 5" xfId="23787" xr:uid="{00000000-0005-0000-0000-000053210000}"/>
    <cellStyle name="Normal 4 2 2 5 6" xfId="33967" xr:uid="{00000000-0005-0000-0000-000054210000}"/>
    <cellStyle name="Normal 4 2 2 5 7" xfId="13606" xr:uid="{00000000-0005-0000-0000-000055210000}"/>
    <cellStyle name="Normal 4 2 2 5 8" xfId="4600" xr:uid="{00000000-0005-0000-0000-000056210000}"/>
    <cellStyle name="Normal 4 2 2 6" xfId="1657" xr:uid="{00000000-0005-0000-0000-000057210000}"/>
    <cellStyle name="Normal 4 2 2 6 2" xfId="8999" xr:uid="{00000000-0005-0000-0000-000058210000}"/>
    <cellStyle name="Normal 4 2 2 6 2 2" xfId="28183" xr:uid="{00000000-0005-0000-0000-000059210000}"/>
    <cellStyle name="Normal 4 2 2 6 2 3" xfId="38363" xr:uid="{00000000-0005-0000-0000-00005A210000}"/>
    <cellStyle name="Normal 4 2 2 6 2 4" xfId="18003" xr:uid="{00000000-0005-0000-0000-00005B210000}"/>
    <cellStyle name="Normal 4 2 2 6 3" xfId="24663" xr:uid="{00000000-0005-0000-0000-00005C210000}"/>
    <cellStyle name="Normal 4 2 2 6 4" xfId="34843" xr:uid="{00000000-0005-0000-0000-00005D210000}"/>
    <cellStyle name="Normal 4 2 2 6 5" xfId="14482" xr:uid="{00000000-0005-0000-0000-00005E210000}"/>
    <cellStyle name="Normal 4 2 2 6 6" xfId="5476" xr:uid="{00000000-0005-0000-0000-00005F210000}"/>
    <cellStyle name="Normal 4 2 2 7" xfId="3005" xr:uid="{00000000-0005-0000-0000-000060210000}"/>
    <cellStyle name="Normal 4 2 2 7 2" xfId="26416" xr:uid="{00000000-0005-0000-0000-000061210000}"/>
    <cellStyle name="Normal 4 2 2 7 3" xfId="36596" xr:uid="{00000000-0005-0000-0000-000062210000}"/>
    <cellStyle name="Normal 4 2 2 7 4" xfId="16235" xr:uid="{00000000-0005-0000-0000-000063210000}"/>
    <cellStyle name="Normal 4 2 2 7 5" xfId="7229" xr:uid="{00000000-0005-0000-0000-000064210000}"/>
    <cellStyle name="Normal 4 2 2 8" xfId="9222" xr:uid="{00000000-0005-0000-0000-000065210000}"/>
    <cellStyle name="Normal 4 2 2 8 2" xfId="28406" xr:uid="{00000000-0005-0000-0000-000066210000}"/>
    <cellStyle name="Normal 4 2 2 8 3" xfId="38586" xr:uid="{00000000-0005-0000-0000-000067210000}"/>
    <cellStyle name="Normal 4 2 2 8 4" xfId="18226" xr:uid="{00000000-0005-0000-0000-000068210000}"/>
    <cellStyle name="Normal 4 2 2 9" xfId="10975" xr:uid="{00000000-0005-0000-0000-000069210000}"/>
    <cellStyle name="Normal 4 2 2 9 2" xfId="30159" xr:uid="{00000000-0005-0000-0000-00006A210000}"/>
    <cellStyle name="Normal 4 2 2 9 3" xfId="40339" xr:uid="{00000000-0005-0000-0000-00006B210000}"/>
    <cellStyle name="Normal 4 2 2 9 4" xfId="19979" xr:uid="{00000000-0005-0000-0000-00006C210000}"/>
    <cellStyle name="Normal 4 2 20" xfId="12703" xr:uid="{00000000-0005-0000-0000-00006D210000}"/>
    <cellStyle name="Normal 4 2 21" xfId="3683" xr:uid="{00000000-0005-0000-0000-00006E210000}"/>
    <cellStyle name="Normal 4 2 3" xfId="217" xr:uid="{00000000-0005-0000-0000-00006F210000}"/>
    <cellStyle name="Normal 4 2 3 10" xfId="11852" xr:uid="{00000000-0005-0000-0000-000070210000}"/>
    <cellStyle name="Normal 4 2 3 10 2" xfId="31036" xr:uid="{00000000-0005-0000-0000-000071210000}"/>
    <cellStyle name="Normal 4 2 3 10 3" xfId="41216" xr:uid="{00000000-0005-0000-0000-000072210000}"/>
    <cellStyle name="Normal 4 2 3 10 4" xfId="20856" xr:uid="{00000000-0005-0000-0000-000073210000}"/>
    <cellStyle name="Normal 4 2 3 11" xfId="21733" xr:uid="{00000000-0005-0000-0000-000074210000}"/>
    <cellStyle name="Normal 4 2 3 11 2" xfId="31913" xr:uid="{00000000-0005-0000-0000-000075210000}"/>
    <cellStyle name="Normal 4 2 3 11 3" xfId="42093" xr:uid="{00000000-0005-0000-0000-000076210000}"/>
    <cellStyle name="Normal 4 2 3 12" xfId="22626" xr:uid="{00000000-0005-0000-0000-000077210000}"/>
    <cellStyle name="Normal 4 2 3 12 2" xfId="32806" xr:uid="{00000000-0005-0000-0000-000078210000}"/>
    <cellStyle name="Normal 4 2 3 12 3" xfId="42986" xr:uid="{00000000-0005-0000-0000-000079210000}"/>
    <cellStyle name="Normal 4 2 3 13" xfId="22865" xr:uid="{00000000-0005-0000-0000-00007A210000}"/>
    <cellStyle name="Normal 4 2 3 14" xfId="33045" xr:uid="{00000000-0005-0000-0000-00007B210000}"/>
    <cellStyle name="Normal 4 2 3 15" xfId="43225" xr:uid="{00000000-0005-0000-0000-00007C210000}"/>
    <cellStyle name="Normal 4 2 3 16" xfId="43464" xr:uid="{00000000-0005-0000-0000-00007D210000}"/>
    <cellStyle name="Normal 4 2 3 17" xfId="12731" xr:uid="{00000000-0005-0000-0000-00007E210000}"/>
    <cellStyle name="Normal 4 2 3 18" xfId="3717" xr:uid="{00000000-0005-0000-0000-00007F210000}"/>
    <cellStyle name="Normal 4 2 3 2" xfId="3838" xr:uid="{00000000-0005-0000-0000-000080210000}"/>
    <cellStyle name="Normal 4 2 3 2 10" xfId="21848" xr:uid="{00000000-0005-0000-0000-000081210000}"/>
    <cellStyle name="Normal 4 2 3 2 10 2" xfId="32028" xr:uid="{00000000-0005-0000-0000-000082210000}"/>
    <cellStyle name="Normal 4 2 3 2 10 3" xfId="42208" xr:uid="{00000000-0005-0000-0000-000083210000}"/>
    <cellStyle name="Normal 4 2 3 2 11" xfId="22744" xr:uid="{00000000-0005-0000-0000-000084210000}"/>
    <cellStyle name="Normal 4 2 3 2 11 2" xfId="32924" xr:uid="{00000000-0005-0000-0000-000085210000}"/>
    <cellStyle name="Normal 4 2 3 2 11 3" xfId="43104" xr:uid="{00000000-0005-0000-0000-000086210000}"/>
    <cellStyle name="Normal 4 2 3 2 12" xfId="22983" xr:uid="{00000000-0005-0000-0000-000087210000}"/>
    <cellStyle name="Normal 4 2 3 2 13" xfId="33163" xr:uid="{00000000-0005-0000-0000-000088210000}"/>
    <cellStyle name="Normal 4 2 3 2 14" xfId="43343" xr:uid="{00000000-0005-0000-0000-000089210000}"/>
    <cellStyle name="Normal 4 2 3 2 15" xfId="43582" xr:uid="{00000000-0005-0000-0000-00008A210000}"/>
    <cellStyle name="Normal 4 2 3 2 16" xfId="12846" xr:uid="{00000000-0005-0000-0000-00008B210000}"/>
    <cellStyle name="Normal 4 2 3 2 2" xfId="4058" xr:uid="{00000000-0005-0000-0000-00008C210000}"/>
    <cellStyle name="Normal 4 2 3 2 2 10" xfId="23246" xr:uid="{00000000-0005-0000-0000-00008D210000}"/>
    <cellStyle name="Normal 4 2 3 2 2 11" xfId="33426" xr:uid="{00000000-0005-0000-0000-00008E210000}"/>
    <cellStyle name="Normal 4 2 3 2 2 12" xfId="13065" xr:uid="{00000000-0005-0000-0000-00008F210000}"/>
    <cellStyle name="Normal 4 2 3 2 2 2" xfId="4496" xr:uid="{00000000-0005-0000-0000-000090210000}"/>
    <cellStyle name="Normal 4 2 3 2 2 2 10" xfId="33864" xr:uid="{00000000-0005-0000-0000-000091210000}"/>
    <cellStyle name="Normal 4 2 3 2 2 2 11" xfId="13503" xr:uid="{00000000-0005-0000-0000-000092210000}"/>
    <cellStyle name="Normal 4 2 3 2 2 2 2" xfId="5373" xr:uid="{00000000-0005-0000-0000-000093210000}"/>
    <cellStyle name="Normal 4 2 3 2 2 2 2 2" xfId="7125" xr:uid="{00000000-0005-0000-0000-000094210000}"/>
    <cellStyle name="Normal 4 2 3 2 2 2 2 2 2" xfId="26312" xr:uid="{00000000-0005-0000-0000-000095210000}"/>
    <cellStyle name="Normal 4 2 3 2 2 2 2 2 3" xfId="36492" xr:uid="{00000000-0005-0000-0000-000096210000}"/>
    <cellStyle name="Normal 4 2 3 2 2 2 2 2 4" xfId="16131" xr:uid="{00000000-0005-0000-0000-000097210000}"/>
    <cellStyle name="Normal 4 2 3 2 2 2 2 3" xfId="8878" xr:uid="{00000000-0005-0000-0000-000098210000}"/>
    <cellStyle name="Normal 4 2 3 2 2 2 2 3 2" xfId="28065" xr:uid="{00000000-0005-0000-0000-000099210000}"/>
    <cellStyle name="Normal 4 2 3 2 2 2 2 3 3" xfId="38245" xr:uid="{00000000-0005-0000-0000-00009A210000}"/>
    <cellStyle name="Normal 4 2 3 2 2 2 2 3 4" xfId="17884" xr:uid="{00000000-0005-0000-0000-00009B210000}"/>
    <cellStyle name="Normal 4 2 3 2 2 2 2 4" xfId="10871" xr:uid="{00000000-0005-0000-0000-00009C210000}"/>
    <cellStyle name="Normal 4 2 3 2 2 2 2 4 2" xfId="30055" xr:uid="{00000000-0005-0000-0000-00009D210000}"/>
    <cellStyle name="Normal 4 2 3 2 2 2 2 4 3" xfId="40235" xr:uid="{00000000-0005-0000-0000-00009E210000}"/>
    <cellStyle name="Normal 4 2 3 2 2 2 2 4 4" xfId="19875" xr:uid="{00000000-0005-0000-0000-00009F210000}"/>
    <cellStyle name="Normal 4 2 3 2 2 2 2 5" xfId="24560" xr:uid="{00000000-0005-0000-0000-0000A0210000}"/>
    <cellStyle name="Normal 4 2 3 2 2 2 2 6" xfId="34740" xr:uid="{00000000-0005-0000-0000-0000A1210000}"/>
    <cellStyle name="Normal 4 2 3 2 2 2 2 7" xfId="14379" xr:uid="{00000000-0005-0000-0000-0000A2210000}"/>
    <cellStyle name="Normal 4 2 3 2 2 2 3" xfId="6249" xr:uid="{00000000-0005-0000-0000-0000A3210000}"/>
    <cellStyle name="Normal 4 2 3 2 2 2 3 2" xfId="25436" xr:uid="{00000000-0005-0000-0000-0000A4210000}"/>
    <cellStyle name="Normal 4 2 3 2 2 2 3 3" xfId="35616" xr:uid="{00000000-0005-0000-0000-0000A5210000}"/>
    <cellStyle name="Normal 4 2 3 2 2 2 3 4" xfId="15255" xr:uid="{00000000-0005-0000-0000-0000A6210000}"/>
    <cellStyle name="Normal 4 2 3 2 2 2 4" xfId="8002" xr:uid="{00000000-0005-0000-0000-0000A7210000}"/>
    <cellStyle name="Normal 4 2 3 2 2 2 4 2" xfId="27189" xr:uid="{00000000-0005-0000-0000-0000A8210000}"/>
    <cellStyle name="Normal 4 2 3 2 2 2 4 3" xfId="37369" xr:uid="{00000000-0005-0000-0000-0000A9210000}"/>
    <cellStyle name="Normal 4 2 3 2 2 2 4 4" xfId="17008" xr:uid="{00000000-0005-0000-0000-0000AA210000}"/>
    <cellStyle name="Normal 4 2 3 2 2 2 5" xfId="9995" xr:uid="{00000000-0005-0000-0000-0000AB210000}"/>
    <cellStyle name="Normal 4 2 3 2 2 2 5 2" xfId="29179" xr:uid="{00000000-0005-0000-0000-0000AC210000}"/>
    <cellStyle name="Normal 4 2 3 2 2 2 5 3" xfId="39359" xr:uid="{00000000-0005-0000-0000-0000AD210000}"/>
    <cellStyle name="Normal 4 2 3 2 2 2 5 4" xfId="18999" xr:uid="{00000000-0005-0000-0000-0000AE210000}"/>
    <cellStyle name="Normal 4 2 3 2 2 2 6" xfId="11748" xr:uid="{00000000-0005-0000-0000-0000AF210000}"/>
    <cellStyle name="Normal 4 2 3 2 2 2 6 2" xfId="30932" xr:uid="{00000000-0005-0000-0000-0000B0210000}"/>
    <cellStyle name="Normal 4 2 3 2 2 2 6 3" xfId="41112" xr:uid="{00000000-0005-0000-0000-0000B1210000}"/>
    <cellStyle name="Normal 4 2 3 2 2 2 6 4" xfId="20752" xr:uid="{00000000-0005-0000-0000-0000B2210000}"/>
    <cellStyle name="Normal 4 2 3 2 2 2 7" xfId="12624" xr:uid="{00000000-0005-0000-0000-0000B3210000}"/>
    <cellStyle name="Normal 4 2 3 2 2 2 7 2" xfId="31808" xr:uid="{00000000-0005-0000-0000-0000B4210000}"/>
    <cellStyle name="Normal 4 2 3 2 2 2 7 3" xfId="41988" xr:uid="{00000000-0005-0000-0000-0000B5210000}"/>
    <cellStyle name="Normal 4 2 3 2 2 2 7 4" xfId="21628" xr:uid="{00000000-0005-0000-0000-0000B6210000}"/>
    <cellStyle name="Normal 4 2 3 2 2 2 8" xfId="22505" xr:uid="{00000000-0005-0000-0000-0000B7210000}"/>
    <cellStyle name="Normal 4 2 3 2 2 2 8 2" xfId="32685" xr:uid="{00000000-0005-0000-0000-0000B8210000}"/>
    <cellStyle name="Normal 4 2 3 2 2 2 8 3" xfId="42865" xr:uid="{00000000-0005-0000-0000-0000B9210000}"/>
    <cellStyle name="Normal 4 2 3 2 2 2 9" xfId="23684" xr:uid="{00000000-0005-0000-0000-0000BA210000}"/>
    <cellStyle name="Normal 4 2 3 2 2 3" xfId="4935" xr:uid="{00000000-0005-0000-0000-0000BB210000}"/>
    <cellStyle name="Normal 4 2 3 2 2 3 2" xfId="6687" xr:uid="{00000000-0005-0000-0000-0000BC210000}"/>
    <cellStyle name="Normal 4 2 3 2 2 3 2 2" xfId="25874" xr:uid="{00000000-0005-0000-0000-0000BD210000}"/>
    <cellStyle name="Normal 4 2 3 2 2 3 2 3" xfId="36054" xr:uid="{00000000-0005-0000-0000-0000BE210000}"/>
    <cellStyle name="Normal 4 2 3 2 2 3 2 4" xfId="15693" xr:uid="{00000000-0005-0000-0000-0000BF210000}"/>
    <cellStyle name="Normal 4 2 3 2 2 3 3" xfId="8440" xr:uid="{00000000-0005-0000-0000-0000C0210000}"/>
    <cellStyle name="Normal 4 2 3 2 2 3 3 2" xfId="27627" xr:uid="{00000000-0005-0000-0000-0000C1210000}"/>
    <cellStyle name="Normal 4 2 3 2 2 3 3 3" xfId="37807" xr:uid="{00000000-0005-0000-0000-0000C2210000}"/>
    <cellStyle name="Normal 4 2 3 2 2 3 3 4" xfId="17446" xr:uid="{00000000-0005-0000-0000-0000C3210000}"/>
    <cellStyle name="Normal 4 2 3 2 2 3 4" xfId="10433" xr:uid="{00000000-0005-0000-0000-0000C4210000}"/>
    <cellStyle name="Normal 4 2 3 2 2 3 4 2" xfId="29617" xr:uid="{00000000-0005-0000-0000-0000C5210000}"/>
    <cellStyle name="Normal 4 2 3 2 2 3 4 3" xfId="39797" xr:uid="{00000000-0005-0000-0000-0000C6210000}"/>
    <cellStyle name="Normal 4 2 3 2 2 3 4 4" xfId="19437" xr:uid="{00000000-0005-0000-0000-0000C7210000}"/>
    <cellStyle name="Normal 4 2 3 2 2 3 5" xfId="24122" xr:uid="{00000000-0005-0000-0000-0000C8210000}"/>
    <cellStyle name="Normal 4 2 3 2 2 3 6" xfId="34302" xr:uid="{00000000-0005-0000-0000-0000C9210000}"/>
    <cellStyle name="Normal 4 2 3 2 2 3 7" xfId="13941" xr:uid="{00000000-0005-0000-0000-0000CA210000}"/>
    <cellStyle name="Normal 4 2 3 2 2 4" xfId="5811" xr:uid="{00000000-0005-0000-0000-0000CB210000}"/>
    <cellStyle name="Normal 4 2 3 2 2 4 2" xfId="24998" xr:uid="{00000000-0005-0000-0000-0000CC210000}"/>
    <cellStyle name="Normal 4 2 3 2 2 4 3" xfId="35178" xr:uid="{00000000-0005-0000-0000-0000CD210000}"/>
    <cellStyle name="Normal 4 2 3 2 2 4 4" xfId="14817" xr:uid="{00000000-0005-0000-0000-0000CE210000}"/>
    <cellStyle name="Normal 4 2 3 2 2 5" xfId="7564" xr:uid="{00000000-0005-0000-0000-0000CF210000}"/>
    <cellStyle name="Normal 4 2 3 2 2 5 2" xfId="26751" xr:uid="{00000000-0005-0000-0000-0000D0210000}"/>
    <cellStyle name="Normal 4 2 3 2 2 5 3" xfId="36931" xr:uid="{00000000-0005-0000-0000-0000D1210000}"/>
    <cellStyle name="Normal 4 2 3 2 2 5 4" xfId="16570" xr:uid="{00000000-0005-0000-0000-0000D2210000}"/>
    <cellStyle name="Normal 4 2 3 2 2 6" xfId="9557" xr:uid="{00000000-0005-0000-0000-0000D3210000}"/>
    <cellStyle name="Normal 4 2 3 2 2 6 2" xfId="28741" xr:uid="{00000000-0005-0000-0000-0000D4210000}"/>
    <cellStyle name="Normal 4 2 3 2 2 6 3" xfId="38921" xr:uid="{00000000-0005-0000-0000-0000D5210000}"/>
    <cellStyle name="Normal 4 2 3 2 2 6 4" xfId="18561" xr:uid="{00000000-0005-0000-0000-0000D6210000}"/>
    <cellStyle name="Normal 4 2 3 2 2 7" xfId="11310" xr:uid="{00000000-0005-0000-0000-0000D7210000}"/>
    <cellStyle name="Normal 4 2 3 2 2 7 2" xfId="30494" xr:uid="{00000000-0005-0000-0000-0000D8210000}"/>
    <cellStyle name="Normal 4 2 3 2 2 7 3" xfId="40674" xr:uid="{00000000-0005-0000-0000-0000D9210000}"/>
    <cellStyle name="Normal 4 2 3 2 2 7 4" xfId="20314" xr:uid="{00000000-0005-0000-0000-0000DA210000}"/>
    <cellStyle name="Normal 4 2 3 2 2 8" xfId="12186" xr:uid="{00000000-0005-0000-0000-0000DB210000}"/>
    <cellStyle name="Normal 4 2 3 2 2 8 2" xfId="31370" xr:uid="{00000000-0005-0000-0000-0000DC210000}"/>
    <cellStyle name="Normal 4 2 3 2 2 8 3" xfId="41550" xr:uid="{00000000-0005-0000-0000-0000DD210000}"/>
    <cellStyle name="Normal 4 2 3 2 2 8 4" xfId="21190" xr:uid="{00000000-0005-0000-0000-0000DE210000}"/>
    <cellStyle name="Normal 4 2 3 2 2 9" xfId="22067" xr:uid="{00000000-0005-0000-0000-0000DF210000}"/>
    <cellStyle name="Normal 4 2 3 2 2 9 2" xfId="32247" xr:uid="{00000000-0005-0000-0000-0000E0210000}"/>
    <cellStyle name="Normal 4 2 3 2 2 9 3" xfId="42427" xr:uid="{00000000-0005-0000-0000-0000E1210000}"/>
    <cellStyle name="Normal 4 2 3 2 3" xfId="4277" xr:uid="{00000000-0005-0000-0000-0000E2210000}"/>
    <cellStyle name="Normal 4 2 3 2 3 10" xfId="33645" xr:uid="{00000000-0005-0000-0000-0000E3210000}"/>
    <cellStyle name="Normal 4 2 3 2 3 11" xfId="13284" xr:uid="{00000000-0005-0000-0000-0000E4210000}"/>
    <cellStyle name="Normal 4 2 3 2 3 2" xfId="5154" xr:uid="{00000000-0005-0000-0000-0000E5210000}"/>
    <cellStyle name="Normal 4 2 3 2 3 2 2" xfId="6906" xr:uid="{00000000-0005-0000-0000-0000E6210000}"/>
    <cellStyle name="Normal 4 2 3 2 3 2 2 2" xfId="26093" xr:uid="{00000000-0005-0000-0000-0000E7210000}"/>
    <cellStyle name="Normal 4 2 3 2 3 2 2 3" xfId="36273" xr:uid="{00000000-0005-0000-0000-0000E8210000}"/>
    <cellStyle name="Normal 4 2 3 2 3 2 2 4" xfId="15912" xr:uid="{00000000-0005-0000-0000-0000E9210000}"/>
    <cellStyle name="Normal 4 2 3 2 3 2 3" xfId="8659" xr:uid="{00000000-0005-0000-0000-0000EA210000}"/>
    <cellStyle name="Normal 4 2 3 2 3 2 3 2" xfId="27846" xr:uid="{00000000-0005-0000-0000-0000EB210000}"/>
    <cellStyle name="Normal 4 2 3 2 3 2 3 3" xfId="38026" xr:uid="{00000000-0005-0000-0000-0000EC210000}"/>
    <cellStyle name="Normal 4 2 3 2 3 2 3 4" xfId="17665" xr:uid="{00000000-0005-0000-0000-0000ED210000}"/>
    <cellStyle name="Normal 4 2 3 2 3 2 4" xfId="10652" xr:uid="{00000000-0005-0000-0000-0000EE210000}"/>
    <cellStyle name="Normal 4 2 3 2 3 2 4 2" xfId="29836" xr:uid="{00000000-0005-0000-0000-0000EF210000}"/>
    <cellStyle name="Normal 4 2 3 2 3 2 4 3" xfId="40016" xr:uid="{00000000-0005-0000-0000-0000F0210000}"/>
    <cellStyle name="Normal 4 2 3 2 3 2 4 4" xfId="19656" xr:uid="{00000000-0005-0000-0000-0000F1210000}"/>
    <cellStyle name="Normal 4 2 3 2 3 2 5" xfId="24341" xr:uid="{00000000-0005-0000-0000-0000F2210000}"/>
    <cellStyle name="Normal 4 2 3 2 3 2 6" xfId="34521" xr:uid="{00000000-0005-0000-0000-0000F3210000}"/>
    <cellStyle name="Normal 4 2 3 2 3 2 7" xfId="14160" xr:uid="{00000000-0005-0000-0000-0000F4210000}"/>
    <cellStyle name="Normal 4 2 3 2 3 3" xfId="6030" xr:uid="{00000000-0005-0000-0000-0000F5210000}"/>
    <cellStyle name="Normal 4 2 3 2 3 3 2" xfId="25217" xr:uid="{00000000-0005-0000-0000-0000F6210000}"/>
    <cellStyle name="Normal 4 2 3 2 3 3 3" xfId="35397" xr:uid="{00000000-0005-0000-0000-0000F7210000}"/>
    <cellStyle name="Normal 4 2 3 2 3 3 4" xfId="15036" xr:uid="{00000000-0005-0000-0000-0000F8210000}"/>
    <cellStyle name="Normal 4 2 3 2 3 4" xfId="7783" xr:uid="{00000000-0005-0000-0000-0000F9210000}"/>
    <cellStyle name="Normal 4 2 3 2 3 4 2" xfId="26970" xr:uid="{00000000-0005-0000-0000-0000FA210000}"/>
    <cellStyle name="Normal 4 2 3 2 3 4 3" xfId="37150" xr:uid="{00000000-0005-0000-0000-0000FB210000}"/>
    <cellStyle name="Normal 4 2 3 2 3 4 4" xfId="16789" xr:uid="{00000000-0005-0000-0000-0000FC210000}"/>
    <cellStyle name="Normal 4 2 3 2 3 5" xfId="9776" xr:uid="{00000000-0005-0000-0000-0000FD210000}"/>
    <cellStyle name="Normal 4 2 3 2 3 5 2" xfId="28960" xr:uid="{00000000-0005-0000-0000-0000FE210000}"/>
    <cellStyle name="Normal 4 2 3 2 3 5 3" xfId="39140" xr:uid="{00000000-0005-0000-0000-0000FF210000}"/>
    <cellStyle name="Normal 4 2 3 2 3 5 4" xfId="18780" xr:uid="{00000000-0005-0000-0000-000000220000}"/>
    <cellStyle name="Normal 4 2 3 2 3 6" xfId="11529" xr:uid="{00000000-0005-0000-0000-000001220000}"/>
    <cellStyle name="Normal 4 2 3 2 3 6 2" xfId="30713" xr:uid="{00000000-0005-0000-0000-000002220000}"/>
    <cellStyle name="Normal 4 2 3 2 3 6 3" xfId="40893" xr:uid="{00000000-0005-0000-0000-000003220000}"/>
    <cellStyle name="Normal 4 2 3 2 3 6 4" xfId="20533" xr:uid="{00000000-0005-0000-0000-000004220000}"/>
    <cellStyle name="Normal 4 2 3 2 3 7" xfId="12405" xr:uid="{00000000-0005-0000-0000-000005220000}"/>
    <cellStyle name="Normal 4 2 3 2 3 7 2" xfId="31589" xr:uid="{00000000-0005-0000-0000-000006220000}"/>
    <cellStyle name="Normal 4 2 3 2 3 7 3" xfId="41769" xr:uid="{00000000-0005-0000-0000-000007220000}"/>
    <cellStyle name="Normal 4 2 3 2 3 7 4" xfId="21409" xr:uid="{00000000-0005-0000-0000-000008220000}"/>
    <cellStyle name="Normal 4 2 3 2 3 8" xfId="22286" xr:uid="{00000000-0005-0000-0000-000009220000}"/>
    <cellStyle name="Normal 4 2 3 2 3 8 2" xfId="32466" xr:uid="{00000000-0005-0000-0000-00000A220000}"/>
    <cellStyle name="Normal 4 2 3 2 3 8 3" xfId="42646" xr:uid="{00000000-0005-0000-0000-00000B220000}"/>
    <cellStyle name="Normal 4 2 3 2 3 9" xfId="23465" xr:uid="{00000000-0005-0000-0000-00000C220000}"/>
    <cellStyle name="Normal 4 2 3 2 4" xfId="4716" xr:uid="{00000000-0005-0000-0000-00000D220000}"/>
    <cellStyle name="Normal 4 2 3 2 4 2" xfId="6468" xr:uid="{00000000-0005-0000-0000-00000E220000}"/>
    <cellStyle name="Normal 4 2 3 2 4 2 2" xfId="25655" xr:uid="{00000000-0005-0000-0000-00000F220000}"/>
    <cellStyle name="Normal 4 2 3 2 4 2 3" xfId="35835" xr:uid="{00000000-0005-0000-0000-000010220000}"/>
    <cellStyle name="Normal 4 2 3 2 4 2 4" xfId="15474" xr:uid="{00000000-0005-0000-0000-000011220000}"/>
    <cellStyle name="Normal 4 2 3 2 4 3" xfId="8221" xr:uid="{00000000-0005-0000-0000-000012220000}"/>
    <cellStyle name="Normal 4 2 3 2 4 3 2" xfId="27408" xr:uid="{00000000-0005-0000-0000-000013220000}"/>
    <cellStyle name="Normal 4 2 3 2 4 3 3" xfId="37588" xr:uid="{00000000-0005-0000-0000-000014220000}"/>
    <cellStyle name="Normal 4 2 3 2 4 3 4" xfId="17227" xr:uid="{00000000-0005-0000-0000-000015220000}"/>
    <cellStyle name="Normal 4 2 3 2 4 4" xfId="10214" xr:uid="{00000000-0005-0000-0000-000016220000}"/>
    <cellStyle name="Normal 4 2 3 2 4 4 2" xfId="29398" xr:uid="{00000000-0005-0000-0000-000017220000}"/>
    <cellStyle name="Normal 4 2 3 2 4 4 3" xfId="39578" xr:uid="{00000000-0005-0000-0000-000018220000}"/>
    <cellStyle name="Normal 4 2 3 2 4 4 4" xfId="19218" xr:uid="{00000000-0005-0000-0000-000019220000}"/>
    <cellStyle name="Normal 4 2 3 2 4 5" xfId="23903" xr:uid="{00000000-0005-0000-0000-00001A220000}"/>
    <cellStyle name="Normal 4 2 3 2 4 6" xfId="34083" xr:uid="{00000000-0005-0000-0000-00001B220000}"/>
    <cellStyle name="Normal 4 2 3 2 4 7" xfId="13722" xr:uid="{00000000-0005-0000-0000-00001C220000}"/>
    <cellStyle name="Normal 4 2 3 2 5" xfId="5592" xr:uid="{00000000-0005-0000-0000-00001D220000}"/>
    <cellStyle name="Normal 4 2 3 2 5 2" xfId="9118" xr:uid="{00000000-0005-0000-0000-00001E220000}"/>
    <cellStyle name="Normal 4 2 3 2 5 2 2" xfId="28302" xr:uid="{00000000-0005-0000-0000-00001F220000}"/>
    <cellStyle name="Normal 4 2 3 2 5 2 3" xfId="38482" xr:uid="{00000000-0005-0000-0000-000020220000}"/>
    <cellStyle name="Normal 4 2 3 2 5 2 4" xfId="18122" xr:uid="{00000000-0005-0000-0000-000021220000}"/>
    <cellStyle name="Normal 4 2 3 2 5 3" xfId="24779" xr:uid="{00000000-0005-0000-0000-000022220000}"/>
    <cellStyle name="Normal 4 2 3 2 5 4" xfId="34959" xr:uid="{00000000-0005-0000-0000-000023220000}"/>
    <cellStyle name="Normal 4 2 3 2 5 5" xfId="14598" xr:uid="{00000000-0005-0000-0000-000024220000}"/>
    <cellStyle name="Normal 4 2 3 2 6" xfId="7345" xr:uid="{00000000-0005-0000-0000-000025220000}"/>
    <cellStyle name="Normal 4 2 3 2 6 2" xfId="26532" xr:uid="{00000000-0005-0000-0000-000026220000}"/>
    <cellStyle name="Normal 4 2 3 2 6 3" xfId="36712" xr:uid="{00000000-0005-0000-0000-000027220000}"/>
    <cellStyle name="Normal 4 2 3 2 6 4" xfId="16351" xr:uid="{00000000-0005-0000-0000-000028220000}"/>
    <cellStyle name="Normal 4 2 3 2 7" xfId="9338" xr:uid="{00000000-0005-0000-0000-000029220000}"/>
    <cellStyle name="Normal 4 2 3 2 7 2" xfId="28522" xr:uid="{00000000-0005-0000-0000-00002A220000}"/>
    <cellStyle name="Normal 4 2 3 2 7 3" xfId="38702" xr:uid="{00000000-0005-0000-0000-00002B220000}"/>
    <cellStyle name="Normal 4 2 3 2 7 4" xfId="18342" xr:uid="{00000000-0005-0000-0000-00002C220000}"/>
    <cellStyle name="Normal 4 2 3 2 8" xfId="11091" xr:uid="{00000000-0005-0000-0000-00002D220000}"/>
    <cellStyle name="Normal 4 2 3 2 8 2" xfId="30275" xr:uid="{00000000-0005-0000-0000-00002E220000}"/>
    <cellStyle name="Normal 4 2 3 2 8 3" xfId="40455" xr:uid="{00000000-0005-0000-0000-00002F220000}"/>
    <cellStyle name="Normal 4 2 3 2 8 4" xfId="20095" xr:uid="{00000000-0005-0000-0000-000030220000}"/>
    <cellStyle name="Normal 4 2 3 2 9" xfId="11967" xr:uid="{00000000-0005-0000-0000-000031220000}"/>
    <cellStyle name="Normal 4 2 3 2 9 2" xfId="31151" xr:uid="{00000000-0005-0000-0000-000032220000}"/>
    <cellStyle name="Normal 4 2 3 2 9 3" xfId="41331" xr:uid="{00000000-0005-0000-0000-000033220000}"/>
    <cellStyle name="Normal 4 2 3 2 9 4" xfId="20971" xr:uid="{00000000-0005-0000-0000-000034220000}"/>
    <cellStyle name="Normal 4 2 3 3" xfId="3943" xr:uid="{00000000-0005-0000-0000-000035220000}"/>
    <cellStyle name="Normal 4 2 3 3 10" xfId="23131" xr:uid="{00000000-0005-0000-0000-000036220000}"/>
    <cellStyle name="Normal 4 2 3 3 11" xfId="33311" xr:uid="{00000000-0005-0000-0000-000037220000}"/>
    <cellStyle name="Normal 4 2 3 3 12" xfId="12950" xr:uid="{00000000-0005-0000-0000-000038220000}"/>
    <cellStyle name="Normal 4 2 3 3 2" xfId="4381" xr:uid="{00000000-0005-0000-0000-000039220000}"/>
    <cellStyle name="Normal 4 2 3 3 2 10" xfId="33749" xr:uid="{00000000-0005-0000-0000-00003A220000}"/>
    <cellStyle name="Normal 4 2 3 3 2 11" xfId="13388" xr:uid="{00000000-0005-0000-0000-00003B220000}"/>
    <cellStyle name="Normal 4 2 3 3 2 2" xfId="5258" xr:uid="{00000000-0005-0000-0000-00003C220000}"/>
    <cellStyle name="Normal 4 2 3 3 2 2 2" xfId="7010" xr:uid="{00000000-0005-0000-0000-00003D220000}"/>
    <cellStyle name="Normal 4 2 3 3 2 2 2 2" xfId="26197" xr:uid="{00000000-0005-0000-0000-00003E220000}"/>
    <cellStyle name="Normal 4 2 3 3 2 2 2 3" xfId="36377" xr:uid="{00000000-0005-0000-0000-00003F220000}"/>
    <cellStyle name="Normal 4 2 3 3 2 2 2 4" xfId="16016" xr:uid="{00000000-0005-0000-0000-000040220000}"/>
    <cellStyle name="Normal 4 2 3 3 2 2 3" xfId="8763" xr:uid="{00000000-0005-0000-0000-000041220000}"/>
    <cellStyle name="Normal 4 2 3 3 2 2 3 2" xfId="27950" xr:uid="{00000000-0005-0000-0000-000042220000}"/>
    <cellStyle name="Normal 4 2 3 3 2 2 3 3" xfId="38130" xr:uid="{00000000-0005-0000-0000-000043220000}"/>
    <cellStyle name="Normal 4 2 3 3 2 2 3 4" xfId="17769" xr:uid="{00000000-0005-0000-0000-000044220000}"/>
    <cellStyle name="Normal 4 2 3 3 2 2 4" xfId="10756" xr:uid="{00000000-0005-0000-0000-000045220000}"/>
    <cellStyle name="Normal 4 2 3 3 2 2 4 2" xfId="29940" xr:uid="{00000000-0005-0000-0000-000046220000}"/>
    <cellStyle name="Normal 4 2 3 3 2 2 4 3" xfId="40120" xr:uid="{00000000-0005-0000-0000-000047220000}"/>
    <cellStyle name="Normal 4 2 3 3 2 2 4 4" xfId="19760" xr:uid="{00000000-0005-0000-0000-000048220000}"/>
    <cellStyle name="Normal 4 2 3 3 2 2 5" xfId="24445" xr:uid="{00000000-0005-0000-0000-000049220000}"/>
    <cellStyle name="Normal 4 2 3 3 2 2 6" xfId="34625" xr:uid="{00000000-0005-0000-0000-00004A220000}"/>
    <cellStyle name="Normal 4 2 3 3 2 2 7" xfId="14264" xr:uid="{00000000-0005-0000-0000-00004B220000}"/>
    <cellStyle name="Normal 4 2 3 3 2 3" xfId="6134" xr:uid="{00000000-0005-0000-0000-00004C220000}"/>
    <cellStyle name="Normal 4 2 3 3 2 3 2" xfId="25321" xr:uid="{00000000-0005-0000-0000-00004D220000}"/>
    <cellStyle name="Normal 4 2 3 3 2 3 3" xfId="35501" xr:uid="{00000000-0005-0000-0000-00004E220000}"/>
    <cellStyle name="Normal 4 2 3 3 2 3 4" xfId="15140" xr:uid="{00000000-0005-0000-0000-00004F220000}"/>
    <cellStyle name="Normal 4 2 3 3 2 4" xfId="7887" xr:uid="{00000000-0005-0000-0000-000050220000}"/>
    <cellStyle name="Normal 4 2 3 3 2 4 2" xfId="27074" xr:uid="{00000000-0005-0000-0000-000051220000}"/>
    <cellStyle name="Normal 4 2 3 3 2 4 3" xfId="37254" xr:uid="{00000000-0005-0000-0000-000052220000}"/>
    <cellStyle name="Normal 4 2 3 3 2 4 4" xfId="16893" xr:uid="{00000000-0005-0000-0000-000053220000}"/>
    <cellStyle name="Normal 4 2 3 3 2 5" xfId="9880" xr:uid="{00000000-0005-0000-0000-000054220000}"/>
    <cellStyle name="Normal 4 2 3 3 2 5 2" xfId="29064" xr:uid="{00000000-0005-0000-0000-000055220000}"/>
    <cellStyle name="Normal 4 2 3 3 2 5 3" xfId="39244" xr:uid="{00000000-0005-0000-0000-000056220000}"/>
    <cellStyle name="Normal 4 2 3 3 2 5 4" xfId="18884" xr:uid="{00000000-0005-0000-0000-000057220000}"/>
    <cellStyle name="Normal 4 2 3 3 2 6" xfId="11633" xr:uid="{00000000-0005-0000-0000-000058220000}"/>
    <cellStyle name="Normal 4 2 3 3 2 6 2" xfId="30817" xr:uid="{00000000-0005-0000-0000-000059220000}"/>
    <cellStyle name="Normal 4 2 3 3 2 6 3" xfId="40997" xr:uid="{00000000-0005-0000-0000-00005A220000}"/>
    <cellStyle name="Normal 4 2 3 3 2 6 4" xfId="20637" xr:uid="{00000000-0005-0000-0000-00005B220000}"/>
    <cellStyle name="Normal 4 2 3 3 2 7" xfId="12509" xr:uid="{00000000-0005-0000-0000-00005C220000}"/>
    <cellStyle name="Normal 4 2 3 3 2 7 2" xfId="31693" xr:uid="{00000000-0005-0000-0000-00005D220000}"/>
    <cellStyle name="Normal 4 2 3 3 2 7 3" xfId="41873" xr:uid="{00000000-0005-0000-0000-00005E220000}"/>
    <cellStyle name="Normal 4 2 3 3 2 7 4" xfId="21513" xr:uid="{00000000-0005-0000-0000-00005F220000}"/>
    <cellStyle name="Normal 4 2 3 3 2 8" xfId="22390" xr:uid="{00000000-0005-0000-0000-000060220000}"/>
    <cellStyle name="Normal 4 2 3 3 2 8 2" xfId="32570" xr:uid="{00000000-0005-0000-0000-000061220000}"/>
    <cellStyle name="Normal 4 2 3 3 2 8 3" xfId="42750" xr:uid="{00000000-0005-0000-0000-000062220000}"/>
    <cellStyle name="Normal 4 2 3 3 2 9" xfId="23569" xr:uid="{00000000-0005-0000-0000-000063220000}"/>
    <cellStyle name="Normal 4 2 3 3 3" xfId="4820" xr:uid="{00000000-0005-0000-0000-000064220000}"/>
    <cellStyle name="Normal 4 2 3 3 3 2" xfId="6572" xr:uid="{00000000-0005-0000-0000-000065220000}"/>
    <cellStyle name="Normal 4 2 3 3 3 2 2" xfId="25759" xr:uid="{00000000-0005-0000-0000-000066220000}"/>
    <cellStyle name="Normal 4 2 3 3 3 2 3" xfId="35939" xr:uid="{00000000-0005-0000-0000-000067220000}"/>
    <cellStyle name="Normal 4 2 3 3 3 2 4" xfId="15578" xr:uid="{00000000-0005-0000-0000-000068220000}"/>
    <cellStyle name="Normal 4 2 3 3 3 3" xfId="8325" xr:uid="{00000000-0005-0000-0000-000069220000}"/>
    <cellStyle name="Normal 4 2 3 3 3 3 2" xfId="27512" xr:uid="{00000000-0005-0000-0000-00006A220000}"/>
    <cellStyle name="Normal 4 2 3 3 3 3 3" xfId="37692" xr:uid="{00000000-0005-0000-0000-00006B220000}"/>
    <cellStyle name="Normal 4 2 3 3 3 3 4" xfId="17331" xr:uid="{00000000-0005-0000-0000-00006C220000}"/>
    <cellStyle name="Normal 4 2 3 3 3 4" xfId="10318" xr:uid="{00000000-0005-0000-0000-00006D220000}"/>
    <cellStyle name="Normal 4 2 3 3 3 4 2" xfId="29502" xr:uid="{00000000-0005-0000-0000-00006E220000}"/>
    <cellStyle name="Normal 4 2 3 3 3 4 3" xfId="39682" xr:uid="{00000000-0005-0000-0000-00006F220000}"/>
    <cellStyle name="Normal 4 2 3 3 3 4 4" xfId="19322" xr:uid="{00000000-0005-0000-0000-000070220000}"/>
    <cellStyle name="Normal 4 2 3 3 3 5" xfId="24007" xr:uid="{00000000-0005-0000-0000-000071220000}"/>
    <cellStyle name="Normal 4 2 3 3 3 6" xfId="34187" xr:uid="{00000000-0005-0000-0000-000072220000}"/>
    <cellStyle name="Normal 4 2 3 3 3 7" xfId="13826" xr:uid="{00000000-0005-0000-0000-000073220000}"/>
    <cellStyle name="Normal 4 2 3 3 4" xfId="5696" xr:uid="{00000000-0005-0000-0000-000074220000}"/>
    <cellStyle name="Normal 4 2 3 3 4 2" xfId="24883" xr:uid="{00000000-0005-0000-0000-000075220000}"/>
    <cellStyle name="Normal 4 2 3 3 4 3" xfId="35063" xr:uid="{00000000-0005-0000-0000-000076220000}"/>
    <cellStyle name="Normal 4 2 3 3 4 4" xfId="14702" xr:uid="{00000000-0005-0000-0000-000077220000}"/>
    <cellStyle name="Normal 4 2 3 3 5" xfId="7449" xr:uid="{00000000-0005-0000-0000-000078220000}"/>
    <cellStyle name="Normal 4 2 3 3 5 2" xfId="26636" xr:uid="{00000000-0005-0000-0000-000079220000}"/>
    <cellStyle name="Normal 4 2 3 3 5 3" xfId="36816" xr:uid="{00000000-0005-0000-0000-00007A220000}"/>
    <cellStyle name="Normal 4 2 3 3 5 4" xfId="16455" xr:uid="{00000000-0005-0000-0000-00007B220000}"/>
    <cellStyle name="Normal 4 2 3 3 6" xfId="9442" xr:uid="{00000000-0005-0000-0000-00007C220000}"/>
    <cellStyle name="Normal 4 2 3 3 6 2" xfId="28626" xr:uid="{00000000-0005-0000-0000-00007D220000}"/>
    <cellStyle name="Normal 4 2 3 3 6 3" xfId="38806" xr:uid="{00000000-0005-0000-0000-00007E220000}"/>
    <cellStyle name="Normal 4 2 3 3 6 4" xfId="18446" xr:uid="{00000000-0005-0000-0000-00007F220000}"/>
    <cellStyle name="Normal 4 2 3 3 7" xfId="11195" xr:uid="{00000000-0005-0000-0000-000080220000}"/>
    <cellStyle name="Normal 4 2 3 3 7 2" xfId="30379" xr:uid="{00000000-0005-0000-0000-000081220000}"/>
    <cellStyle name="Normal 4 2 3 3 7 3" xfId="40559" xr:uid="{00000000-0005-0000-0000-000082220000}"/>
    <cellStyle name="Normal 4 2 3 3 7 4" xfId="20199" xr:uid="{00000000-0005-0000-0000-000083220000}"/>
    <cellStyle name="Normal 4 2 3 3 8" xfId="12071" xr:uid="{00000000-0005-0000-0000-000084220000}"/>
    <cellStyle name="Normal 4 2 3 3 8 2" xfId="31255" xr:uid="{00000000-0005-0000-0000-000085220000}"/>
    <cellStyle name="Normal 4 2 3 3 8 3" xfId="41435" xr:uid="{00000000-0005-0000-0000-000086220000}"/>
    <cellStyle name="Normal 4 2 3 3 8 4" xfId="21075" xr:uid="{00000000-0005-0000-0000-000087220000}"/>
    <cellStyle name="Normal 4 2 3 3 9" xfId="21952" xr:uid="{00000000-0005-0000-0000-000088220000}"/>
    <cellStyle name="Normal 4 2 3 3 9 2" xfId="32132" xr:uid="{00000000-0005-0000-0000-000089220000}"/>
    <cellStyle name="Normal 4 2 3 3 9 3" xfId="42312" xr:uid="{00000000-0005-0000-0000-00008A220000}"/>
    <cellStyle name="Normal 4 2 3 4" xfId="4162" xr:uid="{00000000-0005-0000-0000-00008B220000}"/>
    <cellStyle name="Normal 4 2 3 4 10" xfId="33530" xr:uid="{00000000-0005-0000-0000-00008C220000}"/>
    <cellStyle name="Normal 4 2 3 4 11" xfId="13169" xr:uid="{00000000-0005-0000-0000-00008D220000}"/>
    <cellStyle name="Normal 4 2 3 4 2" xfId="5039" xr:uid="{00000000-0005-0000-0000-00008E220000}"/>
    <cellStyle name="Normal 4 2 3 4 2 2" xfId="6791" xr:uid="{00000000-0005-0000-0000-00008F220000}"/>
    <cellStyle name="Normal 4 2 3 4 2 2 2" xfId="25978" xr:uid="{00000000-0005-0000-0000-000090220000}"/>
    <cellStyle name="Normal 4 2 3 4 2 2 3" xfId="36158" xr:uid="{00000000-0005-0000-0000-000091220000}"/>
    <cellStyle name="Normal 4 2 3 4 2 2 4" xfId="15797" xr:uid="{00000000-0005-0000-0000-000092220000}"/>
    <cellStyle name="Normal 4 2 3 4 2 3" xfId="8544" xr:uid="{00000000-0005-0000-0000-000093220000}"/>
    <cellStyle name="Normal 4 2 3 4 2 3 2" xfId="27731" xr:uid="{00000000-0005-0000-0000-000094220000}"/>
    <cellStyle name="Normal 4 2 3 4 2 3 3" xfId="37911" xr:uid="{00000000-0005-0000-0000-000095220000}"/>
    <cellStyle name="Normal 4 2 3 4 2 3 4" xfId="17550" xr:uid="{00000000-0005-0000-0000-000096220000}"/>
    <cellStyle name="Normal 4 2 3 4 2 4" xfId="10537" xr:uid="{00000000-0005-0000-0000-000097220000}"/>
    <cellStyle name="Normal 4 2 3 4 2 4 2" xfId="29721" xr:uid="{00000000-0005-0000-0000-000098220000}"/>
    <cellStyle name="Normal 4 2 3 4 2 4 3" xfId="39901" xr:uid="{00000000-0005-0000-0000-000099220000}"/>
    <cellStyle name="Normal 4 2 3 4 2 4 4" xfId="19541" xr:uid="{00000000-0005-0000-0000-00009A220000}"/>
    <cellStyle name="Normal 4 2 3 4 2 5" xfId="24226" xr:uid="{00000000-0005-0000-0000-00009B220000}"/>
    <cellStyle name="Normal 4 2 3 4 2 6" xfId="34406" xr:uid="{00000000-0005-0000-0000-00009C220000}"/>
    <cellStyle name="Normal 4 2 3 4 2 7" xfId="14045" xr:uid="{00000000-0005-0000-0000-00009D220000}"/>
    <cellStyle name="Normal 4 2 3 4 3" xfId="5915" xr:uid="{00000000-0005-0000-0000-00009E220000}"/>
    <cellStyle name="Normal 4 2 3 4 3 2" xfId="25102" xr:uid="{00000000-0005-0000-0000-00009F220000}"/>
    <cellStyle name="Normal 4 2 3 4 3 3" xfId="35282" xr:uid="{00000000-0005-0000-0000-0000A0220000}"/>
    <cellStyle name="Normal 4 2 3 4 3 4" xfId="14921" xr:uid="{00000000-0005-0000-0000-0000A1220000}"/>
    <cellStyle name="Normal 4 2 3 4 4" xfId="7668" xr:uid="{00000000-0005-0000-0000-0000A2220000}"/>
    <cellStyle name="Normal 4 2 3 4 4 2" xfId="26855" xr:uid="{00000000-0005-0000-0000-0000A3220000}"/>
    <cellStyle name="Normal 4 2 3 4 4 3" xfId="37035" xr:uid="{00000000-0005-0000-0000-0000A4220000}"/>
    <cellStyle name="Normal 4 2 3 4 4 4" xfId="16674" xr:uid="{00000000-0005-0000-0000-0000A5220000}"/>
    <cellStyle name="Normal 4 2 3 4 5" xfId="9661" xr:uid="{00000000-0005-0000-0000-0000A6220000}"/>
    <cellStyle name="Normal 4 2 3 4 5 2" xfId="28845" xr:uid="{00000000-0005-0000-0000-0000A7220000}"/>
    <cellStyle name="Normal 4 2 3 4 5 3" xfId="39025" xr:uid="{00000000-0005-0000-0000-0000A8220000}"/>
    <cellStyle name="Normal 4 2 3 4 5 4" xfId="18665" xr:uid="{00000000-0005-0000-0000-0000A9220000}"/>
    <cellStyle name="Normal 4 2 3 4 6" xfId="11414" xr:uid="{00000000-0005-0000-0000-0000AA220000}"/>
    <cellStyle name="Normal 4 2 3 4 6 2" xfId="30598" xr:uid="{00000000-0005-0000-0000-0000AB220000}"/>
    <cellStyle name="Normal 4 2 3 4 6 3" xfId="40778" xr:uid="{00000000-0005-0000-0000-0000AC220000}"/>
    <cellStyle name="Normal 4 2 3 4 6 4" xfId="20418" xr:uid="{00000000-0005-0000-0000-0000AD220000}"/>
    <cellStyle name="Normal 4 2 3 4 7" xfId="12290" xr:uid="{00000000-0005-0000-0000-0000AE220000}"/>
    <cellStyle name="Normal 4 2 3 4 7 2" xfId="31474" xr:uid="{00000000-0005-0000-0000-0000AF220000}"/>
    <cellStyle name="Normal 4 2 3 4 7 3" xfId="41654" xr:uid="{00000000-0005-0000-0000-0000B0220000}"/>
    <cellStyle name="Normal 4 2 3 4 7 4" xfId="21294" xr:uid="{00000000-0005-0000-0000-0000B1220000}"/>
    <cellStyle name="Normal 4 2 3 4 8" xfId="22171" xr:uid="{00000000-0005-0000-0000-0000B2220000}"/>
    <cellStyle name="Normal 4 2 3 4 8 2" xfId="32351" xr:uid="{00000000-0005-0000-0000-0000B3220000}"/>
    <cellStyle name="Normal 4 2 3 4 8 3" xfId="42531" xr:uid="{00000000-0005-0000-0000-0000B4220000}"/>
    <cellStyle name="Normal 4 2 3 4 9" xfId="23350" xr:uid="{00000000-0005-0000-0000-0000B5220000}"/>
    <cellStyle name="Normal 4 2 3 5" xfId="4601" xr:uid="{00000000-0005-0000-0000-0000B6220000}"/>
    <cellStyle name="Normal 4 2 3 5 2" xfId="6353" xr:uid="{00000000-0005-0000-0000-0000B7220000}"/>
    <cellStyle name="Normal 4 2 3 5 2 2" xfId="25540" xr:uid="{00000000-0005-0000-0000-0000B8220000}"/>
    <cellStyle name="Normal 4 2 3 5 2 3" xfId="35720" xr:uid="{00000000-0005-0000-0000-0000B9220000}"/>
    <cellStyle name="Normal 4 2 3 5 2 4" xfId="15359" xr:uid="{00000000-0005-0000-0000-0000BA220000}"/>
    <cellStyle name="Normal 4 2 3 5 3" xfId="8106" xr:uid="{00000000-0005-0000-0000-0000BB220000}"/>
    <cellStyle name="Normal 4 2 3 5 3 2" xfId="27293" xr:uid="{00000000-0005-0000-0000-0000BC220000}"/>
    <cellStyle name="Normal 4 2 3 5 3 3" xfId="37473" xr:uid="{00000000-0005-0000-0000-0000BD220000}"/>
    <cellStyle name="Normal 4 2 3 5 3 4" xfId="17112" xr:uid="{00000000-0005-0000-0000-0000BE220000}"/>
    <cellStyle name="Normal 4 2 3 5 4" xfId="10099" xr:uid="{00000000-0005-0000-0000-0000BF220000}"/>
    <cellStyle name="Normal 4 2 3 5 4 2" xfId="29283" xr:uid="{00000000-0005-0000-0000-0000C0220000}"/>
    <cellStyle name="Normal 4 2 3 5 4 3" xfId="39463" xr:uid="{00000000-0005-0000-0000-0000C1220000}"/>
    <cellStyle name="Normal 4 2 3 5 4 4" xfId="19103" xr:uid="{00000000-0005-0000-0000-0000C2220000}"/>
    <cellStyle name="Normal 4 2 3 5 5" xfId="23788" xr:uid="{00000000-0005-0000-0000-0000C3220000}"/>
    <cellStyle name="Normal 4 2 3 5 6" xfId="33968" xr:uid="{00000000-0005-0000-0000-0000C4220000}"/>
    <cellStyle name="Normal 4 2 3 5 7" xfId="13607" xr:uid="{00000000-0005-0000-0000-0000C5220000}"/>
    <cellStyle name="Normal 4 2 3 6" xfId="5477" xr:uid="{00000000-0005-0000-0000-0000C6220000}"/>
    <cellStyle name="Normal 4 2 3 6 2" xfId="9000" xr:uid="{00000000-0005-0000-0000-0000C7220000}"/>
    <cellStyle name="Normal 4 2 3 6 2 2" xfId="28184" xr:uid="{00000000-0005-0000-0000-0000C8220000}"/>
    <cellStyle name="Normal 4 2 3 6 2 3" xfId="38364" xr:uid="{00000000-0005-0000-0000-0000C9220000}"/>
    <cellStyle name="Normal 4 2 3 6 2 4" xfId="18004" xr:uid="{00000000-0005-0000-0000-0000CA220000}"/>
    <cellStyle name="Normal 4 2 3 6 3" xfId="24664" xr:uid="{00000000-0005-0000-0000-0000CB220000}"/>
    <cellStyle name="Normal 4 2 3 6 4" xfId="34844" xr:uid="{00000000-0005-0000-0000-0000CC220000}"/>
    <cellStyle name="Normal 4 2 3 6 5" xfId="14483" xr:uid="{00000000-0005-0000-0000-0000CD220000}"/>
    <cellStyle name="Normal 4 2 3 7" xfId="7230" xr:uid="{00000000-0005-0000-0000-0000CE220000}"/>
    <cellStyle name="Normal 4 2 3 7 2" xfId="26417" xr:uid="{00000000-0005-0000-0000-0000CF220000}"/>
    <cellStyle name="Normal 4 2 3 7 3" xfId="36597" xr:uid="{00000000-0005-0000-0000-0000D0220000}"/>
    <cellStyle name="Normal 4 2 3 7 4" xfId="16236" xr:uid="{00000000-0005-0000-0000-0000D1220000}"/>
    <cellStyle name="Normal 4 2 3 8" xfId="9223" xr:uid="{00000000-0005-0000-0000-0000D2220000}"/>
    <cellStyle name="Normal 4 2 3 8 2" xfId="28407" xr:uid="{00000000-0005-0000-0000-0000D3220000}"/>
    <cellStyle name="Normal 4 2 3 8 3" xfId="38587" xr:uid="{00000000-0005-0000-0000-0000D4220000}"/>
    <cellStyle name="Normal 4 2 3 8 4" xfId="18227" xr:uid="{00000000-0005-0000-0000-0000D5220000}"/>
    <cellStyle name="Normal 4 2 3 9" xfId="10976" xr:uid="{00000000-0005-0000-0000-0000D6220000}"/>
    <cellStyle name="Normal 4 2 3 9 2" xfId="30160" xr:uid="{00000000-0005-0000-0000-0000D7220000}"/>
    <cellStyle name="Normal 4 2 3 9 3" xfId="40340" xr:uid="{00000000-0005-0000-0000-0000D8220000}"/>
    <cellStyle name="Normal 4 2 3 9 4" xfId="19980" xr:uid="{00000000-0005-0000-0000-0000D9220000}"/>
    <cellStyle name="Normal 4 2 4" xfId="3715" xr:uid="{00000000-0005-0000-0000-0000DA220000}"/>
    <cellStyle name="Normal 4 2 4 10" xfId="11850" xr:uid="{00000000-0005-0000-0000-0000DB220000}"/>
    <cellStyle name="Normal 4 2 4 10 2" xfId="31034" xr:uid="{00000000-0005-0000-0000-0000DC220000}"/>
    <cellStyle name="Normal 4 2 4 10 3" xfId="41214" xr:uid="{00000000-0005-0000-0000-0000DD220000}"/>
    <cellStyle name="Normal 4 2 4 10 4" xfId="20854" xr:uid="{00000000-0005-0000-0000-0000DE220000}"/>
    <cellStyle name="Normal 4 2 4 11" xfId="21731" xr:uid="{00000000-0005-0000-0000-0000DF220000}"/>
    <cellStyle name="Normal 4 2 4 11 2" xfId="31911" xr:uid="{00000000-0005-0000-0000-0000E0220000}"/>
    <cellStyle name="Normal 4 2 4 11 3" xfId="42091" xr:uid="{00000000-0005-0000-0000-0000E1220000}"/>
    <cellStyle name="Normal 4 2 4 12" xfId="22624" xr:uid="{00000000-0005-0000-0000-0000E2220000}"/>
    <cellStyle name="Normal 4 2 4 12 2" xfId="32804" xr:uid="{00000000-0005-0000-0000-0000E3220000}"/>
    <cellStyle name="Normal 4 2 4 12 3" xfId="42984" xr:uid="{00000000-0005-0000-0000-0000E4220000}"/>
    <cellStyle name="Normal 4 2 4 13" xfId="22863" xr:uid="{00000000-0005-0000-0000-0000E5220000}"/>
    <cellStyle name="Normal 4 2 4 14" xfId="33043" xr:uid="{00000000-0005-0000-0000-0000E6220000}"/>
    <cellStyle name="Normal 4 2 4 15" xfId="43223" xr:uid="{00000000-0005-0000-0000-0000E7220000}"/>
    <cellStyle name="Normal 4 2 4 16" xfId="43462" xr:uid="{00000000-0005-0000-0000-0000E8220000}"/>
    <cellStyle name="Normal 4 2 4 17" xfId="12729" xr:uid="{00000000-0005-0000-0000-0000E9220000}"/>
    <cellStyle name="Normal 4 2 4 2" xfId="3836" xr:uid="{00000000-0005-0000-0000-0000EA220000}"/>
    <cellStyle name="Normal 4 2 4 2 10" xfId="21846" xr:uid="{00000000-0005-0000-0000-0000EB220000}"/>
    <cellStyle name="Normal 4 2 4 2 10 2" xfId="32026" xr:uid="{00000000-0005-0000-0000-0000EC220000}"/>
    <cellStyle name="Normal 4 2 4 2 10 3" xfId="42206" xr:uid="{00000000-0005-0000-0000-0000ED220000}"/>
    <cellStyle name="Normal 4 2 4 2 11" xfId="22742" xr:uid="{00000000-0005-0000-0000-0000EE220000}"/>
    <cellStyle name="Normal 4 2 4 2 11 2" xfId="32922" xr:uid="{00000000-0005-0000-0000-0000EF220000}"/>
    <cellStyle name="Normal 4 2 4 2 11 3" xfId="43102" xr:uid="{00000000-0005-0000-0000-0000F0220000}"/>
    <cellStyle name="Normal 4 2 4 2 12" xfId="22981" xr:uid="{00000000-0005-0000-0000-0000F1220000}"/>
    <cellStyle name="Normal 4 2 4 2 13" xfId="33161" xr:uid="{00000000-0005-0000-0000-0000F2220000}"/>
    <cellStyle name="Normal 4 2 4 2 14" xfId="43341" xr:uid="{00000000-0005-0000-0000-0000F3220000}"/>
    <cellStyle name="Normal 4 2 4 2 15" xfId="43580" xr:uid="{00000000-0005-0000-0000-0000F4220000}"/>
    <cellStyle name="Normal 4 2 4 2 16" xfId="12844" xr:uid="{00000000-0005-0000-0000-0000F5220000}"/>
    <cellStyle name="Normal 4 2 4 2 2" xfId="4056" xr:uid="{00000000-0005-0000-0000-0000F6220000}"/>
    <cellStyle name="Normal 4 2 4 2 2 10" xfId="23244" xr:uid="{00000000-0005-0000-0000-0000F7220000}"/>
    <cellStyle name="Normal 4 2 4 2 2 11" xfId="33424" xr:uid="{00000000-0005-0000-0000-0000F8220000}"/>
    <cellStyle name="Normal 4 2 4 2 2 12" xfId="13063" xr:uid="{00000000-0005-0000-0000-0000F9220000}"/>
    <cellStyle name="Normal 4 2 4 2 2 2" xfId="4494" xr:uid="{00000000-0005-0000-0000-0000FA220000}"/>
    <cellStyle name="Normal 4 2 4 2 2 2 10" xfId="33862" xr:uid="{00000000-0005-0000-0000-0000FB220000}"/>
    <cellStyle name="Normal 4 2 4 2 2 2 11" xfId="13501" xr:uid="{00000000-0005-0000-0000-0000FC220000}"/>
    <cellStyle name="Normal 4 2 4 2 2 2 2" xfId="5371" xr:uid="{00000000-0005-0000-0000-0000FD220000}"/>
    <cellStyle name="Normal 4 2 4 2 2 2 2 2" xfId="7123" xr:uid="{00000000-0005-0000-0000-0000FE220000}"/>
    <cellStyle name="Normal 4 2 4 2 2 2 2 2 2" xfId="26310" xr:uid="{00000000-0005-0000-0000-0000FF220000}"/>
    <cellStyle name="Normal 4 2 4 2 2 2 2 2 3" xfId="36490" xr:uid="{00000000-0005-0000-0000-000000230000}"/>
    <cellStyle name="Normal 4 2 4 2 2 2 2 2 4" xfId="16129" xr:uid="{00000000-0005-0000-0000-000001230000}"/>
    <cellStyle name="Normal 4 2 4 2 2 2 2 3" xfId="8876" xr:uid="{00000000-0005-0000-0000-000002230000}"/>
    <cellStyle name="Normal 4 2 4 2 2 2 2 3 2" xfId="28063" xr:uid="{00000000-0005-0000-0000-000003230000}"/>
    <cellStyle name="Normal 4 2 4 2 2 2 2 3 3" xfId="38243" xr:uid="{00000000-0005-0000-0000-000004230000}"/>
    <cellStyle name="Normal 4 2 4 2 2 2 2 3 4" xfId="17882" xr:uid="{00000000-0005-0000-0000-000005230000}"/>
    <cellStyle name="Normal 4 2 4 2 2 2 2 4" xfId="10869" xr:uid="{00000000-0005-0000-0000-000006230000}"/>
    <cellStyle name="Normal 4 2 4 2 2 2 2 4 2" xfId="30053" xr:uid="{00000000-0005-0000-0000-000007230000}"/>
    <cellStyle name="Normal 4 2 4 2 2 2 2 4 3" xfId="40233" xr:uid="{00000000-0005-0000-0000-000008230000}"/>
    <cellStyle name="Normal 4 2 4 2 2 2 2 4 4" xfId="19873" xr:uid="{00000000-0005-0000-0000-000009230000}"/>
    <cellStyle name="Normal 4 2 4 2 2 2 2 5" xfId="24558" xr:uid="{00000000-0005-0000-0000-00000A230000}"/>
    <cellStyle name="Normal 4 2 4 2 2 2 2 6" xfId="34738" xr:uid="{00000000-0005-0000-0000-00000B230000}"/>
    <cellStyle name="Normal 4 2 4 2 2 2 2 7" xfId="14377" xr:uid="{00000000-0005-0000-0000-00000C230000}"/>
    <cellStyle name="Normal 4 2 4 2 2 2 3" xfId="6247" xr:uid="{00000000-0005-0000-0000-00000D230000}"/>
    <cellStyle name="Normal 4 2 4 2 2 2 3 2" xfId="25434" xr:uid="{00000000-0005-0000-0000-00000E230000}"/>
    <cellStyle name="Normal 4 2 4 2 2 2 3 3" xfId="35614" xr:uid="{00000000-0005-0000-0000-00000F230000}"/>
    <cellStyle name="Normal 4 2 4 2 2 2 3 4" xfId="15253" xr:uid="{00000000-0005-0000-0000-000010230000}"/>
    <cellStyle name="Normal 4 2 4 2 2 2 4" xfId="8000" xr:uid="{00000000-0005-0000-0000-000011230000}"/>
    <cellStyle name="Normal 4 2 4 2 2 2 4 2" xfId="27187" xr:uid="{00000000-0005-0000-0000-000012230000}"/>
    <cellStyle name="Normal 4 2 4 2 2 2 4 3" xfId="37367" xr:uid="{00000000-0005-0000-0000-000013230000}"/>
    <cellStyle name="Normal 4 2 4 2 2 2 4 4" xfId="17006" xr:uid="{00000000-0005-0000-0000-000014230000}"/>
    <cellStyle name="Normal 4 2 4 2 2 2 5" xfId="9993" xr:uid="{00000000-0005-0000-0000-000015230000}"/>
    <cellStyle name="Normal 4 2 4 2 2 2 5 2" xfId="29177" xr:uid="{00000000-0005-0000-0000-000016230000}"/>
    <cellStyle name="Normal 4 2 4 2 2 2 5 3" xfId="39357" xr:uid="{00000000-0005-0000-0000-000017230000}"/>
    <cellStyle name="Normal 4 2 4 2 2 2 5 4" xfId="18997" xr:uid="{00000000-0005-0000-0000-000018230000}"/>
    <cellStyle name="Normal 4 2 4 2 2 2 6" xfId="11746" xr:uid="{00000000-0005-0000-0000-000019230000}"/>
    <cellStyle name="Normal 4 2 4 2 2 2 6 2" xfId="30930" xr:uid="{00000000-0005-0000-0000-00001A230000}"/>
    <cellStyle name="Normal 4 2 4 2 2 2 6 3" xfId="41110" xr:uid="{00000000-0005-0000-0000-00001B230000}"/>
    <cellStyle name="Normal 4 2 4 2 2 2 6 4" xfId="20750" xr:uid="{00000000-0005-0000-0000-00001C230000}"/>
    <cellStyle name="Normal 4 2 4 2 2 2 7" xfId="12622" xr:uid="{00000000-0005-0000-0000-00001D230000}"/>
    <cellStyle name="Normal 4 2 4 2 2 2 7 2" xfId="31806" xr:uid="{00000000-0005-0000-0000-00001E230000}"/>
    <cellStyle name="Normal 4 2 4 2 2 2 7 3" xfId="41986" xr:uid="{00000000-0005-0000-0000-00001F230000}"/>
    <cellStyle name="Normal 4 2 4 2 2 2 7 4" xfId="21626" xr:uid="{00000000-0005-0000-0000-000020230000}"/>
    <cellStyle name="Normal 4 2 4 2 2 2 8" xfId="22503" xr:uid="{00000000-0005-0000-0000-000021230000}"/>
    <cellStyle name="Normal 4 2 4 2 2 2 8 2" xfId="32683" xr:uid="{00000000-0005-0000-0000-000022230000}"/>
    <cellStyle name="Normal 4 2 4 2 2 2 8 3" xfId="42863" xr:uid="{00000000-0005-0000-0000-000023230000}"/>
    <cellStyle name="Normal 4 2 4 2 2 2 9" xfId="23682" xr:uid="{00000000-0005-0000-0000-000024230000}"/>
    <cellStyle name="Normal 4 2 4 2 2 3" xfId="4933" xr:uid="{00000000-0005-0000-0000-000025230000}"/>
    <cellStyle name="Normal 4 2 4 2 2 3 2" xfId="6685" xr:uid="{00000000-0005-0000-0000-000026230000}"/>
    <cellStyle name="Normal 4 2 4 2 2 3 2 2" xfId="25872" xr:uid="{00000000-0005-0000-0000-000027230000}"/>
    <cellStyle name="Normal 4 2 4 2 2 3 2 3" xfId="36052" xr:uid="{00000000-0005-0000-0000-000028230000}"/>
    <cellStyle name="Normal 4 2 4 2 2 3 2 4" xfId="15691" xr:uid="{00000000-0005-0000-0000-000029230000}"/>
    <cellStyle name="Normal 4 2 4 2 2 3 3" xfId="8438" xr:uid="{00000000-0005-0000-0000-00002A230000}"/>
    <cellStyle name="Normal 4 2 4 2 2 3 3 2" xfId="27625" xr:uid="{00000000-0005-0000-0000-00002B230000}"/>
    <cellStyle name="Normal 4 2 4 2 2 3 3 3" xfId="37805" xr:uid="{00000000-0005-0000-0000-00002C230000}"/>
    <cellStyle name="Normal 4 2 4 2 2 3 3 4" xfId="17444" xr:uid="{00000000-0005-0000-0000-00002D230000}"/>
    <cellStyle name="Normal 4 2 4 2 2 3 4" xfId="10431" xr:uid="{00000000-0005-0000-0000-00002E230000}"/>
    <cellStyle name="Normal 4 2 4 2 2 3 4 2" xfId="29615" xr:uid="{00000000-0005-0000-0000-00002F230000}"/>
    <cellStyle name="Normal 4 2 4 2 2 3 4 3" xfId="39795" xr:uid="{00000000-0005-0000-0000-000030230000}"/>
    <cellStyle name="Normal 4 2 4 2 2 3 4 4" xfId="19435" xr:uid="{00000000-0005-0000-0000-000031230000}"/>
    <cellStyle name="Normal 4 2 4 2 2 3 5" xfId="24120" xr:uid="{00000000-0005-0000-0000-000032230000}"/>
    <cellStyle name="Normal 4 2 4 2 2 3 6" xfId="34300" xr:uid="{00000000-0005-0000-0000-000033230000}"/>
    <cellStyle name="Normal 4 2 4 2 2 3 7" xfId="13939" xr:uid="{00000000-0005-0000-0000-000034230000}"/>
    <cellStyle name="Normal 4 2 4 2 2 4" xfId="5809" xr:uid="{00000000-0005-0000-0000-000035230000}"/>
    <cellStyle name="Normal 4 2 4 2 2 4 2" xfId="24996" xr:uid="{00000000-0005-0000-0000-000036230000}"/>
    <cellStyle name="Normal 4 2 4 2 2 4 3" xfId="35176" xr:uid="{00000000-0005-0000-0000-000037230000}"/>
    <cellStyle name="Normal 4 2 4 2 2 4 4" xfId="14815" xr:uid="{00000000-0005-0000-0000-000038230000}"/>
    <cellStyle name="Normal 4 2 4 2 2 5" xfId="7562" xr:uid="{00000000-0005-0000-0000-000039230000}"/>
    <cellStyle name="Normal 4 2 4 2 2 5 2" xfId="26749" xr:uid="{00000000-0005-0000-0000-00003A230000}"/>
    <cellStyle name="Normal 4 2 4 2 2 5 3" xfId="36929" xr:uid="{00000000-0005-0000-0000-00003B230000}"/>
    <cellStyle name="Normal 4 2 4 2 2 5 4" xfId="16568" xr:uid="{00000000-0005-0000-0000-00003C230000}"/>
    <cellStyle name="Normal 4 2 4 2 2 6" xfId="9555" xr:uid="{00000000-0005-0000-0000-00003D230000}"/>
    <cellStyle name="Normal 4 2 4 2 2 6 2" xfId="28739" xr:uid="{00000000-0005-0000-0000-00003E230000}"/>
    <cellStyle name="Normal 4 2 4 2 2 6 3" xfId="38919" xr:uid="{00000000-0005-0000-0000-00003F230000}"/>
    <cellStyle name="Normal 4 2 4 2 2 6 4" xfId="18559" xr:uid="{00000000-0005-0000-0000-000040230000}"/>
    <cellStyle name="Normal 4 2 4 2 2 7" xfId="11308" xr:uid="{00000000-0005-0000-0000-000041230000}"/>
    <cellStyle name="Normal 4 2 4 2 2 7 2" xfId="30492" xr:uid="{00000000-0005-0000-0000-000042230000}"/>
    <cellStyle name="Normal 4 2 4 2 2 7 3" xfId="40672" xr:uid="{00000000-0005-0000-0000-000043230000}"/>
    <cellStyle name="Normal 4 2 4 2 2 7 4" xfId="20312" xr:uid="{00000000-0005-0000-0000-000044230000}"/>
    <cellStyle name="Normal 4 2 4 2 2 8" xfId="12184" xr:uid="{00000000-0005-0000-0000-000045230000}"/>
    <cellStyle name="Normal 4 2 4 2 2 8 2" xfId="31368" xr:uid="{00000000-0005-0000-0000-000046230000}"/>
    <cellStyle name="Normal 4 2 4 2 2 8 3" xfId="41548" xr:uid="{00000000-0005-0000-0000-000047230000}"/>
    <cellStyle name="Normal 4 2 4 2 2 8 4" xfId="21188" xr:uid="{00000000-0005-0000-0000-000048230000}"/>
    <cellStyle name="Normal 4 2 4 2 2 9" xfId="22065" xr:uid="{00000000-0005-0000-0000-000049230000}"/>
    <cellStyle name="Normal 4 2 4 2 2 9 2" xfId="32245" xr:uid="{00000000-0005-0000-0000-00004A230000}"/>
    <cellStyle name="Normal 4 2 4 2 2 9 3" xfId="42425" xr:uid="{00000000-0005-0000-0000-00004B230000}"/>
    <cellStyle name="Normal 4 2 4 2 3" xfId="4275" xr:uid="{00000000-0005-0000-0000-00004C230000}"/>
    <cellStyle name="Normal 4 2 4 2 3 10" xfId="33643" xr:uid="{00000000-0005-0000-0000-00004D230000}"/>
    <cellStyle name="Normal 4 2 4 2 3 11" xfId="13282" xr:uid="{00000000-0005-0000-0000-00004E230000}"/>
    <cellStyle name="Normal 4 2 4 2 3 2" xfId="5152" xr:uid="{00000000-0005-0000-0000-00004F230000}"/>
    <cellStyle name="Normal 4 2 4 2 3 2 2" xfId="6904" xr:uid="{00000000-0005-0000-0000-000050230000}"/>
    <cellStyle name="Normal 4 2 4 2 3 2 2 2" xfId="26091" xr:uid="{00000000-0005-0000-0000-000051230000}"/>
    <cellStyle name="Normal 4 2 4 2 3 2 2 3" xfId="36271" xr:uid="{00000000-0005-0000-0000-000052230000}"/>
    <cellStyle name="Normal 4 2 4 2 3 2 2 4" xfId="15910" xr:uid="{00000000-0005-0000-0000-000053230000}"/>
    <cellStyle name="Normal 4 2 4 2 3 2 3" xfId="8657" xr:uid="{00000000-0005-0000-0000-000054230000}"/>
    <cellStyle name="Normal 4 2 4 2 3 2 3 2" xfId="27844" xr:uid="{00000000-0005-0000-0000-000055230000}"/>
    <cellStyle name="Normal 4 2 4 2 3 2 3 3" xfId="38024" xr:uid="{00000000-0005-0000-0000-000056230000}"/>
    <cellStyle name="Normal 4 2 4 2 3 2 3 4" xfId="17663" xr:uid="{00000000-0005-0000-0000-000057230000}"/>
    <cellStyle name="Normal 4 2 4 2 3 2 4" xfId="10650" xr:uid="{00000000-0005-0000-0000-000058230000}"/>
    <cellStyle name="Normal 4 2 4 2 3 2 4 2" xfId="29834" xr:uid="{00000000-0005-0000-0000-000059230000}"/>
    <cellStyle name="Normal 4 2 4 2 3 2 4 3" xfId="40014" xr:uid="{00000000-0005-0000-0000-00005A230000}"/>
    <cellStyle name="Normal 4 2 4 2 3 2 4 4" xfId="19654" xr:uid="{00000000-0005-0000-0000-00005B230000}"/>
    <cellStyle name="Normal 4 2 4 2 3 2 5" xfId="24339" xr:uid="{00000000-0005-0000-0000-00005C230000}"/>
    <cellStyle name="Normal 4 2 4 2 3 2 6" xfId="34519" xr:uid="{00000000-0005-0000-0000-00005D230000}"/>
    <cellStyle name="Normal 4 2 4 2 3 2 7" xfId="14158" xr:uid="{00000000-0005-0000-0000-00005E230000}"/>
    <cellStyle name="Normal 4 2 4 2 3 3" xfId="6028" xr:uid="{00000000-0005-0000-0000-00005F230000}"/>
    <cellStyle name="Normal 4 2 4 2 3 3 2" xfId="25215" xr:uid="{00000000-0005-0000-0000-000060230000}"/>
    <cellStyle name="Normal 4 2 4 2 3 3 3" xfId="35395" xr:uid="{00000000-0005-0000-0000-000061230000}"/>
    <cellStyle name="Normal 4 2 4 2 3 3 4" xfId="15034" xr:uid="{00000000-0005-0000-0000-000062230000}"/>
    <cellStyle name="Normal 4 2 4 2 3 4" xfId="7781" xr:uid="{00000000-0005-0000-0000-000063230000}"/>
    <cellStyle name="Normal 4 2 4 2 3 4 2" xfId="26968" xr:uid="{00000000-0005-0000-0000-000064230000}"/>
    <cellStyle name="Normal 4 2 4 2 3 4 3" xfId="37148" xr:uid="{00000000-0005-0000-0000-000065230000}"/>
    <cellStyle name="Normal 4 2 4 2 3 4 4" xfId="16787" xr:uid="{00000000-0005-0000-0000-000066230000}"/>
    <cellStyle name="Normal 4 2 4 2 3 5" xfId="9774" xr:uid="{00000000-0005-0000-0000-000067230000}"/>
    <cellStyle name="Normal 4 2 4 2 3 5 2" xfId="28958" xr:uid="{00000000-0005-0000-0000-000068230000}"/>
    <cellStyle name="Normal 4 2 4 2 3 5 3" xfId="39138" xr:uid="{00000000-0005-0000-0000-000069230000}"/>
    <cellStyle name="Normal 4 2 4 2 3 5 4" xfId="18778" xr:uid="{00000000-0005-0000-0000-00006A230000}"/>
    <cellStyle name="Normal 4 2 4 2 3 6" xfId="11527" xr:uid="{00000000-0005-0000-0000-00006B230000}"/>
    <cellStyle name="Normal 4 2 4 2 3 6 2" xfId="30711" xr:uid="{00000000-0005-0000-0000-00006C230000}"/>
    <cellStyle name="Normal 4 2 4 2 3 6 3" xfId="40891" xr:uid="{00000000-0005-0000-0000-00006D230000}"/>
    <cellStyle name="Normal 4 2 4 2 3 6 4" xfId="20531" xr:uid="{00000000-0005-0000-0000-00006E230000}"/>
    <cellStyle name="Normal 4 2 4 2 3 7" xfId="12403" xr:uid="{00000000-0005-0000-0000-00006F230000}"/>
    <cellStyle name="Normal 4 2 4 2 3 7 2" xfId="31587" xr:uid="{00000000-0005-0000-0000-000070230000}"/>
    <cellStyle name="Normal 4 2 4 2 3 7 3" xfId="41767" xr:uid="{00000000-0005-0000-0000-000071230000}"/>
    <cellStyle name="Normal 4 2 4 2 3 7 4" xfId="21407" xr:uid="{00000000-0005-0000-0000-000072230000}"/>
    <cellStyle name="Normal 4 2 4 2 3 8" xfId="22284" xr:uid="{00000000-0005-0000-0000-000073230000}"/>
    <cellStyle name="Normal 4 2 4 2 3 8 2" xfId="32464" xr:uid="{00000000-0005-0000-0000-000074230000}"/>
    <cellStyle name="Normal 4 2 4 2 3 8 3" xfId="42644" xr:uid="{00000000-0005-0000-0000-000075230000}"/>
    <cellStyle name="Normal 4 2 4 2 3 9" xfId="23463" xr:uid="{00000000-0005-0000-0000-000076230000}"/>
    <cellStyle name="Normal 4 2 4 2 4" xfId="4714" xr:uid="{00000000-0005-0000-0000-000077230000}"/>
    <cellStyle name="Normal 4 2 4 2 4 2" xfId="6466" xr:uid="{00000000-0005-0000-0000-000078230000}"/>
    <cellStyle name="Normal 4 2 4 2 4 2 2" xfId="25653" xr:uid="{00000000-0005-0000-0000-000079230000}"/>
    <cellStyle name="Normal 4 2 4 2 4 2 3" xfId="35833" xr:uid="{00000000-0005-0000-0000-00007A230000}"/>
    <cellStyle name="Normal 4 2 4 2 4 2 4" xfId="15472" xr:uid="{00000000-0005-0000-0000-00007B230000}"/>
    <cellStyle name="Normal 4 2 4 2 4 3" xfId="8219" xr:uid="{00000000-0005-0000-0000-00007C230000}"/>
    <cellStyle name="Normal 4 2 4 2 4 3 2" xfId="27406" xr:uid="{00000000-0005-0000-0000-00007D230000}"/>
    <cellStyle name="Normal 4 2 4 2 4 3 3" xfId="37586" xr:uid="{00000000-0005-0000-0000-00007E230000}"/>
    <cellStyle name="Normal 4 2 4 2 4 3 4" xfId="17225" xr:uid="{00000000-0005-0000-0000-00007F230000}"/>
    <cellStyle name="Normal 4 2 4 2 4 4" xfId="10212" xr:uid="{00000000-0005-0000-0000-000080230000}"/>
    <cellStyle name="Normal 4 2 4 2 4 4 2" xfId="29396" xr:uid="{00000000-0005-0000-0000-000081230000}"/>
    <cellStyle name="Normal 4 2 4 2 4 4 3" xfId="39576" xr:uid="{00000000-0005-0000-0000-000082230000}"/>
    <cellStyle name="Normal 4 2 4 2 4 4 4" xfId="19216" xr:uid="{00000000-0005-0000-0000-000083230000}"/>
    <cellStyle name="Normal 4 2 4 2 4 5" xfId="23901" xr:uid="{00000000-0005-0000-0000-000084230000}"/>
    <cellStyle name="Normal 4 2 4 2 4 6" xfId="34081" xr:uid="{00000000-0005-0000-0000-000085230000}"/>
    <cellStyle name="Normal 4 2 4 2 4 7" xfId="13720" xr:uid="{00000000-0005-0000-0000-000086230000}"/>
    <cellStyle name="Normal 4 2 4 2 5" xfId="5590" xr:uid="{00000000-0005-0000-0000-000087230000}"/>
    <cellStyle name="Normal 4 2 4 2 5 2" xfId="9116" xr:uid="{00000000-0005-0000-0000-000088230000}"/>
    <cellStyle name="Normal 4 2 4 2 5 2 2" xfId="28300" xr:uid="{00000000-0005-0000-0000-000089230000}"/>
    <cellStyle name="Normal 4 2 4 2 5 2 3" xfId="38480" xr:uid="{00000000-0005-0000-0000-00008A230000}"/>
    <cellStyle name="Normal 4 2 4 2 5 2 4" xfId="18120" xr:uid="{00000000-0005-0000-0000-00008B230000}"/>
    <cellStyle name="Normal 4 2 4 2 5 3" xfId="24777" xr:uid="{00000000-0005-0000-0000-00008C230000}"/>
    <cellStyle name="Normal 4 2 4 2 5 4" xfId="34957" xr:uid="{00000000-0005-0000-0000-00008D230000}"/>
    <cellStyle name="Normal 4 2 4 2 5 5" xfId="14596" xr:uid="{00000000-0005-0000-0000-00008E230000}"/>
    <cellStyle name="Normal 4 2 4 2 6" xfId="7343" xr:uid="{00000000-0005-0000-0000-00008F230000}"/>
    <cellStyle name="Normal 4 2 4 2 6 2" xfId="26530" xr:uid="{00000000-0005-0000-0000-000090230000}"/>
    <cellStyle name="Normal 4 2 4 2 6 3" xfId="36710" xr:uid="{00000000-0005-0000-0000-000091230000}"/>
    <cellStyle name="Normal 4 2 4 2 6 4" xfId="16349" xr:uid="{00000000-0005-0000-0000-000092230000}"/>
    <cellStyle name="Normal 4 2 4 2 7" xfId="9336" xr:uid="{00000000-0005-0000-0000-000093230000}"/>
    <cellStyle name="Normal 4 2 4 2 7 2" xfId="28520" xr:uid="{00000000-0005-0000-0000-000094230000}"/>
    <cellStyle name="Normal 4 2 4 2 7 3" xfId="38700" xr:uid="{00000000-0005-0000-0000-000095230000}"/>
    <cellStyle name="Normal 4 2 4 2 7 4" xfId="18340" xr:uid="{00000000-0005-0000-0000-000096230000}"/>
    <cellStyle name="Normal 4 2 4 2 8" xfId="11089" xr:uid="{00000000-0005-0000-0000-000097230000}"/>
    <cellStyle name="Normal 4 2 4 2 8 2" xfId="30273" xr:uid="{00000000-0005-0000-0000-000098230000}"/>
    <cellStyle name="Normal 4 2 4 2 8 3" xfId="40453" xr:uid="{00000000-0005-0000-0000-000099230000}"/>
    <cellStyle name="Normal 4 2 4 2 8 4" xfId="20093" xr:uid="{00000000-0005-0000-0000-00009A230000}"/>
    <cellStyle name="Normal 4 2 4 2 9" xfId="11965" xr:uid="{00000000-0005-0000-0000-00009B230000}"/>
    <cellStyle name="Normal 4 2 4 2 9 2" xfId="31149" xr:uid="{00000000-0005-0000-0000-00009C230000}"/>
    <cellStyle name="Normal 4 2 4 2 9 3" xfId="41329" xr:uid="{00000000-0005-0000-0000-00009D230000}"/>
    <cellStyle name="Normal 4 2 4 2 9 4" xfId="20969" xr:uid="{00000000-0005-0000-0000-00009E230000}"/>
    <cellStyle name="Normal 4 2 4 3" xfId="3941" xr:uid="{00000000-0005-0000-0000-00009F230000}"/>
    <cellStyle name="Normal 4 2 4 3 10" xfId="23129" xr:uid="{00000000-0005-0000-0000-0000A0230000}"/>
    <cellStyle name="Normal 4 2 4 3 11" xfId="33309" xr:uid="{00000000-0005-0000-0000-0000A1230000}"/>
    <cellStyle name="Normal 4 2 4 3 12" xfId="12948" xr:uid="{00000000-0005-0000-0000-0000A2230000}"/>
    <cellStyle name="Normal 4 2 4 3 2" xfId="4379" xr:uid="{00000000-0005-0000-0000-0000A3230000}"/>
    <cellStyle name="Normal 4 2 4 3 2 10" xfId="33747" xr:uid="{00000000-0005-0000-0000-0000A4230000}"/>
    <cellStyle name="Normal 4 2 4 3 2 11" xfId="13386" xr:uid="{00000000-0005-0000-0000-0000A5230000}"/>
    <cellStyle name="Normal 4 2 4 3 2 2" xfId="5256" xr:uid="{00000000-0005-0000-0000-0000A6230000}"/>
    <cellStyle name="Normal 4 2 4 3 2 2 2" xfId="7008" xr:uid="{00000000-0005-0000-0000-0000A7230000}"/>
    <cellStyle name="Normal 4 2 4 3 2 2 2 2" xfId="26195" xr:uid="{00000000-0005-0000-0000-0000A8230000}"/>
    <cellStyle name="Normal 4 2 4 3 2 2 2 3" xfId="36375" xr:uid="{00000000-0005-0000-0000-0000A9230000}"/>
    <cellStyle name="Normal 4 2 4 3 2 2 2 4" xfId="16014" xr:uid="{00000000-0005-0000-0000-0000AA230000}"/>
    <cellStyle name="Normal 4 2 4 3 2 2 3" xfId="8761" xr:uid="{00000000-0005-0000-0000-0000AB230000}"/>
    <cellStyle name="Normal 4 2 4 3 2 2 3 2" xfId="27948" xr:uid="{00000000-0005-0000-0000-0000AC230000}"/>
    <cellStyle name="Normal 4 2 4 3 2 2 3 3" xfId="38128" xr:uid="{00000000-0005-0000-0000-0000AD230000}"/>
    <cellStyle name="Normal 4 2 4 3 2 2 3 4" xfId="17767" xr:uid="{00000000-0005-0000-0000-0000AE230000}"/>
    <cellStyle name="Normal 4 2 4 3 2 2 4" xfId="10754" xr:uid="{00000000-0005-0000-0000-0000AF230000}"/>
    <cellStyle name="Normal 4 2 4 3 2 2 4 2" xfId="29938" xr:uid="{00000000-0005-0000-0000-0000B0230000}"/>
    <cellStyle name="Normal 4 2 4 3 2 2 4 3" xfId="40118" xr:uid="{00000000-0005-0000-0000-0000B1230000}"/>
    <cellStyle name="Normal 4 2 4 3 2 2 4 4" xfId="19758" xr:uid="{00000000-0005-0000-0000-0000B2230000}"/>
    <cellStyle name="Normal 4 2 4 3 2 2 5" xfId="24443" xr:uid="{00000000-0005-0000-0000-0000B3230000}"/>
    <cellStyle name="Normal 4 2 4 3 2 2 6" xfId="34623" xr:uid="{00000000-0005-0000-0000-0000B4230000}"/>
    <cellStyle name="Normal 4 2 4 3 2 2 7" xfId="14262" xr:uid="{00000000-0005-0000-0000-0000B5230000}"/>
    <cellStyle name="Normal 4 2 4 3 2 3" xfId="6132" xr:uid="{00000000-0005-0000-0000-0000B6230000}"/>
    <cellStyle name="Normal 4 2 4 3 2 3 2" xfId="25319" xr:uid="{00000000-0005-0000-0000-0000B7230000}"/>
    <cellStyle name="Normal 4 2 4 3 2 3 3" xfId="35499" xr:uid="{00000000-0005-0000-0000-0000B8230000}"/>
    <cellStyle name="Normal 4 2 4 3 2 3 4" xfId="15138" xr:uid="{00000000-0005-0000-0000-0000B9230000}"/>
    <cellStyle name="Normal 4 2 4 3 2 4" xfId="7885" xr:uid="{00000000-0005-0000-0000-0000BA230000}"/>
    <cellStyle name="Normal 4 2 4 3 2 4 2" xfId="27072" xr:uid="{00000000-0005-0000-0000-0000BB230000}"/>
    <cellStyle name="Normal 4 2 4 3 2 4 3" xfId="37252" xr:uid="{00000000-0005-0000-0000-0000BC230000}"/>
    <cellStyle name="Normal 4 2 4 3 2 4 4" xfId="16891" xr:uid="{00000000-0005-0000-0000-0000BD230000}"/>
    <cellStyle name="Normal 4 2 4 3 2 5" xfId="9878" xr:uid="{00000000-0005-0000-0000-0000BE230000}"/>
    <cellStyle name="Normal 4 2 4 3 2 5 2" xfId="29062" xr:uid="{00000000-0005-0000-0000-0000BF230000}"/>
    <cellStyle name="Normal 4 2 4 3 2 5 3" xfId="39242" xr:uid="{00000000-0005-0000-0000-0000C0230000}"/>
    <cellStyle name="Normal 4 2 4 3 2 5 4" xfId="18882" xr:uid="{00000000-0005-0000-0000-0000C1230000}"/>
    <cellStyle name="Normal 4 2 4 3 2 6" xfId="11631" xr:uid="{00000000-0005-0000-0000-0000C2230000}"/>
    <cellStyle name="Normal 4 2 4 3 2 6 2" xfId="30815" xr:uid="{00000000-0005-0000-0000-0000C3230000}"/>
    <cellStyle name="Normal 4 2 4 3 2 6 3" xfId="40995" xr:uid="{00000000-0005-0000-0000-0000C4230000}"/>
    <cellStyle name="Normal 4 2 4 3 2 6 4" xfId="20635" xr:uid="{00000000-0005-0000-0000-0000C5230000}"/>
    <cellStyle name="Normal 4 2 4 3 2 7" xfId="12507" xr:uid="{00000000-0005-0000-0000-0000C6230000}"/>
    <cellStyle name="Normal 4 2 4 3 2 7 2" xfId="31691" xr:uid="{00000000-0005-0000-0000-0000C7230000}"/>
    <cellStyle name="Normal 4 2 4 3 2 7 3" xfId="41871" xr:uid="{00000000-0005-0000-0000-0000C8230000}"/>
    <cellStyle name="Normal 4 2 4 3 2 7 4" xfId="21511" xr:uid="{00000000-0005-0000-0000-0000C9230000}"/>
    <cellStyle name="Normal 4 2 4 3 2 8" xfId="22388" xr:uid="{00000000-0005-0000-0000-0000CA230000}"/>
    <cellStyle name="Normal 4 2 4 3 2 8 2" xfId="32568" xr:uid="{00000000-0005-0000-0000-0000CB230000}"/>
    <cellStyle name="Normal 4 2 4 3 2 8 3" xfId="42748" xr:uid="{00000000-0005-0000-0000-0000CC230000}"/>
    <cellStyle name="Normal 4 2 4 3 2 9" xfId="23567" xr:uid="{00000000-0005-0000-0000-0000CD230000}"/>
    <cellStyle name="Normal 4 2 4 3 3" xfId="4818" xr:uid="{00000000-0005-0000-0000-0000CE230000}"/>
    <cellStyle name="Normal 4 2 4 3 3 2" xfId="6570" xr:uid="{00000000-0005-0000-0000-0000CF230000}"/>
    <cellStyle name="Normal 4 2 4 3 3 2 2" xfId="25757" xr:uid="{00000000-0005-0000-0000-0000D0230000}"/>
    <cellStyle name="Normal 4 2 4 3 3 2 3" xfId="35937" xr:uid="{00000000-0005-0000-0000-0000D1230000}"/>
    <cellStyle name="Normal 4 2 4 3 3 2 4" xfId="15576" xr:uid="{00000000-0005-0000-0000-0000D2230000}"/>
    <cellStyle name="Normal 4 2 4 3 3 3" xfId="8323" xr:uid="{00000000-0005-0000-0000-0000D3230000}"/>
    <cellStyle name="Normal 4 2 4 3 3 3 2" xfId="27510" xr:uid="{00000000-0005-0000-0000-0000D4230000}"/>
    <cellStyle name="Normal 4 2 4 3 3 3 3" xfId="37690" xr:uid="{00000000-0005-0000-0000-0000D5230000}"/>
    <cellStyle name="Normal 4 2 4 3 3 3 4" xfId="17329" xr:uid="{00000000-0005-0000-0000-0000D6230000}"/>
    <cellStyle name="Normal 4 2 4 3 3 4" xfId="10316" xr:uid="{00000000-0005-0000-0000-0000D7230000}"/>
    <cellStyle name="Normal 4 2 4 3 3 4 2" xfId="29500" xr:uid="{00000000-0005-0000-0000-0000D8230000}"/>
    <cellStyle name="Normal 4 2 4 3 3 4 3" xfId="39680" xr:uid="{00000000-0005-0000-0000-0000D9230000}"/>
    <cellStyle name="Normal 4 2 4 3 3 4 4" xfId="19320" xr:uid="{00000000-0005-0000-0000-0000DA230000}"/>
    <cellStyle name="Normal 4 2 4 3 3 5" xfId="24005" xr:uid="{00000000-0005-0000-0000-0000DB230000}"/>
    <cellStyle name="Normal 4 2 4 3 3 6" xfId="34185" xr:uid="{00000000-0005-0000-0000-0000DC230000}"/>
    <cellStyle name="Normal 4 2 4 3 3 7" xfId="13824" xr:uid="{00000000-0005-0000-0000-0000DD230000}"/>
    <cellStyle name="Normal 4 2 4 3 4" xfId="5694" xr:uid="{00000000-0005-0000-0000-0000DE230000}"/>
    <cellStyle name="Normal 4 2 4 3 4 2" xfId="24881" xr:uid="{00000000-0005-0000-0000-0000DF230000}"/>
    <cellStyle name="Normal 4 2 4 3 4 3" xfId="35061" xr:uid="{00000000-0005-0000-0000-0000E0230000}"/>
    <cellStyle name="Normal 4 2 4 3 4 4" xfId="14700" xr:uid="{00000000-0005-0000-0000-0000E1230000}"/>
    <cellStyle name="Normal 4 2 4 3 5" xfId="7447" xr:uid="{00000000-0005-0000-0000-0000E2230000}"/>
    <cellStyle name="Normal 4 2 4 3 5 2" xfId="26634" xr:uid="{00000000-0005-0000-0000-0000E3230000}"/>
    <cellStyle name="Normal 4 2 4 3 5 3" xfId="36814" xr:uid="{00000000-0005-0000-0000-0000E4230000}"/>
    <cellStyle name="Normal 4 2 4 3 5 4" xfId="16453" xr:uid="{00000000-0005-0000-0000-0000E5230000}"/>
    <cellStyle name="Normal 4 2 4 3 6" xfId="9440" xr:uid="{00000000-0005-0000-0000-0000E6230000}"/>
    <cellStyle name="Normal 4 2 4 3 6 2" xfId="28624" xr:uid="{00000000-0005-0000-0000-0000E7230000}"/>
    <cellStyle name="Normal 4 2 4 3 6 3" xfId="38804" xr:uid="{00000000-0005-0000-0000-0000E8230000}"/>
    <cellStyle name="Normal 4 2 4 3 6 4" xfId="18444" xr:uid="{00000000-0005-0000-0000-0000E9230000}"/>
    <cellStyle name="Normal 4 2 4 3 7" xfId="11193" xr:uid="{00000000-0005-0000-0000-0000EA230000}"/>
    <cellStyle name="Normal 4 2 4 3 7 2" xfId="30377" xr:uid="{00000000-0005-0000-0000-0000EB230000}"/>
    <cellStyle name="Normal 4 2 4 3 7 3" xfId="40557" xr:uid="{00000000-0005-0000-0000-0000EC230000}"/>
    <cellStyle name="Normal 4 2 4 3 7 4" xfId="20197" xr:uid="{00000000-0005-0000-0000-0000ED230000}"/>
    <cellStyle name="Normal 4 2 4 3 8" xfId="12069" xr:uid="{00000000-0005-0000-0000-0000EE230000}"/>
    <cellStyle name="Normal 4 2 4 3 8 2" xfId="31253" xr:uid="{00000000-0005-0000-0000-0000EF230000}"/>
    <cellStyle name="Normal 4 2 4 3 8 3" xfId="41433" xr:uid="{00000000-0005-0000-0000-0000F0230000}"/>
    <cellStyle name="Normal 4 2 4 3 8 4" xfId="21073" xr:uid="{00000000-0005-0000-0000-0000F1230000}"/>
    <cellStyle name="Normal 4 2 4 3 9" xfId="21950" xr:uid="{00000000-0005-0000-0000-0000F2230000}"/>
    <cellStyle name="Normal 4 2 4 3 9 2" xfId="32130" xr:uid="{00000000-0005-0000-0000-0000F3230000}"/>
    <cellStyle name="Normal 4 2 4 3 9 3" xfId="42310" xr:uid="{00000000-0005-0000-0000-0000F4230000}"/>
    <cellStyle name="Normal 4 2 4 4" xfId="4160" xr:uid="{00000000-0005-0000-0000-0000F5230000}"/>
    <cellStyle name="Normal 4 2 4 4 10" xfId="33528" xr:uid="{00000000-0005-0000-0000-0000F6230000}"/>
    <cellStyle name="Normal 4 2 4 4 11" xfId="13167" xr:uid="{00000000-0005-0000-0000-0000F7230000}"/>
    <cellStyle name="Normal 4 2 4 4 2" xfId="5037" xr:uid="{00000000-0005-0000-0000-0000F8230000}"/>
    <cellStyle name="Normal 4 2 4 4 2 2" xfId="6789" xr:uid="{00000000-0005-0000-0000-0000F9230000}"/>
    <cellStyle name="Normal 4 2 4 4 2 2 2" xfId="25976" xr:uid="{00000000-0005-0000-0000-0000FA230000}"/>
    <cellStyle name="Normal 4 2 4 4 2 2 3" xfId="36156" xr:uid="{00000000-0005-0000-0000-0000FB230000}"/>
    <cellStyle name="Normal 4 2 4 4 2 2 4" xfId="15795" xr:uid="{00000000-0005-0000-0000-0000FC230000}"/>
    <cellStyle name="Normal 4 2 4 4 2 3" xfId="8542" xr:uid="{00000000-0005-0000-0000-0000FD230000}"/>
    <cellStyle name="Normal 4 2 4 4 2 3 2" xfId="27729" xr:uid="{00000000-0005-0000-0000-0000FE230000}"/>
    <cellStyle name="Normal 4 2 4 4 2 3 3" xfId="37909" xr:uid="{00000000-0005-0000-0000-0000FF230000}"/>
    <cellStyle name="Normal 4 2 4 4 2 3 4" xfId="17548" xr:uid="{00000000-0005-0000-0000-000000240000}"/>
    <cellStyle name="Normal 4 2 4 4 2 4" xfId="10535" xr:uid="{00000000-0005-0000-0000-000001240000}"/>
    <cellStyle name="Normal 4 2 4 4 2 4 2" xfId="29719" xr:uid="{00000000-0005-0000-0000-000002240000}"/>
    <cellStyle name="Normal 4 2 4 4 2 4 3" xfId="39899" xr:uid="{00000000-0005-0000-0000-000003240000}"/>
    <cellStyle name="Normal 4 2 4 4 2 4 4" xfId="19539" xr:uid="{00000000-0005-0000-0000-000004240000}"/>
    <cellStyle name="Normal 4 2 4 4 2 5" xfId="24224" xr:uid="{00000000-0005-0000-0000-000005240000}"/>
    <cellStyle name="Normal 4 2 4 4 2 6" xfId="34404" xr:uid="{00000000-0005-0000-0000-000006240000}"/>
    <cellStyle name="Normal 4 2 4 4 2 7" xfId="14043" xr:uid="{00000000-0005-0000-0000-000007240000}"/>
    <cellStyle name="Normal 4 2 4 4 3" xfId="5913" xr:uid="{00000000-0005-0000-0000-000008240000}"/>
    <cellStyle name="Normal 4 2 4 4 3 2" xfId="25100" xr:uid="{00000000-0005-0000-0000-000009240000}"/>
    <cellStyle name="Normal 4 2 4 4 3 3" xfId="35280" xr:uid="{00000000-0005-0000-0000-00000A240000}"/>
    <cellStyle name="Normal 4 2 4 4 3 4" xfId="14919" xr:uid="{00000000-0005-0000-0000-00000B240000}"/>
    <cellStyle name="Normal 4 2 4 4 4" xfId="7666" xr:uid="{00000000-0005-0000-0000-00000C240000}"/>
    <cellStyle name="Normal 4 2 4 4 4 2" xfId="26853" xr:uid="{00000000-0005-0000-0000-00000D240000}"/>
    <cellStyle name="Normal 4 2 4 4 4 3" xfId="37033" xr:uid="{00000000-0005-0000-0000-00000E240000}"/>
    <cellStyle name="Normal 4 2 4 4 4 4" xfId="16672" xr:uid="{00000000-0005-0000-0000-00000F240000}"/>
    <cellStyle name="Normal 4 2 4 4 5" xfId="9659" xr:uid="{00000000-0005-0000-0000-000010240000}"/>
    <cellStyle name="Normal 4 2 4 4 5 2" xfId="28843" xr:uid="{00000000-0005-0000-0000-000011240000}"/>
    <cellStyle name="Normal 4 2 4 4 5 3" xfId="39023" xr:uid="{00000000-0005-0000-0000-000012240000}"/>
    <cellStyle name="Normal 4 2 4 4 5 4" xfId="18663" xr:uid="{00000000-0005-0000-0000-000013240000}"/>
    <cellStyle name="Normal 4 2 4 4 6" xfId="11412" xr:uid="{00000000-0005-0000-0000-000014240000}"/>
    <cellStyle name="Normal 4 2 4 4 6 2" xfId="30596" xr:uid="{00000000-0005-0000-0000-000015240000}"/>
    <cellStyle name="Normal 4 2 4 4 6 3" xfId="40776" xr:uid="{00000000-0005-0000-0000-000016240000}"/>
    <cellStyle name="Normal 4 2 4 4 6 4" xfId="20416" xr:uid="{00000000-0005-0000-0000-000017240000}"/>
    <cellStyle name="Normal 4 2 4 4 7" xfId="12288" xr:uid="{00000000-0005-0000-0000-000018240000}"/>
    <cellStyle name="Normal 4 2 4 4 7 2" xfId="31472" xr:uid="{00000000-0005-0000-0000-000019240000}"/>
    <cellStyle name="Normal 4 2 4 4 7 3" xfId="41652" xr:uid="{00000000-0005-0000-0000-00001A240000}"/>
    <cellStyle name="Normal 4 2 4 4 7 4" xfId="21292" xr:uid="{00000000-0005-0000-0000-00001B240000}"/>
    <cellStyle name="Normal 4 2 4 4 8" xfId="22169" xr:uid="{00000000-0005-0000-0000-00001C240000}"/>
    <cellStyle name="Normal 4 2 4 4 8 2" xfId="32349" xr:uid="{00000000-0005-0000-0000-00001D240000}"/>
    <cellStyle name="Normal 4 2 4 4 8 3" xfId="42529" xr:uid="{00000000-0005-0000-0000-00001E240000}"/>
    <cellStyle name="Normal 4 2 4 4 9" xfId="23348" xr:uid="{00000000-0005-0000-0000-00001F240000}"/>
    <cellStyle name="Normal 4 2 4 5" xfId="4599" xr:uid="{00000000-0005-0000-0000-000020240000}"/>
    <cellStyle name="Normal 4 2 4 5 2" xfId="6351" xr:uid="{00000000-0005-0000-0000-000021240000}"/>
    <cellStyle name="Normal 4 2 4 5 2 2" xfId="25538" xr:uid="{00000000-0005-0000-0000-000022240000}"/>
    <cellStyle name="Normal 4 2 4 5 2 3" xfId="35718" xr:uid="{00000000-0005-0000-0000-000023240000}"/>
    <cellStyle name="Normal 4 2 4 5 2 4" xfId="15357" xr:uid="{00000000-0005-0000-0000-000024240000}"/>
    <cellStyle name="Normal 4 2 4 5 3" xfId="8104" xr:uid="{00000000-0005-0000-0000-000025240000}"/>
    <cellStyle name="Normal 4 2 4 5 3 2" xfId="27291" xr:uid="{00000000-0005-0000-0000-000026240000}"/>
    <cellStyle name="Normal 4 2 4 5 3 3" xfId="37471" xr:uid="{00000000-0005-0000-0000-000027240000}"/>
    <cellStyle name="Normal 4 2 4 5 3 4" xfId="17110" xr:uid="{00000000-0005-0000-0000-000028240000}"/>
    <cellStyle name="Normal 4 2 4 5 4" xfId="10097" xr:uid="{00000000-0005-0000-0000-000029240000}"/>
    <cellStyle name="Normal 4 2 4 5 4 2" xfId="29281" xr:uid="{00000000-0005-0000-0000-00002A240000}"/>
    <cellStyle name="Normal 4 2 4 5 4 3" xfId="39461" xr:uid="{00000000-0005-0000-0000-00002B240000}"/>
    <cellStyle name="Normal 4 2 4 5 4 4" xfId="19101" xr:uid="{00000000-0005-0000-0000-00002C240000}"/>
    <cellStyle name="Normal 4 2 4 5 5" xfId="23786" xr:uid="{00000000-0005-0000-0000-00002D240000}"/>
    <cellStyle name="Normal 4 2 4 5 6" xfId="33966" xr:uid="{00000000-0005-0000-0000-00002E240000}"/>
    <cellStyle name="Normal 4 2 4 5 7" xfId="13605" xr:uid="{00000000-0005-0000-0000-00002F240000}"/>
    <cellStyle name="Normal 4 2 4 6" xfId="5475" xr:uid="{00000000-0005-0000-0000-000030240000}"/>
    <cellStyle name="Normal 4 2 4 6 2" xfId="8998" xr:uid="{00000000-0005-0000-0000-000031240000}"/>
    <cellStyle name="Normal 4 2 4 6 2 2" xfId="28182" xr:uid="{00000000-0005-0000-0000-000032240000}"/>
    <cellStyle name="Normal 4 2 4 6 2 3" xfId="38362" xr:uid="{00000000-0005-0000-0000-000033240000}"/>
    <cellStyle name="Normal 4 2 4 6 2 4" xfId="18002" xr:uid="{00000000-0005-0000-0000-000034240000}"/>
    <cellStyle name="Normal 4 2 4 6 3" xfId="24662" xr:uid="{00000000-0005-0000-0000-000035240000}"/>
    <cellStyle name="Normal 4 2 4 6 4" xfId="34842" xr:uid="{00000000-0005-0000-0000-000036240000}"/>
    <cellStyle name="Normal 4 2 4 6 5" xfId="14481" xr:uid="{00000000-0005-0000-0000-000037240000}"/>
    <cellStyle name="Normal 4 2 4 7" xfId="7228" xr:uid="{00000000-0005-0000-0000-000038240000}"/>
    <cellStyle name="Normal 4 2 4 7 2" xfId="26415" xr:uid="{00000000-0005-0000-0000-000039240000}"/>
    <cellStyle name="Normal 4 2 4 7 3" xfId="36595" xr:uid="{00000000-0005-0000-0000-00003A240000}"/>
    <cellStyle name="Normal 4 2 4 7 4" xfId="16234" xr:uid="{00000000-0005-0000-0000-00003B240000}"/>
    <cellStyle name="Normal 4 2 4 8" xfId="9221" xr:uid="{00000000-0005-0000-0000-00003C240000}"/>
    <cellStyle name="Normal 4 2 4 8 2" xfId="28405" xr:uid="{00000000-0005-0000-0000-00003D240000}"/>
    <cellStyle name="Normal 4 2 4 8 3" xfId="38585" xr:uid="{00000000-0005-0000-0000-00003E240000}"/>
    <cellStyle name="Normal 4 2 4 8 4" xfId="18225" xr:uid="{00000000-0005-0000-0000-00003F240000}"/>
    <cellStyle name="Normal 4 2 4 9" xfId="10974" xr:uid="{00000000-0005-0000-0000-000040240000}"/>
    <cellStyle name="Normal 4 2 4 9 2" xfId="30158" xr:uid="{00000000-0005-0000-0000-000041240000}"/>
    <cellStyle name="Normal 4 2 4 9 3" xfId="40338" xr:uid="{00000000-0005-0000-0000-000042240000}"/>
    <cellStyle name="Normal 4 2 4 9 4" xfId="19978" xr:uid="{00000000-0005-0000-0000-000043240000}"/>
    <cellStyle name="Normal 4 2 5" xfId="3810" xr:uid="{00000000-0005-0000-0000-000044240000}"/>
    <cellStyle name="Normal 4 2 5 10" xfId="21820" xr:uid="{00000000-0005-0000-0000-000045240000}"/>
    <cellStyle name="Normal 4 2 5 10 2" xfId="32000" xr:uid="{00000000-0005-0000-0000-000046240000}"/>
    <cellStyle name="Normal 4 2 5 10 3" xfId="42180" xr:uid="{00000000-0005-0000-0000-000047240000}"/>
    <cellStyle name="Normal 4 2 5 11" xfId="22716" xr:uid="{00000000-0005-0000-0000-000048240000}"/>
    <cellStyle name="Normal 4 2 5 11 2" xfId="32896" xr:uid="{00000000-0005-0000-0000-000049240000}"/>
    <cellStyle name="Normal 4 2 5 11 3" xfId="43076" xr:uid="{00000000-0005-0000-0000-00004A240000}"/>
    <cellStyle name="Normal 4 2 5 12" xfId="22955" xr:uid="{00000000-0005-0000-0000-00004B240000}"/>
    <cellStyle name="Normal 4 2 5 13" xfId="33135" xr:uid="{00000000-0005-0000-0000-00004C240000}"/>
    <cellStyle name="Normal 4 2 5 14" xfId="43315" xr:uid="{00000000-0005-0000-0000-00004D240000}"/>
    <cellStyle name="Normal 4 2 5 15" xfId="43554" xr:uid="{00000000-0005-0000-0000-00004E240000}"/>
    <cellStyle name="Normal 4 2 5 16" xfId="12818" xr:uid="{00000000-0005-0000-0000-00004F240000}"/>
    <cellStyle name="Normal 4 2 5 2" xfId="4030" xr:uid="{00000000-0005-0000-0000-000050240000}"/>
    <cellStyle name="Normal 4 2 5 2 10" xfId="23218" xr:uid="{00000000-0005-0000-0000-000051240000}"/>
    <cellStyle name="Normal 4 2 5 2 11" xfId="33398" xr:uid="{00000000-0005-0000-0000-000052240000}"/>
    <cellStyle name="Normal 4 2 5 2 12" xfId="13037" xr:uid="{00000000-0005-0000-0000-000053240000}"/>
    <cellStyle name="Normal 4 2 5 2 2" xfId="4468" xr:uid="{00000000-0005-0000-0000-000054240000}"/>
    <cellStyle name="Normal 4 2 5 2 2 10" xfId="33836" xr:uid="{00000000-0005-0000-0000-000055240000}"/>
    <cellStyle name="Normal 4 2 5 2 2 11" xfId="13475" xr:uid="{00000000-0005-0000-0000-000056240000}"/>
    <cellStyle name="Normal 4 2 5 2 2 2" xfId="5345" xr:uid="{00000000-0005-0000-0000-000057240000}"/>
    <cellStyle name="Normal 4 2 5 2 2 2 2" xfId="7097" xr:uid="{00000000-0005-0000-0000-000058240000}"/>
    <cellStyle name="Normal 4 2 5 2 2 2 2 2" xfId="26284" xr:uid="{00000000-0005-0000-0000-000059240000}"/>
    <cellStyle name="Normal 4 2 5 2 2 2 2 3" xfId="36464" xr:uid="{00000000-0005-0000-0000-00005A240000}"/>
    <cellStyle name="Normal 4 2 5 2 2 2 2 4" xfId="16103" xr:uid="{00000000-0005-0000-0000-00005B240000}"/>
    <cellStyle name="Normal 4 2 5 2 2 2 3" xfId="8850" xr:uid="{00000000-0005-0000-0000-00005C240000}"/>
    <cellStyle name="Normal 4 2 5 2 2 2 3 2" xfId="28037" xr:uid="{00000000-0005-0000-0000-00005D240000}"/>
    <cellStyle name="Normal 4 2 5 2 2 2 3 3" xfId="38217" xr:uid="{00000000-0005-0000-0000-00005E240000}"/>
    <cellStyle name="Normal 4 2 5 2 2 2 3 4" xfId="17856" xr:uid="{00000000-0005-0000-0000-00005F240000}"/>
    <cellStyle name="Normal 4 2 5 2 2 2 4" xfId="10843" xr:uid="{00000000-0005-0000-0000-000060240000}"/>
    <cellStyle name="Normal 4 2 5 2 2 2 4 2" xfId="30027" xr:uid="{00000000-0005-0000-0000-000061240000}"/>
    <cellStyle name="Normal 4 2 5 2 2 2 4 3" xfId="40207" xr:uid="{00000000-0005-0000-0000-000062240000}"/>
    <cellStyle name="Normal 4 2 5 2 2 2 4 4" xfId="19847" xr:uid="{00000000-0005-0000-0000-000063240000}"/>
    <cellStyle name="Normal 4 2 5 2 2 2 5" xfId="24532" xr:uid="{00000000-0005-0000-0000-000064240000}"/>
    <cellStyle name="Normal 4 2 5 2 2 2 6" xfId="34712" xr:uid="{00000000-0005-0000-0000-000065240000}"/>
    <cellStyle name="Normal 4 2 5 2 2 2 7" xfId="14351" xr:uid="{00000000-0005-0000-0000-000066240000}"/>
    <cellStyle name="Normal 4 2 5 2 2 3" xfId="6221" xr:uid="{00000000-0005-0000-0000-000067240000}"/>
    <cellStyle name="Normal 4 2 5 2 2 3 2" xfId="25408" xr:uid="{00000000-0005-0000-0000-000068240000}"/>
    <cellStyle name="Normal 4 2 5 2 2 3 3" xfId="35588" xr:uid="{00000000-0005-0000-0000-000069240000}"/>
    <cellStyle name="Normal 4 2 5 2 2 3 4" xfId="15227" xr:uid="{00000000-0005-0000-0000-00006A240000}"/>
    <cellStyle name="Normal 4 2 5 2 2 4" xfId="7974" xr:uid="{00000000-0005-0000-0000-00006B240000}"/>
    <cellStyle name="Normal 4 2 5 2 2 4 2" xfId="27161" xr:uid="{00000000-0005-0000-0000-00006C240000}"/>
    <cellStyle name="Normal 4 2 5 2 2 4 3" xfId="37341" xr:uid="{00000000-0005-0000-0000-00006D240000}"/>
    <cellStyle name="Normal 4 2 5 2 2 4 4" xfId="16980" xr:uid="{00000000-0005-0000-0000-00006E240000}"/>
    <cellStyle name="Normal 4 2 5 2 2 5" xfId="9967" xr:uid="{00000000-0005-0000-0000-00006F240000}"/>
    <cellStyle name="Normal 4 2 5 2 2 5 2" xfId="29151" xr:uid="{00000000-0005-0000-0000-000070240000}"/>
    <cellStyle name="Normal 4 2 5 2 2 5 3" xfId="39331" xr:uid="{00000000-0005-0000-0000-000071240000}"/>
    <cellStyle name="Normal 4 2 5 2 2 5 4" xfId="18971" xr:uid="{00000000-0005-0000-0000-000072240000}"/>
    <cellStyle name="Normal 4 2 5 2 2 6" xfId="11720" xr:uid="{00000000-0005-0000-0000-000073240000}"/>
    <cellStyle name="Normal 4 2 5 2 2 6 2" xfId="30904" xr:uid="{00000000-0005-0000-0000-000074240000}"/>
    <cellStyle name="Normal 4 2 5 2 2 6 3" xfId="41084" xr:uid="{00000000-0005-0000-0000-000075240000}"/>
    <cellStyle name="Normal 4 2 5 2 2 6 4" xfId="20724" xr:uid="{00000000-0005-0000-0000-000076240000}"/>
    <cellStyle name="Normal 4 2 5 2 2 7" xfId="12596" xr:uid="{00000000-0005-0000-0000-000077240000}"/>
    <cellStyle name="Normal 4 2 5 2 2 7 2" xfId="31780" xr:uid="{00000000-0005-0000-0000-000078240000}"/>
    <cellStyle name="Normal 4 2 5 2 2 7 3" xfId="41960" xr:uid="{00000000-0005-0000-0000-000079240000}"/>
    <cellStyle name="Normal 4 2 5 2 2 7 4" xfId="21600" xr:uid="{00000000-0005-0000-0000-00007A240000}"/>
    <cellStyle name="Normal 4 2 5 2 2 8" xfId="22477" xr:uid="{00000000-0005-0000-0000-00007B240000}"/>
    <cellStyle name="Normal 4 2 5 2 2 8 2" xfId="32657" xr:uid="{00000000-0005-0000-0000-00007C240000}"/>
    <cellStyle name="Normal 4 2 5 2 2 8 3" xfId="42837" xr:uid="{00000000-0005-0000-0000-00007D240000}"/>
    <cellStyle name="Normal 4 2 5 2 2 9" xfId="23656" xr:uid="{00000000-0005-0000-0000-00007E240000}"/>
    <cellStyle name="Normal 4 2 5 2 3" xfId="4907" xr:uid="{00000000-0005-0000-0000-00007F240000}"/>
    <cellStyle name="Normal 4 2 5 2 3 2" xfId="6659" xr:uid="{00000000-0005-0000-0000-000080240000}"/>
    <cellStyle name="Normal 4 2 5 2 3 2 2" xfId="25846" xr:uid="{00000000-0005-0000-0000-000081240000}"/>
    <cellStyle name="Normal 4 2 5 2 3 2 3" xfId="36026" xr:uid="{00000000-0005-0000-0000-000082240000}"/>
    <cellStyle name="Normal 4 2 5 2 3 2 4" xfId="15665" xr:uid="{00000000-0005-0000-0000-000083240000}"/>
    <cellStyle name="Normal 4 2 5 2 3 3" xfId="8412" xr:uid="{00000000-0005-0000-0000-000084240000}"/>
    <cellStyle name="Normal 4 2 5 2 3 3 2" xfId="27599" xr:uid="{00000000-0005-0000-0000-000085240000}"/>
    <cellStyle name="Normal 4 2 5 2 3 3 3" xfId="37779" xr:uid="{00000000-0005-0000-0000-000086240000}"/>
    <cellStyle name="Normal 4 2 5 2 3 3 4" xfId="17418" xr:uid="{00000000-0005-0000-0000-000087240000}"/>
    <cellStyle name="Normal 4 2 5 2 3 4" xfId="10405" xr:uid="{00000000-0005-0000-0000-000088240000}"/>
    <cellStyle name="Normal 4 2 5 2 3 4 2" xfId="29589" xr:uid="{00000000-0005-0000-0000-000089240000}"/>
    <cellStyle name="Normal 4 2 5 2 3 4 3" xfId="39769" xr:uid="{00000000-0005-0000-0000-00008A240000}"/>
    <cellStyle name="Normal 4 2 5 2 3 4 4" xfId="19409" xr:uid="{00000000-0005-0000-0000-00008B240000}"/>
    <cellStyle name="Normal 4 2 5 2 3 5" xfId="24094" xr:uid="{00000000-0005-0000-0000-00008C240000}"/>
    <cellStyle name="Normal 4 2 5 2 3 6" xfId="34274" xr:uid="{00000000-0005-0000-0000-00008D240000}"/>
    <cellStyle name="Normal 4 2 5 2 3 7" xfId="13913" xr:uid="{00000000-0005-0000-0000-00008E240000}"/>
    <cellStyle name="Normal 4 2 5 2 4" xfId="5783" xr:uid="{00000000-0005-0000-0000-00008F240000}"/>
    <cellStyle name="Normal 4 2 5 2 4 2" xfId="24970" xr:uid="{00000000-0005-0000-0000-000090240000}"/>
    <cellStyle name="Normal 4 2 5 2 4 3" xfId="35150" xr:uid="{00000000-0005-0000-0000-000091240000}"/>
    <cellStyle name="Normal 4 2 5 2 4 4" xfId="14789" xr:uid="{00000000-0005-0000-0000-000092240000}"/>
    <cellStyle name="Normal 4 2 5 2 5" xfId="7536" xr:uid="{00000000-0005-0000-0000-000093240000}"/>
    <cellStyle name="Normal 4 2 5 2 5 2" xfId="26723" xr:uid="{00000000-0005-0000-0000-000094240000}"/>
    <cellStyle name="Normal 4 2 5 2 5 3" xfId="36903" xr:uid="{00000000-0005-0000-0000-000095240000}"/>
    <cellStyle name="Normal 4 2 5 2 5 4" xfId="16542" xr:uid="{00000000-0005-0000-0000-000096240000}"/>
    <cellStyle name="Normal 4 2 5 2 6" xfId="9529" xr:uid="{00000000-0005-0000-0000-000097240000}"/>
    <cellStyle name="Normal 4 2 5 2 6 2" xfId="28713" xr:uid="{00000000-0005-0000-0000-000098240000}"/>
    <cellStyle name="Normal 4 2 5 2 6 3" xfId="38893" xr:uid="{00000000-0005-0000-0000-000099240000}"/>
    <cellStyle name="Normal 4 2 5 2 6 4" xfId="18533" xr:uid="{00000000-0005-0000-0000-00009A240000}"/>
    <cellStyle name="Normal 4 2 5 2 7" xfId="11282" xr:uid="{00000000-0005-0000-0000-00009B240000}"/>
    <cellStyle name="Normal 4 2 5 2 7 2" xfId="30466" xr:uid="{00000000-0005-0000-0000-00009C240000}"/>
    <cellStyle name="Normal 4 2 5 2 7 3" xfId="40646" xr:uid="{00000000-0005-0000-0000-00009D240000}"/>
    <cellStyle name="Normal 4 2 5 2 7 4" xfId="20286" xr:uid="{00000000-0005-0000-0000-00009E240000}"/>
    <cellStyle name="Normal 4 2 5 2 8" xfId="12158" xr:uid="{00000000-0005-0000-0000-00009F240000}"/>
    <cellStyle name="Normal 4 2 5 2 8 2" xfId="31342" xr:uid="{00000000-0005-0000-0000-0000A0240000}"/>
    <cellStyle name="Normal 4 2 5 2 8 3" xfId="41522" xr:uid="{00000000-0005-0000-0000-0000A1240000}"/>
    <cellStyle name="Normal 4 2 5 2 8 4" xfId="21162" xr:uid="{00000000-0005-0000-0000-0000A2240000}"/>
    <cellStyle name="Normal 4 2 5 2 9" xfId="22039" xr:uid="{00000000-0005-0000-0000-0000A3240000}"/>
    <cellStyle name="Normal 4 2 5 2 9 2" xfId="32219" xr:uid="{00000000-0005-0000-0000-0000A4240000}"/>
    <cellStyle name="Normal 4 2 5 2 9 3" xfId="42399" xr:uid="{00000000-0005-0000-0000-0000A5240000}"/>
    <cellStyle name="Normal 4 2 5 3" xfId="4249" xr:uid="{00000000-0005-0000-0000-0000A6240000}"/>
    <cellStyle name="Normal 4 2 5 3 10" xfId="33617" xr:uid="{00000000-0005-0000-0000-0000A7240000}"/>
    <cellStyle name="Normal 4 2 5 3 11" xfId="13256" xr:uid="{00000000-0005-0000-0000-0000A8240000}"/>
    <cellStyle name="Normal 4 2 5 3 2" xfId="5126" xr:uid="{00000000-0005-0000-0000-0000A9240000}"/>
    <cellStyle name="Normal 4 2 5 3 2 2" xfId="6878" xr:uid="{00000000-0005-0000-0000-0000AA240000}"/>
    <cellStyle name="Normal 4 2 5 3 2 2 2" xfId="26065" xr:uid="{00000000-0005-0000-0000-0000AB240000}"/>
    <cellStyle name="Normal 4 2 5 3 2 2 3" xfId="36245" xr:uid="{00000000-0005-0000-0000-0000AC240000}"/>
    <cellStyle name="Normal 4 2 5 3 2 2 4" xfId="15884" xr:uid="{00000000-0005-0000-0000-0000AD240000}"/>
    <cellStyle name="Normal 4 2 5 3 2 3" xfId="8631" xr:uid="{00000000-0005-0000-0000-0000AE240000}"/>
    <cellStyle name="Normal 4 2 5 3 2 3 2" xfId="27818" xr:uid="{00000000-0005-0000-0000-0000AF240000}"/>
    <cellStyle name="Normal 4 2 5 3 2 3 3" xfId="37998" xr:uid="{00000000-0005-0000-0000-0000B0240000}"/>
    <cellStyle name="Normal 4 2 5 3 2 3 4" xfId="17637" xr:uid="{00000000-0005-0000-0000-0000B1240000}"/>
    <cellStyle name="Normal 4 2 5 3 2 4" xfId="10624" xr:uid="{00000000-0005-0000-0000-0000B2240000}"/>
    <cellStyle name="Normal 4 2 5 3 2 4 2" xfId="29808" xr:uid="{00000000-0005-0000-0000-0000B3240000}"/>
    <cellStyle name="Normal 4 2 5 3 2 4 3" xfId="39988" xr:uid="{00000000-0005-0000-0000-0000B4240000}"/>
    <cellStyle name="Normal 4 2 5 3 2 4 4" xfId="19628" xr:uid="{00000000-0005-0000-0000-0000B5240000}"/>
    <cellStyle name="Normal 4 2 5 3 2 5" xfId="24313" xr:uid="{00000000-0005-0000-0000-0000B6240000}"/>
    <cellStyle name="Normal 4 2 5 3 2 6" xfId="34493" xr:uid="{00000000-0005-0000-0000-0000B7240000}"/>
    <cellStyle name="Normal 4 2 5 3 2 7" xfId="14132" xr:uid="{00000000-0005-0000-0000-0000B8240000}"/>
    <cellStyle name="Normal 4 2 5 3 3" xfId="6002" xr:uid="{00000000-0005-0000-0000-0000B9240000}"/>
    <cellStyle name="Normal 4 2 5 3 3 2" xfId="25189" xr:uid="{00000000-0005-0000-0000-0000BA240000}"/>
    <cellStyle name="Normal 4 2 5 3 3 3" xfId="35369" xr:uid="{00000000-0005-0000-0000-0000BB240000}"/>
    <cellStyle name="Normal 4 2 5 3 3 4" xfId="15008" xr:uid="{00000000-0005-0000-0000-0000BC240000}"/>
    <cellStyle name="Normal 4 2 5 3 4" xfId="7755" xr:uid="{00000000-0005-0000-0000-0000BD240000}"/>
    <cellStyle name="Normal 4 2 5 3 4 2" xfId="26942" xr:uid="{00000000-0005-0000-0000-0000BE240000}"/>
    <cellStyle name="Normal 4 2 5 3 4 3" xfId="37122" xr:uid="{00000000-0005-0000-0000-0000BF240000}"/>
    <cellStyle name="Normal 4 2 5 3 4 4" xfId="16761" xr:uid="{00000000-0005-0000-0000-0000C0240000}"/>
    <cellStyle name="Normal 4 2 5 3 5" xfId="9748" xr:uid="{00000000-0005-0000-0000-0000C1240000}"/>
    <cellStyle name="Normal 4 2 5 3 5 2" xfId="28932" xr:uid="{00000000-0005-0000-0000-0000C2240000}"/>
    <cellStyle name="Normal 4 2 5 3 5 3" xfId="39112" xr:uid="{00000000-0005-0000-0000-0000C3240000}"/>
    <cellStyle name="Normal 4 2 5 3 5 4" xfId="18752" xr:uid="{00000000-0005-0000-0000-0000C4240000}"/>
    <cellStyle name="Normal 4 2 5 3 6" xfId="11501" xr:uid="{00000000-0005-0000-0000-0000C5240000}"/>
    <cellStyle name="Normal 4 2 5 3 6 2" xfId="30685" xr:uid="{00000000-0005-0000-0000-0000C6240000}"/>
    <cellStyle name="Normal 4 2 5 3 6 3" xfId="40865" xr:uid="{00000000-0005-0000-0000-0000C7240000}"/>
    <cellStyle name="Normal 4 2 5 3 6 4" xfId="20505" xr:uid="{00000000-0005-0000-0000-0000C8240000}"/>
    <cellStyle name="Normal 4 2 5 3 7" xfId="12377" xr:uid="{00000000-0005-0000-0000-0000C9240000}"/>
    <cellStyle name="Normal 4 2 5 3 7 2" xfId="31561" xr:uid="{00000000-0005-0000-0000-0000CA240000}"/>
    <cellStyle name="Normal 4 2 5 3 7 3" xfId="41741" xr:uid="{00000000-0005-0000-0000-0000CB240000}"/>
    <cellStyle name="Normal 4 2 5 3 7 4" xfId="21381" xr:uid="{00000000-0005-0000-0000-0000CC240000}"/>
    <cellStyle name="Normal 4 2 5 3 8" xfId="22258" xr:uid="{00000000-0005-0000-0000-0000CD240000}"/>
    <cellStyle name="Normal 4 2 5 3 8 2" xfId="32438" xr:uid="{00000000-0005-0000-0000-0000CE240000}"/>
    <cellStyle name="Normal 4 2 5 3 8 3" xfId="42618" xr:uid="{00000000-0005-0000-0000-0000CF240000}"/>
    <cellStyle name="Normal 4 2 5 3 9" xfId="23437" xr:uid="{00000000-0005-0000-0000-0000D0240000}"/>
    <cellStyle name="Normal 4 2 5 4" xfId="4688" xr:uid="{00000000-0005-0000-0000-0000D1240000}"/>
    <cellStyle name="Normal 4 2 5 4 2" xfId="6440" xr:uid="{00000000-0005-0000-0000-0000D2240000}"/>
    <cellStyle name="Normal 4 2 5 4 2 2" xfId="25627" xr:uid="{00000000-0005-0000-0000-0000D3240000}"/>
    <cellStyle name="Normal 4 2 5 4 2 3" xfId="35807" xr:uid="{00000000-0005-0000-0000-0000D4240000}"/>
    <cellStyle name="Normal 4 2 5 4 2 4" xfId="15446" xr:uid="{00000000-0005-0000-0000-0000D5240000}"/>
    <cellStyle name="Normal 4 2 5 4 3" xfId="8193" xr:uid="{00000000-0005-0000-0000-0000D6240000}"/>
    <cellStyle name="Normal 4 2 5 4 3 2" xfId="27380" xr:uid="{00000000-0005-0000-0000-0000D7240000}"/>
    <cellStyle name="Normal 4 2 5 4 3 3" xfId="37560" xr:uid="{00000000-0005-0000-0000-0000D8240000}"/>
    <cellStyle name="Normal 4 2 5 4 3 4" xfId="17199" xr:uid="{00000000-0005-0000-0000-0000D9240000}"/>
    <cellStyle name="Normal 4 2 5 4 4" xfId="10186" xr:uid="{00000000-0005-0000-0000-0000DA240000}"/>
    <cellStyle name="Normal 4 2 5 4 4 2" xfId="29370" xr:uid="{00000000-0005-0000-0000-0000DB240000}"/>
    <cellStyle name="Normal 4 2 5 4 4 3" xfId="39550" xr:uid="{00000000-0005-0000-0000-0000DC240000}"/>
    <cellStyle name="Normal 4 2 5 4 4 4" xfId="19190" xr:uid="{00000000-0005-0000-0000-0000DD240000}"/>
    <cellStyle name="Normal 4 2 5 4 5" xfId="23875" xr:uid="{00000000-0005-0000-0000-0000DE240000}"/>
    <cellStyle name="Normal 4 2 5 4 6" xfId="34055" xr:uid="{00000000-0005-0000-0000-0000DF240000}"/>
    <cellStyle name="Normal 4 2 5 4 7" xfId="13694" xr:uid="{00000000-0005-0000-0000-0000E0240000}"/>
    <cellStyle name="Normal 4 2 5 5" xfId="5564" xr:uid="{00000000-0005-0000-0000-0000E1240000}"/>
    <cellStyle name="Normal 4 2 5 5 2" xfId="9090" xr:uid="{00000000-0005-0000-0000-0000E2240000}"/>
    <cellStyle name="Normal 4 2 5 5 2 2" xfId="28274" xr:uid="{00000000-0005-0000-0000-0000E3240000}"/>
    <cellStyle name="Normal 4 2 5 5 2 3" xfId="38454" xr:uid="{00000000-0005-0000-0000-0000E4240000}"/>
    <cellStyle name="Normal 4 2 5 5 2 4" xfId="18094" xr:uid="{00000000-0005-0000-0000-0000E5240000}"/>
    <cellStyle name="Normal 4 2 5 5 3" xfId="24751" xr:uid="{00000000-0005-0000-0000-0000E6240000}"/>
    <cellStyle name="Normal 4 2 5 5 4" xfId="34931" xr:uid="{00000000-0005-0000-0000-0000E7240000}"/>
    <cellStyle name="Normal 4 2 5 5 5" xfId="14570" xr:uid="{00000000-0005-0000-0000-0000E8240000}"/>
    <cellStyle name="Normal 4 2 5 6" xfId="7317" xr:uid="{00000000-0005-0000-0000-0000E9240000}"/>
    <cellStyle name="Normal 4 2 5 6 2" xfId="26504" xr:uid="{00000000-0005-0000-0000-0000EA240000}"/>
    <cellStyle name="Normal 4 2 5 6 3" xfId="36684" xr:uid="{00000000-0005-0000-0000-0000EB240000}"/>
    <cellStyle name="Normal 4 2 5 6 4" xfId="16323" xr:uid="{00000000-0005-0000-0000-0000EC240000}"/>
    <cellStyle name="Normal 4 2 5 7" xfId="9310" xr:uid="{00000000-0005-0000-0000-0000ED240000}"/>
    <cellStyle name="Normal 4 2 5 7 2" xfId="28494" xr:uid="{00000000-0005-0000-0000-0000EE240000}"/>
    <cellStyle name="Normal 4 2 5 7 3" xfId="38674" xr:uid="{00000000-0005-0000-0000-0000EF240000}"/>
    <cellStyle name="Normal 4 2 5 7 4" xfId="18314" xr:uid="{00000000-0005-0000-0000-0000F0240000}"/>
    <cellStyle name="Normal 4 2 5 8" xfId="11063" xr:uid="{00000000-0005-0000-0000-0000F1240000}"/>
    <cellStyle name="Normal 4 2 5 8 2" xfId="30247" xr:uid="{00000000-0005-0000-0000-0000F2240000}"/>
    <cellStyle name="Normal 4 2 5 8 3" xfId="40427" xr:uid="{00000000-0005-0000-0000-0000F3240000}"/>
    <cellStyle name="Normal 4 2 5 8 4" xfId="20067" xr:uid="{00000000-0005-0000-0000-0000F4240000}"/>
    <cellStyle name="Normal 4 2 5 9" xfId="11939" xr:uid="{00000000-0005-0000-0000-0000F5240000}"/>
    <cellStyle name="Normal 4 2 5 9 2" xfId="31123" xr:uid="{00000000-0005-0000-0000-0000F6240000}"/>
    <cellStyle name="Normal 4 2 5 9 3" xfId="41303" xr:uid="{00000000-0005-0000-0000-0000F7240000}"/>
    <cellStyle name="Normal 4 2 5 9 4" xfId="20943" xr:uid="{00000000-0005-0000-0000-0000F8240000}"/>
    <cellStyle name="Normal 4 2 6" xfId="3915" xr:uid="{00000000-0005-0000-0000-0000F9240000}"/>
    <cellStyle name="Normal 4 2 6 10" xfId="23103" xr:uid="{00000000-0005-0000-0000-0000FA240000}"/>
    <cellStyle name="Normal 4 2 6 11" xfId="33283" xr:uid="{00000000-0005-0000-0000-0000FB240000}"/>
    <cellStyle name="Normal 4 2 6 12" xfId="12922" xr:uid="{00000000-0005-0000-0000-0000FC240000}"/>
    <cellStyle name="Normal 4 2 6 2" xfId="4353" xr:uid="{00000000-0005-0000-0000-0000FD240000}"/>
    <cellStyle name="Normal 4 2 6 2 10" xfId="33721" xr:uid="{00000000-0005-0000-0000-0000FE240000}"/>
    <cellStyle name="Normal 4 2 6 2 11" xfId="13360" xr:uid="{00000000-0005-0000-0000-0000FF240000}"/>
    <cellStyle name="Normal 4 2 6 2 2" xfId="5230" xr:uid="{00000000-0005-0000-0000-000000250000}"/>
    <cellStyle name="Normal 4 2 6 2 2 2" xfId="6982" xr:uid="{00000000-0005-0000-0000-000001250000}"/>
    <cellStyle name="Normal 4 2 6 2 2 2 2" xfId="26169" xr:uid="{00000000-0005-0000-0000-000002250000}"/>
    <cellStyle name="Normal 4 2 6 2 2 2 3" xfId="36349" xr:uid="{00000000-0005-0000-0000-000003250000}"/>
    <cellStyle name="Normal 4 2 6 2 2 2 4" xfId="15988" xr:uid="{00000000-0005-0000-0000-000004250000}"/>
    <cellStyle name="Normal 4 2 6 2 2 3" xfId="8735" xr:uid="{00000000-0005-0000-0000-000005250000}"/>
    <cellStyle name="Normal 4 2 6 2 2 3 2" xfId="27922" xr:uid="{00000000-0005-0000-0000-000006250000}"/>
    <cellStyle name="Normal 4 2 6 2 2 3 3" xfId="38102" xr:uid="{00000000-0005-0000-0000-000007250000}"/>
    <cellStyle name="Normal 4 2 6 2 2 3 4" xfId="17741" xr:uid="{00000000-0005-0000-0000-000008250000}"/>
    <cellStyle name="Normal 4 2 6 2 2 4" xfId="10728" xr:uid="{00000000-0005-0000-0000-000009250000}"/>
    <cellStyle name="Normal 4 2 6 2 2 4 2" xfId="29912" xr:uid="{00000000-0005-0000-0000-00000A250000}"/>
    <cellStyle name="Normal 4 2 6 2 2 4 3" xfId="40092" xr:uid="{00000000-0005-0000-0000-00000B250000}"/>
    <cellStyle name="Normal 4 2 6 2 2 4 4" xfId="19732" xr:uid="{00000000-0005-0000-0000-00000C250000}"/>
    <cellStyle name="Normal 4 2 6 2 2 5" xfId="24417" xr:uid="{00000000-0005-0000-0000-00000D250000}"/>
    <cellStyle name="Normal 4 2 6 2 2 6" xfId="34597" xr:uid="{00000000-0005-0000-0000-00000E250000}"/>
    <cellStyle name="Normal 4 2 6 2 2 7" xfId="14236" xr:uid="{00000000-0005-0000-0000-00000F250000}"/>
    <cellStyle name="Normal 4 2 6 2 3" xfId="6106" xr:uid="{00000000-0005-0000-0000-000010250000}"/>
    <cellStyle name="Normal 4 2 6 2 3 2" xfId="25293" xr:uid="{00000000-0005-0000-0000-000011250000}"/>
    <cellStyle name="Normal 4 2 6 2 3 3" xfId="35473" xr:uid="{00000000-0005-0000-0000-000012250000}"/>
    <cellStyle name="Normal 4 2 6 2 3 4" xfId="15112" xr:uid="{00000000-0005-0000-0000-000013250000}"/>
    <cellStyle name="Normal 4 2 6 2 4" xfId="7859" xr:uid="{00000000-0005-0000-0000-000014250000}"/>
    <cellStyle name="Normal 4 2 6 2 4 2" xfId="27046" xr:uid="{00000000-0005-0000-0000-000015250000}"/>
    <cellStyle name="Normal 4 2 6 2 4 3" xfId="37226" xr:uid="{00000000-0005-0000-0000-000016250000}"/>
    <cellStyle name="Normal 4 2 6 2 4 4" xfId="16865" xr:uid="{00000000-0005-0000-0000-000017250000}"/>
    <cellStyle name="Normal 4 2 6 2 5" xfId="9852" xr:uid="{00000000-0005-0000-0000-000018250000}"/>
    <cellStyle name="Normal 4 2 6 2 5 2" xfId="29036" xr:uid="{00000000-0005-0000-0000-000019250000}"/>
    <cellStyle name="Normal 4 2 6 2 5 3" xfId="39216" xr:uid="{00000000-0005-0000-0000-00001A250000}"/>
    <cellStyle name="Normal 4 2 6 2 5 4" xfId="18856" xr:uid="{00000000-0005-0000-0000-00001B250000}"/>
    <cellStyle name="Normal 4 2 6 2 6" xfId="11605" xr:uid="{00000000-0005-0000-0000-00001C250000}"/>
    <cellStyle name="Normal 4 2 6 2 6 2" xfId="30789" xr:uid="{00000000-0005-0000-0000-00001D250000}"/>
    <cellStyle name="Normal 4 2 6 2 6 3" xfId="40969" xr:uid="{00000000-0005-0000-0000-00001E250000}"/>
    <cellStyle name="Normal 4 2 6 2 6 4" xfId="20609" xr:uid="{00000000-0005-0000-0000-00001F250000}"/>
    <cellStyle name="Normal 4 2 6 2 7" xfId="12481" xr:uid="{00000000-0005-0000-0000-000020250000}"/>
    <cellStyle name="Normal 4 2 6 2 7 2" xfId="31665" xr:uid="{00000000-0005-0000-0000-000021250000}"/>
    <cellStyle name="Normal 4 2 6 2 7 3" xfId="41845" xr:uid="{00000000-0005-0000-0000-000022250000}"/>
    <cellStyle name="Normal 4 2 6 2 7 4" xfId="21485" xr:uid="{00000000-0005-0000-0000-000023250000}"/>
    <cellStyle name="Normal 4 2 6 2 8" xfId="22362" xr:uid="{00000000-0005-0000-0000-000024250000}"/>
    <cellStyle name="Normal 4 2 6 2 8 2" xfId="32542" xr:uid="{00000000-0005-0000-0000-000025250000}"/>
    <cellStyle name="Normal 4 2 6 2 8 3" xfId="42722" xr:uid="{00000000-0005-0000-0000-000026250000}"/>
    <cellStyle name="Normal 4 2 6 2 9" xfId="23541" xr:uid="{00000000-0005-0000-0000-000027250000}"/>
    <cellStyle name="Normal 4 2 6 3" xfId="4792" xr:uid="{00000000-0005-0000-0000-000028250000}"/>
    <cellStyle name="Normal 4 2 6 3 2" xfId="6544" xr:uid="{00000000-0005-0000-0000-000029250000}"/>
    <cellStyle name="Normal 4 2 6 3 2 2" xfId="25731" xr:uid="{00000000-0005-0000-0000-00002A250000}"/>
    <cellStyle name="Normal 4 2 6 3 2 3" xfId="35911" xr:uid="{00000000-0005-0000-0000-00002B250000}"/>
    <cellStyle name="Normal 4 2 6 3 2 4" xfId="15550" xr:uid="{00000000-0005-0000-0000-00002C250000}"/>
    <cellStyle name="Normal 4 2 6 3 3" xfId="8297" xr:uid="{00000000-0005-0000-0000-00002D250000}"/>
    <cellStyle name="Normal 4 2 6 3 3 2" xfId="27484" xr:uid="{00000000-0005-0000-0000-00002E250000}"/>
    <cellStyle name="Normal 4 2 6 3 3 3" xfId="37664" xr:uid="{00000000-0005-0000-0000-00002F250000}"/>
    <cellStyle name="Normal 4 2 6 3 3 4" xfId="17303" xr:uid="{00000000-0005-0000-0000-000030250000}"/>
    <cellStyle name="Normal 4 2 6 3 4" xfId="10290" xr:uid="{00000000-0005-0000-0000-000031250000}"/>
    <cellStyle name="Normal 4 2 6 3 4 2" xfId="29474" xr:uid="{00000000-0005-0000-0000-000032250000}"/>
    <cellStyle name="Normal 4 2 6 3 4 3" xfId="39654" xr:uid="{00000000-0005-0000-0000-000033250000}"/>
    <cellStyle name="Normal 4 2 6 3 4 4" xfId="19294" xr:uid="{00000000-0005-0000-0000-000034250000}"/>
    <cellStyle name="Normal 4 2 6 3 5" xfId="23979" xr:uid="{00000000-0005-0000-0000-000035250000}"/>
    <cellStyle name="Normal 4 2 6 3 6" xfId="34159" xr:uid="{00000000-0005-0000-0000-000036250000}"/>
    <cellStyle name="Normal 4 2 6 3 7" xfId="13798" xr:uid="{00000000-0005-0000-0000-000037250000}"/>
    <cellStyle name="Normal 4 2 6 4" xfId="5668" xr:uid="{00000000-0005-0000-0000-000038250000}"/>
    <cellStyle name="Normal 4 2 6 4 2" xfId="24855" xr:uid="{00000000-0005-0000-0000-000039250000}"/>
    <cellStyle name="Normal 4 2 6 4 3" xfId="35035" xr:uid="{00000000-0005-0000-0000-00003A250000}"/>
    <cellStyle name="Normal 4 2 6 4 4" xfId="14674" xr:uid="{00000000-0005-0000-0000-00003B250000}"/>
    <cellStyle name="Normal 4 2 6 5" xfId="7421" xr:uid="{00000000-0005-0000-0000-00003C250000}"/>
    <cellStyle name="Normal 4 2 6 5 2" xfId="26608" xr:uid="{00000000-0005-0000-0000-00003D250000}"/>
    <cellStyle name="Normal 4 2 6 5 3" xfId="36788" xr:uid="{00000000-0005-0000-0000-00003E250000}"/>
    <cellStyle name="Normal 4 2 6 5 4" xfId="16427" xr:uid="{00000000-0005-0000-0000-00003F250000}"/>
    <cellStyle name="Normal 4 2 6 6" xfId="9414" xr:uid="{00000000-0005-0000-0000-000040250000}"/>
    <cellStyle name="Normal 4 2 6 6 2" xfId="28598" xr:uid="{00000000-0005-0000-0000-000041250000}"/>
    <cellStyle name="Normal 4 2 6 6 3" xfId="38778" xr:uid="{00000000-0005-0000-0000-000042250000}"/>
    <cellStyle name="Normal 4 2 6 6 4" xfId="18418" xr:uid="{00000000-0005-0000-0000-000043250000}"/>
    <cellStyle name="Normal 4 2 6 7" xfId="11167" xr:uid="{00000000-0005-0000-0000-000044250000}"/>
    <cellStyle name="Normal 4 2 6 7 2" xfId="30351" xr:uid="{00000000-0005-0000-0000-000045250000}"/>
    <cellStyle name="Normal 4 2 6 7 3" xfId="40531" xr:uid="{00000000-0005-0000-0000-000046250000}"/>
    <cellStyle name="Normal 4 2 6 7 4" xfId="20171" xr:uid="{00000000-0005-0000-0000-000047250000}"/>
    <cellStyle name="Normal 4 2 6 8" xfId="12043" xr:uid="{00000000-0005-0000-0000-000048250000}"/>
    <cellStyle name="Normal 4 2 6 8 2" xfId="31227" xr:uid="{00000000-0005-0000-0000-000049250000}"/>
    <cellStyle name="Normal 4 2 6 8 3" xfId="41407" xr:uid="{00000000-0005-0000-0000-00004A250000}"/>
    <cellStyle name="Normal 4 2 6 8 4" xfId="21047" xr:uid="{00000000-0005-0000-0000-00004B250000}"/>
    <cellStyle name="Normal 4 2 6 9" xfId="21924" xr:uid="{00000000-0005-0000-0000-00004C250000}"/>
    <cellStyle name="Normal 4 2 6 9 2" xfId="32104" xr:uid="{00000000-0005-0000-0000-00004D250000}"/>
    <cellStyle name="Normal 4 2 6 9 3" xfId="42284" xr:uid="{00000000-0005-0000-0000-00004E250000}"/>
    <cellStyle name="Normal 4 2 7" xfId="4134" xr:uid="{00000000-0005-0000-0000-00004F250000}"/>
    <cellStyle name="Normal 4 2 7 10" xfId="33502" xr:uid="{00000000-0005-0000-0000-000050250000}"/>
    <cellStyle name="Normal 4 2 7 11" xfId="13141" xr:uid="{00000000-0005-0000-0000-000051250000}"/>
    <cellStyle name="Normal 4 2 7 2" xfId="5011" xr:uid="{00000000-0005-0000-0000-000052250000}"/>
    <cellStyle name="Normal 4 2 7 2 2" xfId="6763" xr:uid="{00000000-0005-0000-0000-000053250000}"/>
    <cellStyle name="Normal 4 2 7 2 2 2" xfId="25950" xr:uid="{00000000-0005-0000-0000-000054250000}"/>
    <cellStyle name="Normal 4 2 7 2 2 3" xfId="36130" xr:uid="{00000000-0005-0000-0000-000055250000}"/>
    <cellStyle name="Normal 4 2 7 2 2 4" xfId="15769" xr:uid="{00000000-0005-0000-0000-000056250000}"/>
    <cellStyle name="Normal 4 2 7 2 3" xfId="8516" xr:uid="{00000000-0005-0000-0000-000057250000}"/>
    <cellStyle name="Normal 4 2 7 2 3 2" xfId="27703" xr:uid="{00000000-0005-0000-0000-000058250000}"/>
    <cellStyle name="Normal 4 2 7 2 3 3" xfId="37883" xr:uid="{00000000-0005-0000-0000-000059250000}"/>
    <cellStyle name="Normal 4 2 7 2 3 4" xfId="17522" xr:uid="{00000000-0005-0000-0000-00005A250000}"/>
    <cellStyle name="Normal 4 2 7 2 4" xfId="10509" xr:uid="{00000000-0005-0000-0000-00005B250000}"/>
    <cellStyle name="Normal 4 2 7 2 4 2" xfId="29693" xr:uid="{00000000-0005-0000-0000-00005C250000}"/>
    <cellStyle name="Normal 4 2 7 2 4 3" xfId="39873" xr:uid="{00000000-0005-0000-0000-00005D250000}"/>
    <cellStyle name="Normal 4 2 7 2 4 4" xfId="19513" xr:uid="{00000000-0005-0000-0000-00005E250000}"/>
    <cellStyle name="Normal 4 2 7 2 5" xfId="24198" xr:uid="{00000000-0005-0000-0000-00005F250000}"/>
    <cellStyle name="Normal 4 2 7 2 6" xfId="34378" xr:uid="{00000000-0005-0000-0000-000060250000}"/>
    <cellStyle name="Normal 4 2 7 2 7" xfId="14017" xr:uid="{00000000-0005-0000-0000-000061250000}"/>
    <cellStyle name="Normal 4 2 7 3" xfId="5887" xr:uid="{00000000-0005-0000-0000-000062250000}"/>
    <cellStyle name="Normal 4 2 7 3 2" xfId="25074" xr:uid="{00000000-0005-0000-0000-000063250000}"/>
    <cellStyle name="Normal 4 2 7 3 3" xfId="35254" xr:uid="{00000000-0005-0000-0000-000064250000}"/>
    <cellStyle name="Normal 4 2 7 3 4" xfId="14893" xr:uid="{00000000-0005-0000-0000-000065250000}"/>
    <cellStyle name="Normal 4 2 7 4" xfId="7640" xr:uid="{00000000-0005-0000-0000-000066250000}"/>
    <cellStyle name="Normal 4 2 7 4 2" xfId="26827" xr:uid="{00000000-0005-0000-0000-000067250000}"/>
    <cellStyle name="Normal 4 2 7 4 3" xfId="37007" xr:uid="{00000000-0005-0000-0000-000068250000}"/>
    <cellStyle name="Normal 4 2 7 4 4" xfId="16646" xr:uid="{00000000-0005-0000-0000-000069250000}"/>
    <cellStyle name="Normal 4 2 7 5" xfId="9633" xr:uid="{00000000-0005-0000-0000-00006A250000}"/>
    <cellStyle name="Normal 4 2 7 5 2" xfId="28817" xr:uid="{00000000-0005-0000-0000-00006B250000}"/>
    <cellStyle name="Normal 4 2 7 5 3" xfId="38997" xr:uid="{00000000-0005-0000-0000-00006C250000}"/>
    <cellStyle name="Normal 4 2 7 5 4" xfId="18637" xr:uid="{00000000-0005-0000-0000-00006D250000}"/>
    <cellStyle name="Normal 4 2 7 6" xfId="11386" xr:uid="{00000000-0005-0000-0000-00006E250000}"/>
    <cellStyle name="Normal 4 2 7 6 2" xfId="30570" xr:uid="{00000000-0005-0000-0000-00006F250000}"/>
    <cellStyle name="Normal 4 2 7 6 3" xfId="40750" xr:uid="{00000000-0005-0000-0000-000070250000}"/>
    <cellStyle name="Normal 4 2 7 6 4" xfId="20390" xr:uid="{00000000-0005-0000-0000-000071250000}"/>
    <cellStyle name="Normal 4 2 7 7" xfId="12262" xr:uid="{00000000-0005-0000-0000-000072250000}"/>
    <cellStyle name="Normal 4 2 7 7 2" xfId="31446" xr:uid="{00000000-0005-0000-0000-000073250000}"/>
    <cellStyle name="Normal 4 2 7 7 3" xfId="41626" xr:uid="{00000000-0005-0000-0000-000074250000}"/>
    <cellStyle name="Normal 4 2 7 7 4" xfId="21266" xr:uid="{00000000-0005-0000-0000-000075250000}"/>
    <cellStyle name="Normal 4 2 7 8" xfId="22143" xr:uid="{00000000-0005-0000-0000-000076250000}"/>
    <cellStyle name="Normal 4 2 7 8 2" xfId="32323" xr:uid="{00000000-0005-0000-0000-000077250000}"/>
    <cellStyle name="Normal 4 2 7 8 3" xfId="42503" xr:uid="{00000000-0005-0000-0000-000078250000}"/>
    <cellStyle name="Normal 4 2 7 9" xfId="23322" xr:uid="{00000000-0005-0000-0000-000079250000}"/>
    <cellStyle name="Normal 4 2 8" xfId="4573" xr:uid="{00000000-0005-0000-0000-00007A250000}"/>
    <cellStyle name="Normal 4 2 8 2" xfId="6325" xr:uid="{00000000-0005-0000-0000-00007B250000}"/>
    <cellStyle name="Normal 4 2 8 2 2" xfId="25512" xr:uid="{00000000-0005-0000-0000-00007C250000}"/>
    <cellStyle name="Normal 4 2 8 2 3" xfId="35692" xr:uid="{00000000-0005-0000-0000-00007D250000}"/>
    <cellStyle name="Normal 4 2 8 2 4" xfId="15331" xr:uid="{00000000-0005-0000-0000-00007E250000}"/>
    <cellStyle name="Normal 4 2 8 3" xfId="8078" xr:uid="{00000000-0005-0000-0000-00007F250000}"/>
    <cellStyle name="Normal 4 2 8 3 2" xfId="27265" xr:uid="{00000000-0005-0000-0000-000080250000}"/>
    <cellStyle name="Normal 4 2 8 3 3" xfId="37445" xr:uid="{00000000-0005-0000-0000-000081250000}"/>
    <cellStyle name="Normal 4 2 8 3 4" xfId="17084" xr:uid="{00000000-0005-0000-0000-000082250000}"/>
    <cellStyle name="Normal 4 2 8 4" xfId="10071" xr:uid="{00000000-0005-0000-0000-000083250000}"/>
    <cellStyle name="Normal 4 2 8 4 2" xfId="29255" xr:uid="{00000000-0005-0000-0000-000084250000}"/>
    <cellStyle name="Normal 4 2 8 4 3" xfId="39435" xr:uid="{00000000-0005-0000-0000-000085250000}"/>
    <cellStyle name="Normal 4 2 8 4 4" xfId="19075" xr:uid="{00000000-0005-0000-0000-000086250000}"/>
    <cellStyle name="Normal 4 2 8 5" xfId="23760" xr:uid="{00000000-0005-0000-0000-000087250000}"/>
    <cellStyle name="Normal 4 2 8 6" xfId="33940" xr:uid="{00000000-0005-0000-0000-000088250000}"/>
    <cellStyle name="Normal 4 2 8 7" xfId="13579" xr:uid="{00000000-0005-0000-0000-000089250000}"/>
    <cellStyle name="Normal 4 2 9" xfId="5449" xr:uid="{00000000-0005-0000-0000-00008A250000}"/>
    <cellStyle name="Normal 4 2 9 2" xfId="8971" xr:uid="{00000000-0005-0000-0000-00008B250000}"/>
    <cellStyle name="Normal 4 2 9 2 2" xfId="28156" xr:uid="{00000000-0005-0000-0000-00008C250000}"/>
    <cellStyle name="Normal 4 2 9 2 3" xfId="38336" xr:uid="{00000000-0005-0000-0000-00008D250000}"/>
    <cellStyle name="Normal 4 2 9 2 4" xfId="17976" xr:uid="{00000000-0005-0000-0000-00008E250000}"/>
    <cellStyle name="Normal 4 2 9 3" xfId="24636" xr:uid="{00000000-0005-0000-0000-00008F250000}"/>
    <cellStyle name="Normal 4 2 9 4" xfId="34816" xr:uid="{00000000-0005-0000-0000-000090250000}"/>
    <cellStyle name="Normal 4 2 9 5" xfId="14455" xr:uid="{00000000-0005-0000-0000-000091250000}"/>
    <cellStyle name="Normal 4 20" xfId="43438" xr:uid="{00000000-0005-0000-0000-000092250000}"/>
    <cellStyle name="Normal 4 21" xfId="12705" xr:uid="{00000000-0005-0000-0000-000093250000}"/>
    <cellStyle name="Normal 4 22" xfId="3653" xr:uid="{00000000-0005-0000-0000-000094250000}"/>
    <cellStyle name="Normal 4 3" xfId="218" xr:uid="{00000000-0005-0000-0000-000095250000}"/>
    <cellStyle name="Normal 4 3 10" xfId="11853" xr:uid="{00000000-0005-0000-0000-000096250000}"/>
    <cellStyle name="Normal 4 3 10 2" xfId="31037" xr:uid="{00000000-0005-0000-0000-000097250000}"/>
    <cellStyle name="Normal 4 3 10 3" xfId="41217" xr:uid="{00000000-0005-0000-0000-000098250000}"/>
    <cellStyle name="Normal 4 3 10 4" xfId="20857" xr:uid="{00000000-0005-0000-0000-000099250000}"/>
    <cellStyle name="Normal 4 3 11" xfId="21734" xr:uid="{00000000-0005-0000-0000-00009A250000}"/>
    <cellStyle name="Normal 4 3 11 2" xfId="31914" xr:uid="{00000000-0005-0000-0000-00009B250000}"/>
    <cellStyle name="Normal 4 3 11 3" xfId="42094" xr:uid="{00000000-0005-0000-0000-00009C250000}"/>
    <cellStyle name="Normal 4 3 12" xfId="22627" xr:uid="{00000000-0005-0000-0000-00009D250000}"/>
    <cellStyle name="Normal 4 3 12 2" xfId="32807" xr:uid="{00000000-0005-0000-0000-00009E250000}"/>
    <cellStyle name="Normal 4 3 12 3" xfId="42987" xr:uid="{00000000-0005-0000-0000-00009F250000}"/>
    <cellStyle name="Normal 4 3 13" xfId="22866" xr:uid="{00000000-0005-0000-0000-0000A0250000}"/>
    <cellStyle name="Normal 4 3 14" xfId="33046" xr:uid="{00000000-0005-0000-0000-0000A1250000}"/>
    <cellStyle name="Normal 4 3 15" xfId="43226" xr:uid="{00000000-0005-0000-0000-0000A2250000}"/>
    <cellStyle name="Normal 4 3 16" xfId="43465" xr:uid="{00000000-0005-0000-0000-0000A3250000}"/>
    <cellStyle name="Normal 4 3 17" xfId="12732" xr:uid="{00000000-0005-0000-0000-0000A4250000}"/>
    <cellStyle name="Normal 4 3 18" xfId="3718" xr:uid="{00000000-0005-0000-0000-0000A5250000}"/>
    <cellStyle name="Normal 4 3 2" xfId="3839" xr:uid="{00000000-0005-0000-0000-0000A6250000}"/>
    <cellStyle name="Normal 4 3 2 10" xfId="21849" xr:uid="{00000000-0005-0000-0000-0000A7250000}"/>
    <cellStyle name="Normal 4 3 2 10 2" xfId="32029" xr:uid="{00000000-0005-0000-0000-0000A8250000}"/>
    <cellStyle name="Normal 4 3 2 10 3" xfId="42209" xr:uid="{00000000-0005-0000-0000-0000A9250000}"/>
    <cellStyle name="Normal 4 3 2 11" xfId="22745" xr:uid="{00000000-0005-0000-0000-0000AA250000}"/>
    <cellStyle name="Normal 4 3 2 11 2" xfId="32925" xr:uid="{00000000-0005-0000-0000-0000AB250000}"/>
    <cellStyle name="Normal 4 3 2 11 3" xfId="43105" xr:uid="{00000000-0005-0000-0000-0000AC250000}"/>
    <cellStyle name="Normal 4 3 2 12" xfId="22984" xr:uid="{00000000-0005-0000-0000-0000AD250000}"/>
    <cellStyle name="Normal 4 3 2 13" xfId="33164" xr:uid="{00000000-0005-0000-0000-0000AE250000}"/>
    <cellStyle name="Normal 4 3 2 14" xfId="43344" xr:uid="{00000000-0005-0000-0000-0000AF250000}"/>
    <cellStyle name="Normal 4 3 2 15" xfId="43583" xr:uid="{00000000-0005-0000-0000-0000B0250000}"/>
    <cellStyle name="Normal 4 3 2 16" xfId="12847" xr:uid="{00000000-0005-0000-0000-0000B1250000}"/>
    <cellStyle name="Normal 4 3 2 2" xfId="4059" xr:uid="{00000000-0005-0000-0000-0000B2250000}"/>
    <cellStyle name="Normal 4 3 2 2 10" xfId="23247" xr:uid="{00000000-0005-0000-0000-0000B3250000}"/>
    <cellStyle name="Normal 4 3 2 2 11" xfId="33427" xr:uid="{00000000-0005-0000-0000-0000B4250000}"/>
    <cellStyle name="Normal 4 3 2 2 12" xfId="13066" xr:uid="{00000000-0005-0000-0000-0000B5250000}"/>
    <cellStyle name="Normal 4 3 2 2 2" xfId="4497" xr:uid="{00000000-0005-0000-0000-0000B6250000}"/>
    <cellStyle name="Normal 4 3 2 2 2 10" xfId="33865" xr:uid="{00000000-0005-0000-0000-0000B7250000}"/>
    <cellStyle name="Normal 4 3 2 2 2 11" xfId="13504" xr:uid="{00000000-0005-0000-0000-0000B8250000}"/>
    <cellStyle name="Normal 4 3 2 2 2 2" xfId="5374" xr:uid="{00000000-0005-0000-0000-0000B9250000}"/>
    <cellStyle name="Normal 4 3 2 2 2 2 2" xfId="7126" xr:uid="{00000000-0005-0000-0000-0000BA250000}"/>
    <cellStyle name="Normal 4 3 2 2 2 2 2 2" xfId="26313" xr:uid="{00000000-0005-0000-0000-0000BB250000}"/>
    <cellStyle name="Normal 4 3 2 2 2 2 2 3" xfId="36493" xr:uid="{00000000-0005-0000-0000-0000BC250000}"/>
    <cellStyle name="Normal 4 3 2 2 2 2 2 4" xfId="16132" xr:uid="{00000000-0005-0000-0000-0000BD250000}"/>
    <cellStyle name="Normal 4 3 2 2 2 2 3" xfId="8879" xr:uid="{00000000-0005-0000-0000-0000BE250000}"/>
    <cellStyle name="Normal 4 3 2 2 2 2 3 2" xfId="28066" xr:uid="{00000000-0005-0000-0000-0000BF250000}"/>
    <cellStyle name="Normal 4 3 2 2 2 2 3 3" xfId="38246" xr:uid="{00000000-0005-0000-0000-0000C0250000}"/>
    <cellStyle name="Normal 4 3 2 2 2 2 3 4" xfId="17885" xr:uid="{00000000-0005-0000-0000-0000C1250000}"/>
    <cellStyle name="Normal 4 3 2 2 2 2 4" xfId="10872" xr:uid="{00000000-0005-0000-0000-0000C2250000}"/>
    <cellStyle name="Normal 4 3 2 2 2 2 4 2" xfId="30056" xr:uid="{00000000-0005-0000-0000-0000C3250000}"/>
    <cellStyle name="Normal 4 3 2 2 2 2 4 3" xfId="40236" xr:uid="{00000000-0005-0000-0000-0000C4250000}"/>
    <cellStyle name="Normal 4 3 2 2 2 2 4 4" xfId="19876" xr:uid="{00000000-0005-0000-0000-0000C5250000}"/>
    <cellStyle name="Normal 4 3 2 2 2 2 5" xfId="24561" xr:uid="{00000000-0005-0000-0000-0000C6250000}"/>
    <cellStyle name="Normal 4 3 2 2 2 2 6" xfId="34741" xr:uid="{00000000-0005-0000-0000-0000C7250000}"/>
    <cellStyle name="Normal 4 3 2 2 2 2 7" xfId="14380" xr:uid="{00000000-0005-0000-0000-0000C8250000}"/>
    <cellStyle name="Normal 4 3 2 2 2 3" xfId="6250" xr:uid="{00000000-0005-0000-0000-0000C9250000}"/>
    <cellStyle name="Normal 4 3 2 2 2 3 2" xfId="25437" xr:uid="{00000000-0005-0000-0000-0000CA250000}"/>
    <cellStyle name="Normal 4 3 2 2 2 3 3" xfId="35617" xr:uid="{00000000-0005-0000-0000-0000CB250000}"/>
    <cellStyle name="Normal 4 3 2 2 2 3 4" xfId="15256" xr:uid="{00000000-0005-0000-0000-0000CC250000}"/>
    <cellStyle name="Normal 4 3 2 2 2 4" xfId="8003" xr:uid="{00000000-0005-0000-0000-0000CD250000}"/>
    <cellStyle name="Normal 4 3 2 2 2 4 2" xfId="27190" xr:uid="{00000000-0005-0000-0000-0000CE250000}"/>
    <cellStyle name="Normal 4 3 2 2 2 4 3" xfId="37370" xr:uid="{00000000-0005-0000-0000-0000CF250000}"/>
    <cellStyle name="Normal 4 3 2 2 2 4 4" xfId="17009" xr:uid="{00000000-0005-0000-0000-0000D0250000}"/>
    <cellStyle name="Normal 4 3 2 2 2 5" xfId="9996" xr:uid="{00000000-0005-0000-0000-0000D1250000}"/>
    <cellStyle name="Normal 4 3 2 2 2 5 2" xfId="29180" xr:uid="{00000000-0005-0000-0000-0000D2250000}"/>
    <cellStyle name="Normal 4 3 2 2 2 5 3" xfId="39360" xr:uid="{00000000-0005-0000-0000-0000D3250000}"/>
    <cellStyle name="Normal 4 3 2 2 2 5 4" xfId="19000" xr:uid="{00000000-0005-0000-0000-0000D4250000}"/>
    <cellStyle name="Normal 4 3 2 2 2 6" xfId="11749" xr:uid="{00000000-0005-0000-0000-0000D5250000}"/>
    <cellStyle name="Normal 4 3 2 2 2 6 2" xfId="30933" xr:uid="{00000000-0005-0000-0000-0000D6250000}"/>
    <cellStyle name="Normal 4 3 2 2 2 6 3" xfId="41113" xr:uid="{00000000-0005-0000-0000-0000D7250000}"/>
    <cellStyle name="Normal 4 3 2 2 2 6 4" xfId="20753" xr:uid="{00000000-0005-0000-0000-0000D8250000}"/>
    <cellStyle name="Normal 4 3 2 2 2 7" xfId="12625" xr:uid="{00000000-0005-0000-0000-0000D9250000}"/>
    <cellStyle name="Normal 4 3 2 2 2 7 2" xfId="31809" xr:uid="{00000000-0005-0000-0000-0000DA250000}"/>
    <cellStyle name="Normal 4 3 2 2 2 7 3" xfId="41989" xr:uid="{00000000-0005-0000-0000-0000DB250000}"/>
    <cellStyle name="Normal 4 3 2 2 2 7 4" xfId="21629" xr:uid="{00000000-0005-0000-0000-0000DC250000}"/>
    <cellStyle name="Normal 4 3 2 2 2 8" xfId="22506" xr:uid="{00000000-0005-0000-0000-0000DD250000}"/>
    <cellStyle name="Normal 4 3 2 2 2 8 2" xfId="32686" xr:uid="{00000000-0005-0000-0000-0000DE250000}"/>
    <cellStyle name="Normal 4 3 2 2 2 8 3" xfId="42866" xr:uid="{00000000-0005-0000-0000-0000DF250000}"/>
    <cellStyle name="Normal 4 3 2 2 2 9" xfId="23685" xr:uid="{00000000-0005-0000-0000-0000E0250000}"/>
    <cellStyle name="Normal 4 3 2 2 3" xfId="4936" xr:uid="{00000000-0005-0000-0000-0000E1250000}"/>
    <cellStyle name="Normal 4 3 2 2 3 2" xfId="6688" xr:uid="{00000000-0005-0000-0000-0000E2250000}"/>
    <cellStyle name="Normal 4 3 2 2 3 2 2" xfId="25875" xr:uid="{00000000-0005-0000-0000-0000E3250000}"/>
    <cellStyle name="Normal 4 3 2 2 3 2 3" xfId="36055" xr:uid="{00000000-0005-0000-0000-0000E4250000}"/>
    <cellStyle name="Normal 4 3 2 2 3 2 4" xfId="15694" xr:uid="{00000000-0005-0000-0000-0000E5250000}"/>
    <cellStyle name="Normal 4 3 2 2 3 3" xfId="8441" xr:uid="{00000000-0005-0000-0000-0000E6250000}"/>
    <cellStyle name="Normal 4 3 2 2 3 3 2" xfId="27628" xr:uid="{00000000-0005-0000-0000-0000E7250000}"/>
    <cellStyle name="Normal 4 3 2 2 3 3 3" xfId="37808" xr:uid="{00000000-0005-0000-0000-0000E8250000}"/>
    <cellStyle name="Normal 4 3 2 2 3 3 4" xfId="17447" xr:uid="{00000000-0005-0000-0000-0000E9250000}"/>
    <cellStyle name="Normal 4 3 2 2 3 4" xfId="10434" xr:uid="{00000000-0005-0000-0000-0000EA250000}"/>
    <cellStyle name="Normal 4 3 2 2 3 4 2" xfId="29618" xr:uid="{00000000-0005-0000-0000-0000EB250000}"/>
    <cellStyle name="Normal 4 3 2 2 3 4 3" xfId="39798" xr:uid="{00000000-0005-0000-0000-0000EC250000}"/>
    <cellStyle name="Normal 4 3 2 2 3 4 4" xfId="19438" xr:uid="{00000000-0005-0000-0000-0000ED250000}"/>
    <cellStyle name="Normal 4 3 2 2 3 5" xfId="24123" xr:uid="{00000000-0005-0000-0000-0000EE250000}"/>
    <cellStyle name="Normal 4 3 2 2 3 6" xfId="34303" xr:uid="{00000000-0005-0000-0000-0000EF250000}"/>
    <cellStyle name="Normal 4 3 2 2 3 7" xfId="13942" xr:uid="{00000000-0005-0000-0000-0000F0250000}"/>
    <cellStyle name="Normal 4 3 2 2 4" xfId="5812" xr:uid="{00000000-0005-0000-0000-0000F1250000}"/>
    <cellStyle name="Normal 4 3 2 2 4 2" xfId="24999" xr:uid="{00000000-0005-0000-0000-0000F2250000}"/>
    <cellStyle name="Normal 4 3 2 2 4 3" xfId="35179" xr:uid="{00000000-0005-0000-0000-0000F3250000}"/>
    <cellStyle name="Normal 4 3 2 2 4 4" xfId="14818" xr:uid="{00000000-0005-0000-0000-0000F4250000}"/>
    <cellStyle name="Normal 4 3 2 2 5" xfId="7565" xr:uid="{00000000-0005-0000-0000-0000F5250000}"/>
    <cellStyle name="Normal 4 3 2 2 5 2" xfId="26752" xr:uid="{00000000-0005-0000-0000-0000F6250000}"/>
    <cellStyle name="Normal 4 3 2 2 5 3" xfId="36932" xr:uid="{00000000-0005-0000-0000-0000F7250000}"/>
    <cellStyle name="Normal 4 3 2 2 5 4" xfId="16571" xr:uid="{00000000-0005-0000-0000-0000F8250000}"/>
    <cellStyle name="Normal 4 3 2 2 6" xfId="9558" xr:uid="{00000000-0005-0000-0000-0000F9250000}"/>
    <cellStyle name="Normal 4 3 2 2 6 2" xfId="28742" xr:uid="{00000000-0005-0000-0000-0000FA250000}"/>
    <cellStyle name="Normal 4 3 2 2 6 3" xfId="38922" xr:uid="{00000000-0005-0000-0000-0000FB250000}"/>
    <cellStyle name="Normal 4 3 2 2 6 4" xfId="18562" xr:uid="{00000000-0005-0000-0000-0000FC250000}"/>
    <cellStyle name="Normal 4 3 2 2 7" xfId="11311" xr:uid="{00000000-0005-0000-0000-0000FD250000}"/>
    <cellStyle name="Normal 4 3 2 2 7 2" xfId="30495" xr:uid="{00000000-0005-0000-0000-0000FE250000}"/>
    <cellStyle name="Normal 4 3 2 2 7 3" xfId="40675" xr:uid="{00000000-0005-0000-0000-0000FF250000}"/>
    <cellStyle name="Normal 4 3 2 2 7 4" xfId="20315" xr:uid="{00000000-0005-0000-0000-000000260000}"/>
    <cellStyle name="Normal 4 3 2 2 8" xfId="12187" xr:uid="{00000000-0005-0000-0000-000001260000}"/>
    <cellStyle name="Normal 4 3 2 2 8 2" xfId="31371" xr:uid="{00000000-0005-0000-0000-000002260000}"/>
    <cellStyle name="Normal 4 3 2 2 8 3" xfId="41551" xr:uid="{00000000-0005-0000-0000-000003260000}"/>
    <cellStyle name="Normal 4 3 2 2 8 4" xfId="21191" xr:uid="{00000000-0005-0000-0000-000004260000}"/>
    <cellStyle name="Normal 4 3 2 2 9" xfId="22068" xr:uid="{00000000-0005-0000-0000-000005260000}"/>
    <cellStyle name="Normal 4 3 2 2 9 2" xfId="32248" xr:uid="{00000000-0005-0000-0000-000006260000}"/>
    <cellStyle name="Normal 4 3 2 2 9 3" xfId="42428" xr:uid="{00000000-0005-0000-0000-000007260000}"/>
    <cellStyle name="Normal 4 3 2 3" xfId="4278" xr:uid="{00000000-0005-0000-0000-000008260000}"/>
    <cellStyle name="Normal 4 3 2 3 10" xfId="33646" xr:uid="{00000000-0005-0000-0000-000009260000}"/>
    <cellStyle name="Normal 4 3 2 3 11" xfId="13285" xr:uid="{00000000-0005-0000-0000-00000A260000}"/>
    <cellStyle name="Normal 4 3 2 3 2" xfId="5155" xr:uid="{00000000-0005-0000-0000-00000B260000}"/>
    <cellStyle name="Normal 4 3 2 3 2 2" xfId="6907" xr:uid="{00000000-0005-0000-0000-00000C260000}"/>
    <cellStyle name="Normal 4 3 2 3 2 2 2" xfId="26094" xr:uid="{00000000-0005-0000-0000-00000D260000}"/>
    <cellStyle name="Normal 4 3 2 3 2 2 3" xfId="36274" xr:uid="{00000000-0005-0000-0000-00000E260000}"/>
    <cellStyle name="Normal 4 3 2 3 2 2 4" xfId="15913" xr:uid="{00000000-0005-0000-0000-00000F260000}"/>
    <cellStyle name="Normal 4 3 2 3 2 3" xfId="8660" xr:uid="{00000000-0005-0000-0000-000010260000}"/>
    <cellStyle name="Normal 4 3 2 3 2 3 2" xfId="27847" xr:uid="{00000000-0005-0000-0000-000011260000}"/>
    <cellStyle name="Normal 4 3 2 3 2 3 3" xfId="38027" xr:uid="{00000000-0005-0000-0000-000012260000}"/>
    <cellStyle name="Normal 4 3 2 3 2 3 4" xfId="17666" xr:uid="{00000000-0005-0000-0000-000013260000}"/>
    <cellStyle name="Normal 4 3 2 3 2 4" xfId="10653" xr:uid="{00000000-0005-0000-0000-000014260000}"/>
    <cellStyle name="Normal 4 3 2 3 2 4 2" xfId="29837" xr:uid="{00000000-0005-0000-0000-000015260000}"/>
    <cellStyle name="Normal 4 3 2 3 2 4 3" xfId="40017" xr:uid="{00000000-0005-0000-0000-000016260000}"/>
    <cellStyle name="Normal 4 3 2 3 2 4 4" xfId="19657" xr:uid="{00000000-0005-0000-0000-000017260000}"/>
    <cellStyle name="Normal 4 3 2 3 2 5" xfId="24342" xr:uid="{00000000-0005-0000-0000-000018260000}"/>
    <cellStyle name="Normal 4 3 2 3 2 6" xfId="34522" xr:uid="{00000000-0005-0000-0000-000019260000}"/>
    <cellStyle name="Normal 4 3 2 3 2 7" xfId="14161" xr:uid="{00000000-0005-0000-0000-00001A260000}"/>
    <cellStyle name="Normal 4 3 2 3 3" xfId="6031" xr:uid="{00000000-0005-0000-0000-00001B260000}"/>
    <cellStyle name="Normal 4 3 2 3 3 2" xfId="25218" xr:uid="{00000000-0005-0000-0000-00001C260000}"/>
    <cellStyle name="Normal 4 3 2 3 3 3" xfId="35398" xr:uid="{00000000-0005-0000-0000-00001D260000}"/>
    <cellStyle name="Normal 4 3 2 3 3 4" xfId="15037" xr:uid="{00000000-0005-0000-0000-00001E260000}"/>
    <cellStyle name="Normal 4 3 2 3 4" xfId="7784" xr:uid="{00000000-0005-0000-0000-00001F260000}"/>
    <cellStyle name="Normal 4 3 2 3 4 2" xfId="26971" xr:uid="{00000000-0005-0000-0000-000020260000}"/>
    <cellStyle name="Normal 4 3 2 3 4 3" xfId="37151" xr:uid="{00000000-0005-0000-0000-000021260000}"/>
    <cellStyle name="Normal 4 3 2 3 4 4" xfId="16790" xr:uid="{00000000-0005-0000-0000-000022260000}"/>
    <cellStyle name="Normal 4 3 2 3 5" xfId="9777" xr:uid="{00000000-0005-0000-0000-000023260000}"/>
    <cellStyle name="Normal 4 3 2 3 5 2" xfId="28961" xr:uid="{00000000-0005-0000-0000-000024260000}"/>
    <cellStyle name="Normal 4 3 2 3 5 3" xfId="39141" xr:uid="{00000000-0005-0000-0000-000025260000}"/>
    <cellStyle name="Normal 4 3 2 3 5 4" xfId="18781" xr:uid="{00000000-0005-0000-0000-000026260000}"/>
    <cellStyle name="Normal 4 3 2 3 6" xfId="11530" xr:uid="{00000000-0005-0000-0000-000027260000}"/>
    <cellStyle name="Normal 4 3 2 3 6 2" xfId="30714" xr:uid="{00000000-0005-0000-0000-000028260000}"/>
    <cellStyle name="Normal 4 3 2 3 6 3" xfId="40894" xr:uid="{00000000-0005-0000-0000-000029260000}"/>
    <cellStyle name="Normal 4 3 2 3 6 4" xfId="20534" xr:uid="{00000000-0005-0000-0000-00002A260000}"/>
    <cellStyle name="Normal 4 3 2 3 7" xfId="12406" xr:uid="{00000000-0005-0000-0000-00002B260000}"/>
    <cellStyle name="Normal 4 3 2 3 7 2" xfId="31590" xr:uid="{00000000-0005-0000-0000-00002C260000}"/>
    <cellStyle name="Normal 4 3 2 3 7 3" xfId="41770" xr:uid="{00000000-0005-0000-0000-00002D260000}"/>
    <cellStyle name="Normal 4 3 2 3 7 4" xfId="21410" xr:uid="{00000000-0005-0000-0000-00002E260000}"/>
    <cellStyle name="Normal 4 3 2 3 8" xfId="22287" xr:uid="{00000000-0005-0000-0000-00002F260000}"/>
    <cellStyle name="Normal 4 3 2 3 8 2" xfId="32467" xr:uid="{00000000-0005-0000-0000-000030260000}"/>
    <cellStyle name="Normal 4 3 2 3 8 3" xfId="42647" xr:uid="{00000000-0005-0000-0000-000031260000}"/>
    <cellStyle name="Normal 4 3 2 3 9" xfId="23466" xr:uid="{00000000-0005-0000-0000-000032260000}"/>
    <cellStyle name="Normal 4 3 2 4" xfId="4717" xr:uid="{00000000-0005-0000-0000-000033260000}"/>
    <cellStyle name="Normal 4 3 2 4 2" xfId="6469" xr:uid="{00000000-0005-0000-0000-000034260000}"/>
    <cellStyle name="Normal 4 3 2 4 2 2" xfId="25656" xr:uid="{00000000-0005-0000-0000-000035260000}"/>
    <cellStyle name="Normal 4 3 2 4 2 3" xfId="35836" xr:uid="{00000000-0005-0000-0000-000036260000}"/>
    <cellStyle name="Normal 4 3 2 4 2 4" xfId="15475" xr:uid="{00000000-0005-0000-0000-000037260000}"/>
    <cellStyle name="Normal 4 3 2 4 3" xfId="8222" xr:uid="{00000000-0005-0000-0000-000038260000}"/>
    <cellStyle name="Normal 4 3 2 4 3 2" xfId="27409" xr:uid="{00000000-0005-0000-0000-000039260000}"/>
    <cellStyle name="Normal 4 3 2 4 3 3" xfId="37589" xr:uid="{00000000-0005-0000-0000-00003A260000}"/>
    <cellStyle name="Normal 4 3 2 4 3 4" xfId="17228" xr:uid="{00000000-0005-0000-0000-00003B260000}"/>
    <cellStyle name="Normal 4 3 2 4 4" xfId="10215" xr:uid="{00000000-0005-0000-0000-00003C260000}"/>
    <cellStyle name="Normal 4 3 2 4 4 2" xfId="29399" xr:uid="{00000000-0005-0000-0000-00003D260000}"/>
    <cellStyle name="Normal 4 3 2 4 4 3" xfId="39579" xr:uid="{00000000-0005-0000-0000-00003E260000}"/>
    <cellStyle name="Normal 4 3 2 4 4 4" xfId="19219" xr:uid="{00000000-0005-0000-0000-00003F260000}"/>
    <cellStyle name="Normal 4 3 2 4 5" xfId="23904" xr:uid="{00000000-0005-0000-0000-000040260000}"/>
    <cellStyle name="Normal 4 3 2 4 6" xfId="34084" xr:uid="{00000000-0005-0000-0000-000041260000}"/>
    <cellStyle name="Normal 4 3 2 4 7" xfId="13723" xr:uid="{00000000-0005-0000-0000-000042260000}"/>
    <cellStyle name="Normal 4 3 2 5" xfId="5593" xr:uid="{00000000-0005-0000-0000-000043260000}"/>
    <cellStyle name="Normal 4 3 2 5 2" xfId="9119" xr:uid="{00000000-0005-0000-0000-000044260000}"/>
    <cellStyle name="Normal 4 3 2 5 2 2" xfId="28303" xr:uid="{00000000-0005-0000-0000-000045260000}"/>
    <cellStyle name="Normal 4 3 2 5 2 3" xfId="38483" xr:uid="{00000000-0005-0000-0000-000046260000}"/>
    <cellStyle name="Normal 4 3 2 5 2 4" xfId="18123" xr:uid="{00000000-0005-0000-0000-000047260000}"/>
    <cellStyle name="Normal 4 3 2 5 3" xfId="24780" xr:uid="{00000000-0005-0000-0000-000048260000}"/>
    <cellStyle name="Normal 4 3 2 5 4" xfId="34960" xr:uid="{00000000-0005-0000-0000-000049260000}"/>
    <cellStyle name="Normal 4 3 2 5 5" xfId="14599" xr:uid="{00000000-0005-0000-0000-00004A260000}"/>
    <cellStyle name="Normal 4 3 2 6" xfId="7346" xr:uid="{00000000-0005-0000-0000-00004B260000}"/>
    <cellStyle name="Normal 4 3 2 6 2" xfId="26533" xr:uid="{00000000-0005-0000-0000-00004C260000}"/>
    <cellStyle name="Normal 4 3 2 6 3" xfId="36713" xr:uid="{00000000-0005-0000-0000-00004D260000}"/>
    <cellStyle name="Normal 4 3 2 6 4" xfId="16352" xr:uid="{00000000-0005-0000-0000-00004E260000}"/>
    <cellStyle name="Normal 4 3 2 7" xfId="9339" xr:uid="{00000000-0005-0000-0000-00004F260000}"/>
    <cellStyle name="Normal 4 3 2 7 2" xfId="28523" xr:uid="{00000000-0005-0000-0000-000050260000}"/>
    <cellStyle name="Normal 4 3 2 7 3" xfId="38703" xr:uid="{00000000-0005-0000-0000-000051260000}"/>
    <cellStyle name="Normal 4 3 2 7 4" xfId="18343" xr:uid="{00000000-0005-0000-0000-000052260000}"/>
    <cellStyle name="Normal 4 3 2 8" xfId="11092" xr:uid="{00000000-0005-0000-0000-000053260000}"/>
    <cellStyle name="Normal 4 3 2 8 2" xfId="30276" xr:uid="{00000000-0005-0000-0000-000054260000}"/>
    <cellStyle name="Normal 4 3 2 8 3" xfId="40456" xr:uid="{00000000-0005-0000-0000-000055260000}"/>
    <cellStyle name="Normal 4 3 2 8 4" xfId="20096" xr:uid="{00000000-0005-0000-0000-000056260000}"/>
    <cellStyle name="Normal 4 3 2 9" xfId="11968" xr:uid="{00000000-0005-0000-0000-000057260000}"/>
    <cellStyle name="Normal 4 3 2 9 2" xfId="31152" xr:uid="{00000000-0005-0000-0000-000058260000}"/>
    <cellStyle name="Normal 4 3 2 9 3" xfId="41332" xr:uid="{00000000-0005-0000-0000-000059260000}"/>
    <cellStyle name="Normal 4 3 2 9 4" xfId="20972" xr:uid="{00000000-0005-0000-0000-00005A260000}"/>
    <cellStyle name="Normal 4 3 3" xfId="3944" xr:uid="{00000000-0005-0000-0000-00005B260000}"/>
    <cellStyle name="Normal 4 3 3 10" xfId="23132" xr:uid="{00000000-0005-0000-0000-00005C260000}"/>
    <cellStyle name="Normal 4 3 3 11" xfId="33312" xr:uid="{00000000-0005-0000-0000-00005D260000}"/>
    <cellStyle name="Normal 4 3 3 12" xfId="12951" xr:uid="{00000000-0005-0000-0000-00005E260000}"/>
    <cellStyle name="Normal 4 3 3 2" xfId="4382" xr:uid="{00000000-0005-0000-0000-00005F260000}"/>
    <cellStyle name="Normal 4 3 3 2 10" xfId="33750" xr:uid="{00000000-0005-0000-0000-000060260000}"/>
    <cellStyle name="Normal 4 3 3 2 11" xfId="13389" xr:uid="{00000000-0005-0000-0000-000061260000}"/>
    <cellStyle name="Normal 4 3 3 2 2" xfId="5259" xr:uid="{00000000-0005-0000-0000-000062260000}"/>
    <cellStyle name="Normal 4 3 3 2 2 2" xfId="7011" xr:uid="{00000000-0005-0000-0000-000063260000}"/>
    <cellStyle name="Normal 4 3 3 2 2 2 2" xfId="26198" xr:uid="{00000000-0005-0000-0000-000064260000}"/>
    <cellStyle name="Normal 4 3 3 2 2 2 3" xfId="36378" xr:uid="{00000000-0005-0000-0000-000065260000}"/>
    <cellStyle name="Normal 4 3 3 2 2 2 4" xfId="16017" xr:uid="{00000000-0005-0000-0000-000066260000}"/>
    <cellStyle name="Normal 4 3 3 2 2 3" xfId="8764" xr:uid="{00000000-0005-0000-0000-000067260000}"/>
    <cellStyle name="Normal 4 3 3 2 2 3 2" xfId="27951" xr:uid="{00000000-0005-0000-0000-000068260000}"/>
    <cellStyle name="Normal 4 3 3 2 2 3 3" xfId="38131" xr:uid="{00000000-0005-0000-0000-000069260000}"/>
    <cellStyle name="Normal 4 3 3 2 2 3 4" xfId="17770" xr:uid="{00000000-0005-0000-0000-00006A260000}"/>
    <cellStyle name="Normal 4 3 3 2 2 4" xfId="10757" xr:uid="{00000000-0005-0000-0000-00006B260000}"/>
    <cellStyle name="Normal 4 3 3 2 2 4 2" xfId="29941" xr:uid="{00000000-0005-0000-0000-00006C260000}"/>
    <cellStyle name="Normal 4 3 3 2 2 4 3" xfId="40121" xr:uid="{00000000-0005-0000-0000-00006D260000}"/>
    <cellStyle name="Normal 4 3 3 2 2 4 4" xfId="19761" xr:uid="{00000000-0005-0000-0000-00006E260000}"/>
    <cellStyle name="Normal 4 3 3 2 2 5" xfId="24446" xr:uid="{00000000-0005-0000-0000-00006F260000}"/>
    <cellStyle name="Normal 4 3 3 2 2 6" xfId="34626" xr:uid="{00000000-0005-0000-0000-000070260000}"/>
    <cellStyle name="Normal 4 3 3 2 2 7" xfId="14265" xr:uid="{00000000-0005-0000-0000-000071260000}"/>
    <cellStyle name="Normal 4 3 3 2 3" xfId="6135" xr:uid="{00000000-0005-0000-0000-000072260000}"/>
    <cellStyle name="Normal 4 3 3 2 3 2" xfId="25322" xr:uid="{00000000-0005-0000-0000-000073260000}"/>
    <cellStyle name="Normal 4 3 3 2 3 3" xfId="35502" xr:uid="{00000000-0005-0000-0000-000074260000}"/>
    <cellStyle name="Normal 4 3 3 2 3 4" xfId="15141" xr:uid="{00000000-0005-0000-0000-000075260000}"/>
    <cellStyle name="Normal 4 3 3 2 4" xfId="7888" xr:uid="{00000000-0005-0000-0000-000076260000}"/>
    <cellStyle name="Normal 4 3 3 2 4 2" xfId="27075" xr:uid="{00000000-0005-0000-0000-000077260000}"/>
    <cellStyle name="Normal 4 3 3 2 4 3" xfId="37255" xr:uid="{00000000-0005-0000-0000-000078260000}"/>
    <cellStyle name="Normal 4 3 3 2 4 4" xfId="16894" xr:uid="{00000000-0005-0000-0000-000079260000}"/>
    <cellStyle name="Normal 4 3 3 2 5" xfId="9881" xr:uid="{00000000-0005-0000-0000-00007A260000}"/>
    <cellStyle name="Normal 4 3 3 2 5 2" xfId="29065" xr:uid="{00000000-0005-0000-0000-00007B260000}"/>
    <cellStyle name="Normal 4 3 3 2 5 3" xfId="39245" xr:uid="{00000000-0005-0000-0000-00007C260000}"/>
    <cellStyle name="Normal 4 3 3 2 5 4" xfId="18885" xr:uid="{00000000-0005-0000-0000-00007D260000}"/>
    <cellStyle name="Normal 4 3 3 2 6" xfId="11634" xr:uid="{00000000-0005-0000-0000-00007E260000}"/>
    <cellStyle name="Normal 4 3 3 2 6 2" xfId="30818" xr:uid="{00000000-0005-0000-0000-00007F260000}"/>
    <cellStyle name="Normal 4 3 3 2 6 3" xfId="40998" xr:uid="{00000000-0005-0000-0000-000080260000}"/>
    <cellStyle name="Normal 4 3 3 2 6 4" xfId="20638" xr:uid="{00000000-0005-0000-0000-000081260000}"/>
    <cellStyle name="Normal 4 3 3 2 7" xfId="12510" xr:uid="{00000000-0005-0000-0000-000082260000}"/>
    <cellStyle name="Normal 4 3 3 2 7 2" xfId="31694" xr:uid="{00000000-0005-0000-0000-000083260000}"/>
    <cellStyle name="Normal 4 3 3 2 7 3" xfId="41874" xr:uid="{00000000-0005-0000-0000-000084260000}"/>
    <cellStyle name="Normal 4 3 3 2 7 4" xfId="21514" xr:uid="{00000000-0005-0000-0000-000085260000}"/>
    <cellStyle name="Normal 4 3 3 2 8" xfId="22391" xr:uid="{00000000-0005-0000-0000-000086260000}"/>
    <cellStyle name="Normal 4 3 3 2 8 2" xfId="32571" xr:uid="{00000000-0005-0000-0000-000087260000}"/>
    <cellStyle name="Normal 4 3 3 2 8 3" xfId="42751" xr:uid="{00000000-0005-0000-0000-000088260000}"/>
    <cellStyle name="Normal 4 3 3 2 9" xfId="23570" xr:uid="{00000000-0005-0000-0000-000089260000}"/>
    <cellStyle name="Normal 4 3 3 3" xfId="4821" xr:uid="{00000000-0005-0000-0000-00008A260000}"/>
    <cellStyle name="Normal 4 3 3 3 2" xfId="6573" xr:uid="{00000000-0005-0000-0000-00008B260000}"/>
    <cellStyle name="Normal 4 3 3 3 2 2" xfId="25760" xr:uid="{00000000-0005-0000-0000-00008C260000}"/>
    <cellStyle name="Normal 4 3 3 3 2 3" xfId="35940" xr:uid="{00000000-0005-0000-0000-00008D260000}"/>
    <cellStyle name="Normal 4 3 3 3 2 4" xfId="15579" xr:uid="{00000000-0005-0000-0000-00008E260000}"/>
    <cellStyle name="Normal 4 3 3 3 3" xfId="8326" xr:uid="{00000000-0005-0000-0000-00008F260000}"/>
    <cellStyle name="Normal 4 3 3 3 3 2" xfId="27513" xr:uid="{00000000-0005-0000-0000-000090260000}"/>
    <cellStyle name="Normal 4 3 3 3 3 3" xfId="37693" xr:uid="{00000000-0005-0000-0000-000091260000}"/>
    <cellStyle name="Normal 4 3 3 3 3 4" xfId="17332" xr:uid="{00000000-0005-0000-0000-000092260000}"/>
    <cellStyle name="Normal 4 3 3 3 4" xfId="10319" xr:uid="{00000000-0005-0000-0000-000093260000}"/>
    <cellStyle name="Normal 4 3 3 3 4 2" xfId="29503" xr:uid="{00000000-0005-0000-0000-000094260000}"/>
    <cellStyle name="Normal 4 3 3 3 4 3" xfId="39683" xr:uid="{00000000-0005-0000-0000-000095260000}"/>
    <cellStyle name="Normal 4 3 3 3 4 4" xfId="19323" xr:uid="{00000000-0005-0000-0000-000096260000}"/>
    <cellStyle name="Normal 4 3 3 3 5" xfId="24008" xr:uid="{00000000-0005-0000-0000-000097260000}"/>
    <cellStyle name="Normal 4 3 3 3 6" xfId="34188" xr:uid="{00000000-0005-0000-0000-000098260000}"/>
    <cellStyle name="Normal 4 3 3 3 7" xfId="13827" xr:uid="{00000000-0005-0000-0000-000099260000}"/>
    <cellStyle name="Normal 4 3 3 4" xfId="5697" xr:uid="{00000000-0005-0000-0000-00009A260000}"/>
    <cellStyle name="Normal 4 3 3 4 2" xfId="24884" xr:uid="{00000000-0005-0000-0000-00009B260000}"/>
    <cellStyle name="Normal 4 3 3 4 3" xfId="35064" xr:uid="{00000000-0005-0000-0000-00009C260000}"/>
    <cellStyle name="Normal 4 3 3 4 4" xfId="14703" xr:uid="{00000000-0005-0000-0000-00009D260000}"/>
    <cellStyle name="Normal 4 3 3 5" xfId="7450" xr:uid="{00000000-0005-0000-0000-00009E260000}"/>
    <cellStyle name="Normal 4 3 3 5 2" xfId="26637" xr:uid="{00000000-0005-0000-0000-00009F260000}"/>
    <cellStyle name="Normal 4 3 3 5 3" xfId="36817" xr:uid="{00000000-0005-0000-0000-0000A0260000}"/>
    <cellStyle name="Normal 4 3 3 5 4" xfId="16456" xr:uid="{00000000-0005-0000-0000-0000A1260000}"/>
    <cellStyle name="Normal 4 3 3 6" xfId="9443" xr:uid="{00000000-0005-0000-0000-0000A2260000}"/>
    <cellStyle name="Normal 4 3 3 6 2" xfId="28627" xr:uid="{00000000-0005-0000-0000-0000A3260000}"/>
    <cellStyle name="Normal 4 3 3 6 3" xfId="38807" xr:uid="{00000000-0005-0000-0000-0000A4260000}"/>
    <cellStyle name="Normal 4 3 3 6 4" xfId="18447" xr:uid="{00000000-0005-0000-0000-0000A5260000}"/>
    <cellStyle name="Normal 4 3 3 7" xfId="11196" xr:uid="{00000000-0005-0000-0000-0000A6260000}"/>
    <cellStyle name="Normal 4 3 3 7 2" xfId="30380" xr:uid="{00000000-0005-0000-0000-0000A7260000}"/>
    <cellStyle name="Normal 4 3 3 7 3" xfId="40560" xr:uid="{00000000-0005-0000-0000-0000A8260000}"/>
    <cellStyle name="Normal 4 3 3 7 4" xfId="20200" xr:uid="{00000000-0005-0000-0000-0000A9260000}"/>
    <cellStyle name="Normal 4 3 3 8" xfId="12072" xr:uid="{00000000-0005-0000-0000-0000AA260000}"/>
    <cellStyle name="Normal 4 3 3 8 2" xfId="31256" xr:uid="{00000000-0005-0000-0000-0000AB260000}"/>
    <cellStyle name="Normal 4 3 3 8 3" xfId="41436" xr:uid="{00000000-0005-0000-0000-0000AC260000}"/>
    <cellStyle name="Normal 4 3 3 8 4" xfId="21076" xr:uid="{00000000-0005-0000-0000-0000AD260000}"/>
    <cellStyle name="Normal 4 3 3 9" xfId="21953" xr:uid="{00000000-0005-0000-0000-0000AE260000}"/>
    <cellStyle name="Normal 4 3 3 9 2" xfId="32133" xr:uid="{00000000-0005-0000-0000-0000AF260000}"/>
    <cellStyle name="Normal 4 3 3 9 3" xfId="42313" xr:uid="{00000000-0005-0000-0000-0000B0260000}"/>
    <cellStyle name="Normal 4 3 4" xfId="4163" xr:uid="{00000000-0005-0000-0000-0000B1260000}"/>
    <cellStyle name="Normal 4 3 4 10" xfId="33531" xr:uid="{00000000-0005-0000-0000-0000B2260000}"/>
    <cellStyle name="Normal 4 3 4 11" xfId="13170" xr:uid="{00000000-0005-0000-0000-0000B3260000}"/>
    <cellStyle name="Normal 4 3 4 2" xfId="5040" xr:uid="{00000000-0005-0000-0000-0000B4260000}"/>
    <cellStyle name="Normal 4 3 4 2 2" xfId="6792" xr:uid="{00000000-0005-0000-0000-0000B5260000}"/>
    <cellStyle name="Normal 4 3 4 2 2 2" xfId="25979" xr:uid="{00000000-0005-0000-0000-0000B6260000}"/>
    <cellStyle name="Normal 4 3 4 2 2 3" xfId="36159" xr:uid="{00000000-0005-0000-0000-0000B7260000}"/>
    <cellStyle name="Normal 4 3 4 2 2 4" xfId="15798" xr:uid="{00000000-0005-0000-0000-0000B8260000}"/>
    <cellStyle name="Normal 4 3 4 2 3" xfId="8545" xr:uid="{00000000-0005-0000-0000-0000B9260000}"/>
    <cellStyle name="Normal 4 3 4 2 3 2" xfId="27732" xr:uid="{00000000-0005-0000-0000-0000BA260000}"/>
    <cellStyle name="Normal 4 3 4 2 3 3" xfId="37912" xr:uid="{00000000-0005-0000-0000-0000BB260000}"/>
    <cellStyle name="Normal 4 3 4 2 3 4" xfId="17551" xr:uid="{00000000-0005-0000-0000-0000BC260000}"/>
    <cellStyle name="Normal 4 3 4 2 4" xfId="10538" xr:uid="{00000000-0005-0000-0000-0000BD260000}"/>
    <cellStyle name="Normal 4 3 4 2 4 2" xfId="29722" xr:uid="{00000000-0005-0000-0000-0000BE260000}"/>
    <cellStyle name="Normal 4 3 4 2 4 3" xfId="39902" xr:uid="{00000000-0005-0000-0000-0000BF260000}"/>
    <cellStyle name="Normal 4 3 4 2 4 4" xfId="19542" xr:uid="{00000000-0005-0000-0000-0000C0260000}"/>
    <cellStyle name="Normal 4 3 4 2 5" xfId="24227" xr:uid="{00000000-0005-0000-0000-0000C1260000}"/>
    <cellStyle name="Normal 4 3 4 2 6" xfId="34407" xr:uid="{00000000-0005-0000-0000-0000C2260000}"/>
    <cellStyle name="Normal 4 3 4 2 7" xfId="14046" xr:uid="{00000000-0005-0000-0000-0000C3260000}"/>
    <cellStyle name="Normal 4 3 4 3" xfId="5916" xr:uid="{00000000-0005-0000-0000-0000C4260000}"/>
    <cellStyle name="Normal 4 3 4 3 2" xfId="25103" xr:uid="{00000000-0005-0000-0000-0000C5260000}"/>
    <cellStyle name="Normal 4 3 4 3 3" xfId="35283" xr:uid="{00000000-0005-0000-0000-0000C6260000}"/>
    <cellStyle name="Normal 4 3 4 3 4" xfId="14922" xr:uid="{00000000-0005-0000-0000-0000C7260000}"/>
    <cellStyle name="Normal 4 3 4 4" xfId="7669" xr:uid="{00000000-0005-0000-0000-0000C8260000}"/>
    <cellStyle name="Normal 4 3 4 4 2" xfId="26856" xr:uid="{00000000-0005-0000-0000-0000C9260000}"/>
    <cellStyle name="Normal 4 3 4 4 3" xfId="37036" xr:uid="{00000000-0005-0000-0000-0000CA260000}"/>
    <cellStyle name="Normal 4 3 4 4 4" xfId="16675" xr:uid="{00000000-0005-0000-0000-0000CB260000}"/>
    <cellStyle name="Normal 4 3 4 5" xfId="9662" xr:uid="{00000000-0005-0000-0000-0000CC260000}"/>
    <cellStyle name="Normal 4 3 4 5 2" xfId="28846" xr:uid="{00000000-0005-0000-0000-0000CD260000}"/>
    <cellStyle name="Normal 4 3 4 5 3" xfId="39026" xr:uid="{00000000-0005-0000-0000-0000CE260000}"/>
    <cellStyle name="Normal 4 3 4 5 4" xfId="18666" xr:uid="{00000000-0005-0000-0000-0000CF260000}"/>
    <cellStyle name="Normal 4 3 4 6" xfId="11415" xr:uid="{00000000-0005-0000-0000-0000D0260000}"/>
    <cellStyle name="Normal 4 3 4 6 2" xfId="30599" xr:uid="{00000000-0005-0000-0000-0000D1260000}"/>
    <cellStyle name="Normal 4 3 4 6 3" xfId="40779" xr:uid="{00000000-0005-0000-0000-0000D2260000}"/>
    <cellStyle name="Normal 4 3 4 6 4" xfId="20419" xr:uid="{00000000-0005-0000-0000-0000D3260000}"/>
    <cellStyle name="Normal 4 3 4 7" xfId="12291" xr:uid="{00000000-0005-0000-0000-0000D4260000}"/>
    <cellStyle name="Normal 4 3 4 7 2" xfId="31475" xr:uid="{00000000-0005-0000-0000-0000D5260000}"/>
    <cellStyle name="Normal 4 3 4 7 3" xfId="41655" xr:uid="{00000000-0005-0000-0000-0000D6260000}"/>
    <cellStyle name="Normal 4 3 4 7 4" xfId="21295" xr:uid="{00000000-0005-0000-0000-0000D7260000}"/>
    <cellStyle name="Normal 4 3 4 8" xfId="22172" xr:uid="{00000000-0005-0000-0000-0000D8260000}"/>
    <cellStyle name="Normal 4 3 4 8 2" xfId="32352" xr:uid="{00000000-0005-0000-0000-0000D9260000}"/>
    <cellStyle name="Normal 4 3 4 8 3" xfId="42532" xr:uid="{00000000-0005-0000-0000-0000DA260000}"/>
    <cellStyle name="Normal 4 3 4 9" xfId="23351" xr:uid="{00000000-0005-0000-0000-0000DB260000}"/>
    <cellStyle name="Normal 4 3 5" xfId="4602" xr:uid="{00000000-0005-0000-0000-0000DC260000}"/>
    <cellStyle name="Normal 4 3 5 2" xfId="6354" xr:uid="{00000000-0005-0000-0000-0000DD260000}"/>
    <cellStyle name="Normal 4 3 5 2 2" xfId="25541" xr:uid="{00000000-0005-0000-0000-0000DE260000}"/>
    <cellStyle name="Normal 4 3 5 2 3" xfId="35721" xr:uid="{00000000-0005-0000-0000-0000DF260000}"/>
    <cellStyle name="Normal 4 3 5 2 4" xfId="15360" xr:uid="{00000000-0005-0000-0000-0000E0260000}"/>
    <cellStyle name="Normal 4 3 5 3" xfId="8107" xr:uid="{00000000-0005-0000-0000-0000E1260000}"/>
    <cellStyle name="Normal 4 3 5 3 2" xfId="27294" xr:uid="{00000000-0005-0000-0000-0000E2260000}"/>
    <cellStyle name="Normal 4 3 5 3 3" xfId="37474" xr:uid="{00000000-0005-0000-0000-0000E3260000}"/>
    <cellStyle name="Normal 4 3 5 3 4" xfId="17113" xr:uid="{00000000-0005-0000-0000-0000E4260000}"/>
    <cellStyle name="Normal 4 3 5 4" xfId="10100" xr:uid="{00000000-0005-0000-0000-0000E5260000}"/>
    <cellStyle name="Normal 4 3 5 4 2" xfId="29284" xr:uid="{00000000-0005-0000-0000-0000E6260000}"/>
    <cellStyle name="Normal 4 3 5 4 3" xfId="39464" xr:uid="{00000000-0005-0000-0000-0000E7260000}"/>
    <cellStyle name="Normal 4 3 5 4 4" xfId="19104" xr:uid="{00000000-0005-0000-0000-0000E8260000}"/>
    <cellStyle name="Normal 4 3 5 5" xfId="23789" xr:uid="{00000000-0005-0000-0000-0000E9260000}"/>
    <cellStyle name="Normal 4 3 5 6" xfId="33969" xr:uid="{00000000-0005-0000-0000-0000EA260000}"/>
    <cellStyle name="Normal 4 3 5 7" xfId="13608" xr:uid="{00000000-0005-0000-0000-0000EB260000}"/>
    <cellStyle name="Normal 4 3 6" xfId="5478" xr:uid="{00000000-0005-0000-0000-0000EC260000}"/>
    <cellStyle name="Normal 4 3 6 2" xfId="9001" xr:uid="{00000000-0005-0000-0000-0000ED260000}"/>
    <cellStyle name="Normal 4 3 6 2 2" xfId="28185" xr:uid="{00000000-0005-0000-0000-0000EE260000}"/>
    <cellStyle name="Normal 4 3 6 2 3" xfId="38365" xr:uid="{00000000-0005-0000-0000-0000EF260000}"/>
    <cellStyle name="Normal 4 3 6 2 4" xfId="18005" xr:uid="{00000000-0005-0000-0000-0000F0260000}"/>
    <cellStyle name="Normal 4 3 6 3" xfId="24665" xr:uid="{00000000-0005-0000-0000-0000F1260000}"/>
    <cellStyle name="Normal 4 3 6 4" xfId="34845" xr:uid="{00000000-0005-0000-0000-0000F2260000}"/>
    <cellStyle name="Normal 4 3 6 5" xfId="14484" xr:uid="{00000000-0005-0000-0000-0000F3260000}"/>
    <cellStyle name="Normal 4 3 7" xfId="7231" xr:uid="{00000000-0005-0000-0000-0000F4260000}"/>
    <cellStyle name="Normal 4 3 7 2" xfId="26418" xr:uid="{00000000-0005-0000-0000-0000F5260000}"/>
    <cellStyle name="Normal 4 3 7 3" xfId="36598" xr:uid="{00000000-0005-0000-0000-0000F6260000}"/>
    <cellStyle name="Normal 4 3 7 4" xfId="16237" xr:uid="{00000000-0005-0000-0000-0000F7260000}"/>
    <cellStyle name="Normal 4 3 8" xfId="9224" xr:uid="{00000000-0005-0000-0000-0000F8260000}"/>
    <cellStyle name="Normal 4 3 8 2" xfId="28408" xr:uid="{00000000-0005-0000-0000-0000F9260000}"/>
    <cellStyle name="Normal 4 3 8 3" xfId="38588" xr:uid="{00000000-0005-0000-0000-0000FA260000}"/>
    <cellStyle name="Normal 4 3 8 4" xfId="18228" xr:uid="{00000000-0005-0000-0000-0000FB260000}"/>
    <cellStyle name="Normal 4 3 9" xfId="10977" xr:uid="{00000000-0005-0000-0000-0000FC260000}"/>
    <cellStyle name="Normal 4 3 9 2" xfId="30161" xr:uid="{00000000-0005-0000-0000-0000FD260000}"/>
    <cellStyle name="Normal 4 3 9 3" xfId="40341" xr:uid="{00000000-0005-0000-0000-0000FE260000}"/>
    <cellStyle name="Normal 4 3 9 4" xfId="19981" xr:uid="{00000000-0005-0000-0000-0000FF260000}"/>
    <cellStyle name="Normal 4 4" xfId="3719" xr:uid="{00000000-0005-0000-0000-000000270000}"/>
    <cellStyle name="Normal 4 4 10" xfId="11854" xr:uid="{00000000-0005-0000-0000-000001270000}"/>
    <cellStyle name="Normal 4 4 10 2" xfId="31038" xr:uid="{00000000-0005-0000-0000-000002270000}"/>
    <cellStyle name="Normal 4 4 10 3" xfId="41218" xr:uid="{00000000-0005-0000-0000-000003270000}"/>
    <cellStyle name="Normal 4 4 10 4" xfId="20858" xr:uid="{00000000-0005-0000-0000-000004270000}"/>
    <cellStyle name="Normal 4 4 11" xfId="21735" xr:uid="{00000000-0005-0000-0000-000005270000}"/>
    <cellStyle name="Normal 4 4 11 2" xfId="31915" xr:uid="{00000000-0005-0000-0000-000006270000}"/>
    <cellStyle name="Normal 4 4 11 3" xfId="42095" xr:uid="{00000000-0005-0000-0000-000007270000}"/>
    <cellStyle name="Normal 4 4 12" xfId="22628" xr:uid="{00000000-0005-0000-0000-000008270000}"/>
    <cellStyle name="Normal 4 4 12 2" xfId="32808" xr:uid="{00000000-0005-0000-0000-000009270000}"/>
    <cellStyle name="Normal 4 4 12 3" xfId="42988" xr:uid="{00000000-0005-0000-0000-00000A270000}"/>
    <cellStyle name="Normal 4 4 13" xfId="22867" xr:uid="{00000000-0005-0000-0000-00000B270000}"/>
    <cellStyle name="Normal 4 4 14" xfId="33047" xr:uid="{00000000-0005-0000-0000-00000C270000}"/>
    <cellStyle name="Normal 4 4 15" xfId="43227" xr:uid="{00000000-0005-0000-0000-00000D270000}"/>
    <cellStyle name="Normal 4 4 16" xfId="43466" xr:uid="{00000000-0005-0000-0000-00000E270000}"/>
    <cellStyle name="Normal 4 4 17" xfId="12733" xr:uid="{00000000-0005-0000-0000-00000F270000}"/>
    <cellStyle name="Normal 4 4 2" xfId="3840" xr:uid="{00000000-0005-0000-0000-000010270000}"/>
    <cellStyle name="Normal 4 4 2 10" xfId="21850" xr:uid="{00000000-0005-0000-0000-000011270000}"/>
    <cellStyle name="Normal 4 4 2 10 2" xfId="32030" xr:uid="{00000000-0005-0000-0000-000012270000}"/>
    <cellStyle name="Normal 4 4 2 10 3" xfId="42210" xr:uid="{00000000-0005-0000-0000-000013270000}"/>
    <cellStyle name="Normal 4 4 2 11" xfId="22746" xr:uid="{00000000-0005-0000-0000-000014270000}"/>
    <cellStyle name="Normal 4 4 2 11 2" xfId="32926" xr:uid="{00000000-0005-0000-0000-000015270000}"/>
    <cellStyle name="Normal 4 4 2 11 3" xfId="43106" xr:uid="{00000000-0005-0000-0000-000016270000}"/>
    <cellStyle name="Normal 4 4 2 12" xfId="22985" xr:uid="{00000000-0005-0000-0000-000017270000}"/>
    <cellStyle name="Normal 4 4 2 13" xfId="33165" xr:uid="{00000000-0005-0000-0000-000018270000}"/>
    <cellStyle name="Normal 4 4 2 14" xfId="43345" xr:uid="{00000000-0005-0000-0000-000019270000}"/>
    <cellStyle name="Normal 4 4 2 15" xfId="43584" xr:uid="{00000000-0005-0000-0000-00001A270000}"/>
    <cellStyle name="Normal 4 4 2 16" xfId="12848" xr:uid="{00000000-0005-0000-0000-00001B270000}"/>
    <cellStyle name="Normal 4 4 2 2" xfId="4060" xr:uid="{00000000-0005-0000-0000-00001C270000}"/>
    <cellStyle name="Normal 4 4 2 2 10" xfId="23248" xr:uid="{00000000-0005-0000-0000-00001D270000}"/>
    <cellStyle name="Normal 4 4 2 2 11" xfId="33428" xr:uid="{00000000-0005-0000-0000-00001E270000}"/>
    <cellStyle name="Normal 4 4 2 2 12" xfId="13067" xr:uid="{00000000-0005-0000-0000-00001F270000}"/>
    <cellStyle name="Normal 4 4 2 2 2" xfId="4498" xr:uid="{00000000-0005-0000-0000-000020270000}"/>
    <cellStyle name="Normal 4 4 2 2 2 10" xfId="33866" xr:uid="{00000000-0005-0000-0000-000021270000}"/>
    <cellStyle name="Normal 4 4 2 2 2 11" xfId="13505" xr:uid="{00000000-0005-0000-0000-000022270000}"/>
    <cellStyle name="Normal 4 4 2 2 2 2" xfId="5375" xr:uid="{00000000-0005-0000-0000-000023270000}"/>
    <cellStyle name="Normal 4 4 2 2 2 2 2" xfId="7127" xr:uid="{00000000-0005-0000-0000-000024270000}"/>
    <cellStyle name="Normal 4 4 2 2 2 2 2 2" xfId="26314" xr:uid="{00000000-0005-0000-0000-000025270000}"/>
    <cellStyle name="Normal 4 4 2 2 2 2 2 3" xfId="36494" xr:uid="{00000000-0005-0000-0000-000026270000}"/>
    <cellStyle name="Normal 4 4 2 2 2 2 2 4" xfId="16133" xr:uid="{00000000-0005-0000-0000-000027270000}"/>
    <cellStyle name="Normal 4 4 2 2 2 2 3" xfId="8880" xr:uid="{00000000-0005-0000-0000-000028270000}"/>
    <cellStyle name="Normal 4 4 2 2 2 2 3 2" xfId="28067" xr:uid="{00000000-0005-0000-0000-000029270000}"/>
    <cellStyle name="Normal 4 4 2 2 2 2 3 3" xfId="38247" xr:uid="{00000000-0005-0000-0000-00002A270000}"/>
    <cellStyle name="Normal 4 4 2 2 2 2 3 4" xfId="17886" xr:uid="{00000000-0005-0000-0000-00002B270000}"/>
    <cellStyle name="Normal 4 4 2 2 2 2 4" xfId="10873" xr:uid="{00000000-0005-0000-0000-00002C270000}"/>
    <cellStyle name="Normal 4 4 2 2 2 2 4 2" xfId="30057" xr:uid="{00000000-0005-0000-0000-00002D270000}"/>
    <cellStyle name="Normal 4 4 2 2 2 2 4 3" xfId="40237" xr:uid="{00000000-0005-0000-0000-00002E270000}"/>
    <cellStyle name="Normal 4 4 2 2 2 2 4 4" xfId="19877" xr:uid="{00000000-0005-0000-0000-00002F270000}"/>
    <cellStyle name="Normal 4 4 2 2 2 2 5" xfId="24562" xr:uid="{00000000-0005-0000-0000-000030270000}"/>
    <cellStyle name="Normal 4 4 2 2 2 2 6" xfId="34742" xr:uid="{00000000-0005-0000-0000-000031270000}"/>
    <cellStyle name="Normal 4 4 2 2 2 2 7" xfId="14381" xr:uid="{00000000-0005-0000-0000-000032270000}"/>
    <cellStyle name="Normal 4 4 2 2 2 3" xfId="6251" xr:uid="{00000000-0005-0000-0000-000033270000}"/>
    <cellStyle name="Normal 4 4 2 2 2 3 2" xfId="25438" xr:uid="{00000000-0005-0000-0000-000034270000}"/>
    <cellStyle name="Normal 4 4 2 2 2 3 3" xfId="35618" xr:uid="{00000000-0005-0000-0000-000035270000}"/>
    <cellStyle name="Normal 4 4 2 2 2 3 4" xfId="15257" xr:uid="{00000000-0005-0000-0000-000036270000}"/>
    <cellStyle name="Normal 4 4 2 2 2 4" xfId="8004" xr:uid="{00000000-0005-0000-0000-000037270000}"/>
    <cellStyle name="Normal 4 4 2 2 2 4 2" xfId="27191" xr:uid="{00000000-0005-0000-0000-000038270000}"/>
    <cellStyle name="Normal 4 4 2 2 2 4 3" xfId="37371" xr:uid="{00000000-0005-0000-0000-000039270000}"/>
    <cellStyle name="Normal 4 4 2 2 2 4 4" xfId="17010" xr:uid="{00000000-0005-0000-0000-00003A270000}"/>
    <cellStyle name="Normal 4 4 2 2 2 5" xfId="9997" xr:uid="{00000000-0005-0000-0000-00003B270000}"/>
    <cellStyle name="Normal 4 4 2 2 2 5 2" xfId="29181" xr:uid="{00000000-0005-0000-0000-00003C270000}"/>
    <cellStyle name="Normal 4 4 2 2 2 5 3" xfId="39361" xr:uid="{00000000-0005-0000-0000-00003D270000}"/>
    <cellStyle name="Normal 4 4 2 2 2 5 4" xfId="19001" xr:uid="{00000000-0005-0000-0000-00003E270000}"/>
    <cellStyle name="Normal 4 4 2 2 2 6" xfId="11750" xr:uid="{00000000-0005-0000-0000-00003F270000}"/>
    <cellStyle name="Normal 4 4 2 2 2 6 2" xfId="30934" xr:uid="{00000000-0005-0000-0000-000040270000}"/>
    <cellStyle name="Normal 4 4 2 2 2 6 3" xfId="41114" xr:uid="{00000000-0005-0000-0000-000041270000}"/>
    <cellStyle name="Normal 4 4 2 2 2 6 4" xfId="20754" xr:uid="{00000000-0005-0000-0000-000042270000}"/>
    <cellStyle name="Normal 4 4 2 2 2 7" xfId="12626" xr:uid="{00000000-0005-0000-0000-000043270000}"/>
    <cellStyle name="Normal 4 4 2 2 2 7 2" xfId="31810" xr:uid="{00000000-0005-0000-0000-000044270000}"/>
    <cellStyle name="Normal 4 4 2 2 2 7 3" xfId="41990" xr:uid="{00000000-0005-0000-0000-000045270000}"/>
    <cellStyle name="Normal 4 4 2 2 2 7 4" xfId="21630" xr:uid="{00000000-0005-0000-0000-000046270000}"/>
    <cellStyle name="Normal 4 4 2 2 2 8" xfId="22507" xr:uid="{00000000-0005-0000-0000-000047270000}"/>
    <cellStyle name="Normal 4 4 2 2 2 8 2" xfId="32687" xr:uid="{00000000-0005-0000-0000-000048270000}"/>
    <cellStyle name="Normal 4 4 2 2 2 8 3" xfId="42867" xr:uid="{00000000-0005-0000-0000-000049270000}"/>
    <cellStyle name="Normal 4 4 2 2 2 9" xfId="23686" xr:uid="{00000000-0005-0000-0000-00004A270000}"/>
    <cellStyle name="Normal 4 4 2 2 3" xfId="4937" xr:uid="{00000000-0005-0000-0000-00004B270000}"/>
    <cellStyle name="Normal 4 4 2 2 3 2" xfId="6689" xr:uid="{00000000-0005-0000-0000-00004C270000}"/>
    <cellStyle name="Normal 4 4 2 2 3 2 2" xfId="25876" xr:uid="{00000000-0005-0000-0000-00004D270000}"/>
    <cellStyle name="Normal 4 4 2 2 3 2 3" xfId="36056" xr:uid="{00000000-0005-0000-0000-00004E270000}"/>
    <cellStyle name="Normal 4 4 2 2 3 2 4" xfId="15695" xr:uid="{00000000-0005-0000-0000-00004F270000}"/>
    <cellStyle name="Normal 4 4 2 2 3 3" xfId="8442" xr:uid="{00000000-0005-0000-0000-000050270000}"/>
    <cellStyle name="Normal 4 4 2 2 3 3 2" xfId="27629" xr:uid="{00000000-0005-0000-0000-000051270000}"/>
    <cellStyle name="Normal 4 4 2 2 3 3 3" xfId="37809" xr:uid="{00000000-0005-0000-0000-000052270000}"/>
    <cellStyle name="Normal 4 4 2 2 3 3 4" xfId="17448" xr:uid="{00000000-0005-0000-0000-000053270000}"/>
    <cellStyle name="Normal 4 4 2 2 3 4" xfId="10435" xr:uid="{00000000-0005-0000-0000-000054270000}"/>
    <cellStyle name="Normal 4 4 2 2 3 4 2" xfId="29619" xr:uid="{00000000-0005-0000-0000-000055270000}"/>
    <cellStyle name="Normal 4 4 2 2 3 4 3" xfId="39799" xr:uid="{00000000-0005-0000-0000-000056270000}"/>
    <cellStyle name="Normal 4 4 2 2 3 4 4" xfId="19439" xr:uid="{00000000-0005-0000-0000-000057270000}"/>
    <cellStyle name="Normal 4 4 2 2 3 5" xfId="24124" xr:uid="{00000000-0005-0000-0000-000058270000}"/>
    <cellStyle name="Normal 4 4 2 2 3 6" xfId="34304" xr:uid="{00000000-0005-0000-0000-000059270000}"/>
    <cellStyle name="Normal 4 4 2 2 3 7" xfId="13943" xr:uid="{00000000-0005-0000-0000-00005A270000}"/>
    <cellStyle name="Normal 4 4 2 2 4" xfId="5813" xr:uid="{00000000-0005-0000-0000-00005B270000}"/>
    <cellStyle name="Normal 4 4 2 2 4 2" xfId="25000" xr:uid="{00000000-0005-0000-0000-00005C270000}"/>
    <cellStyle name="Normal 4 4 2 2 4 3" xfId="35180" xr:uid="{00000000-0005-0000-0000-00005D270000}"/>
    <cellStyle name="Normal 4 4 2 2 4 4" xfId="14819" xr:uid="{00000000-0005-0000-0000-00005E270000}"/>
    <cellStyle name="Normal 4 4 2 2 5" xfId="7566" xr:uid="{00000000-0005-0000-0000-00005F270000}"/>
    <cellStyle name="Normal 4 4 2 2 5 2" xfId="26753" xr:uid="{00000000-0005-0000-0000-000060270000}"/>
    <cellStyle name="Normal 4 4 2 2 5 3" xfId="36933" xr:uid="{00000000-0005-0000-0000-000061270000}"/>
    <cellStyle name="Normal 4 4 2 2 5 4" xfId="16572" xr:uid="{00000000-0005-0000-0000-000062270000}"/>
    <cellStyle name="Normal 4 4 2 2 6" xfId="9559" xr:uid="{00000000-0005-0000-0000-000063270000}"/>
    <cellStyle name="Normal 4 4 2 2 6 2" xfId="28743" xr:uid="{00000000-0005-0000-0000-000064270000}"/>
    <cellStyle name="Normal 4 4 2 2 6 3" xfId="38923" xr:uid="{00000000-0005-0000-0000-000065270000}"/>
    <cellStyle name="Normal 4 4 2 2 6 4" xfId="18563" xr:uid="{00000000-0005-0000-0000-000066270000}"/>
    <cellStyle name="Normal 4 4 2 2 7" xfId="11312" xr:uid="{00000000-0005-0000-0000-000067270000}"/>
    <cellStyle name="Normal 4 4 2 2 7 2" xfId="30496" xr:uid="{00000000-0005-0000-0000-000068270000}"/>
    <cellStyle name="Normal 4 4 2 2 7 3" xfId="40676" xr:uid="{00000000-0005-0000-0000-000069270000}"/>
    <cellStyle name="Normal 4 4 2 2 7 4" xfId="20316" xr:uid="{00000000-0005-0000-0000-00006A270000}"/>
    <cellStyle name="Normal 4 4 2 2 8" xfId="12188" xr:uid="{00000000-0005-0000-0000-00006B270000}"/>
    <cellStyle name="Normal 4 4 2 2 8 2" xfId="31372" xr:uid="{00000000-0005-0000-0000-00006C270000}"/>
    <cellStyle name="Normal 4 4 2 2 8 3" xfId="41552" xr:uid="{00000000-0005-0000-0000-00006D270000}"/>
    <cellStyle name="Normal 4 4 2 2 8 4" xfId="21192" xr:uid="{00000000-0005-0000-0000-00006E270000}"/>
    <cellStyle name="Normal 4 4 2 2 9" xfId="22069" xr:uid="{00000000-0005-0000-0000-00006F270000}"/>
    <cellStyle name="Normal 4 4 2 2 9 2" xfId="32249" xr:uid="{00000000-0005-0000-0000-000070270000}"/>
    <cellStyle name="Normal 4 4 2 2 9 3" xfId="42429" xr:uid="{00000000-0005-0000-0000-000071270000}"/>
    <cellStyle name="Normal 4 4 2 3" xfId="4279" xr:uid="{00000000-0005-0000-0000-000072270000}"/>
    <cellStyle name="Normal 4 4 2 3 10" xfId="33647" xr:uid="{00000000-0005-0000-0000-000073270000}"/>
    <cellStyle name="Normal 4 4 2 3 11" xfId="13286" xr:uid="{00000000-0005-0000-0000-000074270000}"/>
    <cellStyle name="Normal 4 4 2 3 2" xfId="5156" xr:uid="{00000000-0005-0000-0000-000075270000}"/>
    <cellStyle name="Normal 4 4 2 3 2 2" xfId="6908" xr:uid="{00000000-0005-0000-0000-000076270000}"/>
    <cellStyle name="Normal 4 4 2 3 2 2 2" xfId="26095" xr:uid="{00000000-0005-0000-0000-000077270000}"/>
    <cellStyle name="Normal 4 4 2 3 2 2 3" xfId="36275" xr:uid="{00000000-0005-0000-0000-000078270000}"/>
    <cellStyle name="Normal 4 4 2 3 2 2 4" xfId="15914" xr:uid="{00000000-0005-0000-0000-000079270000}"/>
    <cellStyle name="Normal 4 4 2 3 2 3" xfId="8661" xr:uid="{00000000-0005-0000-0000-00007A270000}"/>
    <cellStyle name="Normal 4 4 2 3 2 3 2" xfId="27848" xr:uid="{00000000-0005-0000-0000-00007B270000}"/>
    <cellStyle name="Normal 4 4 2 3 2 3 3" xfId="38028" xr:uid="{00000000-0005-0000-0000-00007C270000}"/>
    <cellStyle name="Normal 4 4 2 3 2 3 4" xfId="17667" xr:uid="{00000000-0005-0000-0000-00007D270000}"/>
    <cellStyle name="Normal 4 4 2 3 2 4" xfId="10654" xr:uid="{00000000-0005-0000-0000-00007E270000}"/>
    <cellStyle name="Normal 4 4 2 3 2 4 2" xfId="29838" xr:uid="{00000000-0005-0000-0000-00007F270000}"/>
    <cellStyle name="Normal 4 4 2 3 2 4 3" xfId="40018" xr:uid="{00000000-0005-0000-0000-000080270000}"/>
    <cellStyle name="Normal 4 4 2 3 2 4 4" xfId="19658" xr:uid="{00000000-0005-0000-0000-000081270000}"/>
    <cellStyle name="Normal 4 4 2 3 2 5" xfId="24343" xr:uid="{00000000-0005-0000-0000-000082270000}"/>
    <cellStyle name="Normal 4 4 2 3 2 6" xfId="34523" xr:uid="{00000000-0005-0000-0000-000083270000}"/>
    <cellStyle name="Normal 4 4 2 3 2 7" xfId="14162" xr:uid="{00000000-0005-0000-0000-000084270000}"/>
    <cellStyle name="Normal 4 4 2 3 3" xfId="6032" xr:uid="{00000000-0005-0000-0000-000085270000}"/>
    <cellStyle name="Normal 4 4 2 3 3 2" xfId="25219" xr:uid="{00000000-0005-0000-0000-000086270000}"/>
    <cellStyle name="Normal 4 4 2 3 3 3" xfId="35399" xr:uid="{00000000-0005-0000-0000-000087270000}"/>
    <cellStyle name="Normal 4 4 2 3 3 4" xfId="15038" xr:uid="{00000000-0005-0000-0000-000088270000}"/>
    <cellStyle name="Normal 4 4 2 3 4" xfId="7785" xr:uid="{00000000-0005-0000-0000-000089270000}"/>
    <cellStyle name="Normal 4 4 2 3 4 2" xfId="26972" xr:uid="{00000000-0005-0000-0000-00008A270000}"/>
    <cellStyle name="Normal 4 4 2 3 4 3" xfId="37152" xr:uid="{00000000-0005-0000-0000-00008B270000}"/>
    <cellStyle name="Normal 4 4 2 3 4 4" xfId="16791" xr:uid="{00000000-0005-0000-0000-00008C270000}"/>
    <cellStyle name="Normal 4 4 2 3 5" xfId="9778" xr:uid="{00000000-0005-0000-0000-00008D270000}"/>
    <cellStyle name="Normal 4 4 2 3 5 2" xfId="28962" xr:uid="{00000000-0005-0000-0000-00008E270000}"/>
    <cellStyle name="Normal 4 4 2 3 5 3" xfId="39142" xr:uid="{00000000-0005-0000-0000-00008F270000}"/>
    <cellStyle name="Normal 4 4 2 3 5 4" xfId="18782" xr:uid="{00000000-0005-0000-0000-000090270000}"/>
    <cellStyle name="Normal 4 4 2 3 6" xfId="11531" xr:uid="{00000000-0005-0000-0000-000091270000}"/>
    <cellStyle name="Normal 4 4 2 3 6 2" xfId="30715" xr:uid="{00000000-0005-0000-0000-000092270000}"/>
    <cellStyle name="Normal 4 4 2 3 6 3" xfId="40895" xr:uid="{00000000-0005-0000-0000-000093270000}"/>
    <cellStyle name="Normal 4 4 2 3 6 4" xfId="20535" xr:uid="{00000000-0005-0000-0000-000094270000}"/>
    <cellStyle name="Normal 4 4 2 3 7" xfId="12407" xr:uid="{00000000-0005-0000-0000-000095270000}"/>
    <cellStyle name="Normal 4 4 2 3 7 2" xfId="31591" xr:uid="{00000000-0005-0000-0000-000096270000}"/>
    <cellStyle name="Normal 4 4 2 3 7 3" xfId="41771" xr:uid="{00000000-0005-0000-0000-000097270000}"/>
    <cellStyle name="Normal 4 4 2 3 7 4" xfId="21411" xr:uid="{00000000-0005-0000-0000-000098270000}"/>
    <cellStyle name="Normal 4 4 2 3 8" xfId="22288" xr:uid="{00000000-0005-0000-0000-000099270000}"/>
    <cellStyle name="Normal 4 4 2 3 8 2" xfId="32468" xr:uid="{00000000-0005-0000-0000-00009A270000}"/>
    <cellStyle name="Normal 4 4 2 3 8 3" xfId="42648" xr:uid="{00000000-0005-0000-0000-00009B270000}"/>
    <cellStyle name="Normal 4 4 2 3 9" xfId="23467" xr:uid="{00000000-0005-0000-0000-00009C270000}"/>
    <cellStyle name="Normal 4 4 2 4" xfId="4718" xr:uid="{00000000-0005-0000-0000-00009D270000}"/>
    <cellStyle name="Normal 4 4 2 4 2" xfId="6470" xr:uid="{00000000-0005-0000-0000-00009E270000}"/>
    <cellStyle name="Normal 4 4 2 4 2 2" xfId="25657" xr:uid="{00000000-0005-0000-0000-00009F270000}"/>
    <cellStyle name="Normal 4 4 2 4 2 3" xfId="35837" xr:uid="{00000000-0005-0000-0000-0000A0270000}"/>
    <cellStyle name="Normal 4 4 2 4 2 4" xfId="15476" xr:uid="{00000000-0005-0000-0000-0000A1270000}"/>
    <cellStyle name="Normal 4 4 2 4 3" xfId="8223" xr:uid="{00000000-0005-0000-0000-0000A2270000}"/>
    <cellStyle name="Normal 4 4 2 4 3 2" xfId="27410" xr:uid="{00000000-0005-0000-0000-0000A3270000}"/>
    <cellStyle name="Normal 4 4 2 4 3 3" xfId="37590" xr:uid="{00000000-0005-0000-0000-0000A4270000}"/>
    <cellStyle name="Normal 4 4 2 4 3 4" xfId="17229" xr:uid="{00000000-0005-0000-0000-0000A5270000}"/>
    <cellStyle name="Normal 4 4 2 4 4" xfId="10216" xr:uid="{00000000-0005-0000-0000-0000A6270000}"/>
    <cellStyle name="Normal 4 4 2 4 4 2" xfId="29400" xr:uid="{00000000-0005-0000-0000-0000A7270000}"/>
    <cellStyle name="Normal 4 4 2 4 4 3" xfId="39580" xr:uid="{00000000-0005-0000-0000-0000A8270000}"/>
    <cellStyle name="Normal 4 4 2 4 4 4" xfId="19220" xr:uid="{00000000-0005-0000-0000-0000A9270000}"/>
    <cellStyle name="Normal 4 4 2 4 5" xfId="23905" xr:uid="{00000000-0005-0000-0000-0000AA270000}"/>
    <cellStyle name="Normal 4 4 2 4 6" xfId="34085" xr:uid="{00000000-0005-0000-0000-0000AB270000}"/>
    <cellStyle name="Normal 4 4 2 4 7" xfId="13724" xr:uid="{00000000-0005-0000-0000-0000AC270000}"/>
    <cellStyle name="Normal 4 4 2 5" xfId="5594" xr:uid="{00000000-0005-0000-0000-0000AD270000}"/>
    <cellStyle name="Normal 4 4 2 5 2" xfId="9120" xr:uid="{00000000-0005-0000-0000-0000AE270000}"/>
    <cellStyle name="Normal 4 4 2 5 2 2" xfId="28304" xr:uid="{00000000-0005-0000-0000-0000AF270000}"/>
    <cellStyle name="Normal 4 4 2 5 2 3" xfId="38484" xr:uid="{00000000-0005-0000-0000-0000B0270000}"/>
    <cellStyle name="Normal 4 4 2 5 2 4" xfId="18124" xr:uid="{00000000-0005-0000-0000-0000B1270000}"/>
    <cellStyle name="Normal 4 4 2 5 3" xfId="24781" xr:uid="{00000000-0005-0000-0000-0000B2270000}"/>
    <cellStyle name="Normal 4 4 2 5 4" xfId="34961" xr:uid="{00000000-0005-0000-0000-0000B3270000}"/>
    <cellStyle name="Normal 4 4 2 5 5" xfId="14600" xr:uid="{00000000-0005-0000-0000-0000B4270000}"/>
    <cellStyle name="Normal 4 4 2 6" xfId="7347" xr:uid="{00000000-0005-0000-0000-0000B5270000}"/>
    <cellStyle name="Normal 4 4 2 6 2" xfId="26534" xr:uid="{00000000-0005-0000-0000-0000B6270000}"/>
    <cellStyle name="Normal 4 4 2 6 3" xfId="36714" xr:uid="{00000000-0005-0000-0000-0000B7270000}"/>
    <cellStyle name="Normal 4 4 2 6 4" xfId="16353" xr:uid="{00000000-0005-0000-0000-0000B8270000}"/>
    <cellStyle name="Normal 4 4 2 7" xfId="9340" xr:uid="{00000000-0005-0000-0000-0000B9270000}"/>
    <cellStyle name="Normal 4 4 2 7 2" xfId="28524" xr:uid="{00000000-0005-0000-0000-0000BA270000}"/>
    <cellStyle name="Normal 4 4 2 7 3" xfId="38704" xr:uid="{00000000-0005-0000-0000-0000BB270000}"/>
    <cellStyle name="Normal 4 4 2 7 4" xfId="18344" xr:uid="{00000000-0005-0000-0000-0000BC270000}"/>
    <cellStyle name="Normal 4 4 2 8" xfId="11093" xr:uid="{00000000-0005-0000-0000-0000BD270000}"/>
    <cellStyle name="Normal 4 4 2 8 2" xfId="30277" xr:uid="{00000000-0005-0000-0000-0000BE270000}"/>
    <cellStyle name="Normal 4 4 2 8 3" xfId="40457" xr:uid="{00000000-0005-0000-0000-0000BF270000}"/>
    <cellStyle name="Normal 4 4 2 8 4" xfId="20097" xr:uid="{00000000-0005-0000-0000-0000C0270000}"/>
    <cellStyle name="Normal 4 4 2 9" xfId="11969" xr:uid="{00000000-0005-0000-0000-0000C1270000}"/>
    <cellStyle name="Normal 4 4 2 9 2" xfId="31153" xr:uid="{00000000-0005-0000-0000-0000C2270000}"/>
    <cellStyle name="Normal 4 4 2 9 3" xfId="41333" xr:uid="{00000000-0005-0000-0000-0000C3270000}"/>
    <cellStyle name="Normal 4 4 2 9 4" xfId="20973" xr:uid="{00000000-0005-0000-0000-0000C4270000}"/>
    <cellStyle name="Normal 4 4 3" xfId="3945" xr:uid="{00000000-0005-0000-0000-0000C5270000}"/>
    <cellStyle name="Normal 4 4 3 10" xfId="23133" xr:uid="{00000000-0005-0000-0000-0000C6270000}"/>
    <cellStyle name="Normal 4 4 3 11" xfId="33313" xr:uid="{00000000-0005-0000-0000-0000C7270000}"/>
    <cellStyle name="Normal 4 4 3 12" xfId="12952" xr:uid="{00000000-0005-0000-0000-0000C8270000}"/>
    <cellStyle name="Normal 4 4 3 2" xfId="4383" xr:uid="{00000000-0005-0000-0000-0000C9270000}"/>
    <cellStyle name="Normal 4 4 3 2 10" xfId="33751" xr:uid="{00000000-0005-0000-0000-0000CA270000}"/>
    <cellStyle name="Normal 4 4 3 2 11" xfId="13390" xr:uid="{00000000-0005-0000-0000-0000CB270000}"/>
    <cellStyle name="Normal 4 4 3 2 2" xfId="5260" xr:uid="{00000000-0005-0000-0000-0000CC270000}"/>
    <cellStyle name="Normal 4 4 3 2 2 2" xfId="7012" xr:uid="{00000000-0005-0000-0000-0000CD270000}"/>
    <cellStyle name="Normal 4 4 3 2 2 2 2" xfId="26199" xr:uid="{00000000-0005-0000-0000-0000CE270000}"/>
    <cellStyle name="Normal 4 4 3 2 2 2 3" xfId="36379" xr:uid="{00000000-0005-0000-0000-0000CF270000}"/>
    <cellStyle name="Normal 4 4 3 2 2 2 4" xfId="16018" xr:uid="{00000000-0005-0000-0000-0000D0270000}"/>
    <cellStyle name="Normal 4 4 3 2 2 3" xfId="8765" xr:uid="{00000000-0005-0000-0000-0000D1270000}"/>
    <cellStyle name="Normal 4 4 3 2 2 3 2" xfId="27952" xr:uid="{00000000-0005-0000-0000-0000D2270000}"/>
    <cellStyle name="Normal 4 4 3 2 2 3 3" xfId="38132" xr:uid="{00000000-0005-0000-0000-0000D3270000}"/>
    <cellStyle name="Normal 4 4 3 2 2 3 4" xfId="17771" xr:uid="{00000000-0005-0000-0000-0000D4270000}"/>
    <cellStyle name="Normal 4 4 3 2 2 4" xfId="10758" xr:uid="{00000000-0005-0000-0000-0000D5270000}"/>
    <cellStyle name="Normal 4 4 3 2 2 4 2" xfId="29942" xr:uid="{00000000-0005-0000-0000-0000D6270000}"/>
    <cellStyle name="Normal 4 4 3 2 2 4 3" xfId="40122" xr:uid="{00000000-0005-0000-0000-0000D7270000}"/>
    <cellStyle name="Normal 4 4 3 2 2 4 4" xfId="19762" xr:uid="{00000000-0005-0000-0000-0000D8270000}"/>
    <cellStyle name="Normal 4 4 3 2 2 5" xfId="24447" xr:uid="{00000000-0005-0000-0000-0000D9270000}"/>
    <cellStyle name="Normal 4 4 3 2 2 6" xfId="34627" xr:uid="{00000000-0005-0000-0000-0000DA270000}"/>
    <cellStyle name="Normal 4 4 3 2 2 7" xfId="14266" xr:uid="{00000000-0005-0000-0000-0000DB270000}"/>
    <cellStyle name="Normal 4 4 3 2 3" xfId="6136" xr:uid="{00000000-0005-0000-0000-0000DC270000}"/>
    <cellStyle name="Normal 4 4 3 2 3 2" xfId="25323" xr:uid="{00000000-0005-0000-0000-0000DD270000}"/>
    <cellStyle name="Normal 4 4 3 2 3 3" xfId="35503" xr:uid="{00000000-0005-0000-0000-0000DE270000}"/>
    <cellStyle name="Normal 4 4 3 2 3 4" xfId="15142" xr:uid="{00000000-0005-0000-0000-0000DF270000}"/>
    <cellStyle name="Normal 4 4 3 2 4" xfId="7889" xr:uid="{00000000-0005-0000-0000-0000E0270000}"/>
    <cellStyle name="Normal 4 4 3 2 4 2" xfId="27076" xr:uid="{00000000-0005-0000-0000-0000E1270000}"/>
    <cellStyle name="Normal 4 4 3 2 4 3" xfId="37256" xr:uid="{00000000-0005-0000-0000-0000E2270000}"/>
    <cellStyle name="Normal 4 4 3 2 4 4" xfId="16895" xr:uid="{00000000-0005-0000-0000-0000E3270000}"/>
    <cellStyle name="Normal 4 4 3 2 5" xfId="9882" xr:uid="{00000000-0005-0000-0000-0000E4270000}"/>
    <cellStyle name="Normal 4 4 3 2 5 2" xfId="29066" xr:uid="{00000000-0005-0000-0000-0000E5270000}"/>
    <cellStyle name="Normal 4 4 3 2 5 3" xfId="39246" xr:uid="{00000000-0005-0000-0000-0000E6270000}"/>
    <cellStyle name="Normal 4 4 3 2 5 4" xfId="18886" xr:uid="{00000000-0005-0000-0000-0000E7270000}"/>
    <cellStyle name="Normal 4 4 3 2 6" xfId="11635" xr:uid="{00000000-0005-0000-0000-0000E8270000}"/>
    <cellStyle name="Normal 4 4 3 2 6 2" xfId="30819" xr:uid="{00000000-0005-0000-0000-0000E9270000}"/>
    <cellStyle name="Normal 4 4 3 2 6 3" xfId="40999" xr:uid="{00000000-0005-0000-0000-0000EA270000}"/>
    <cellStyle name="Normal 4 4 3 2 6 4" xfId="20639" xr:uid="{00000000-0005-0000-0000-0000EB270000}"/>
    <cellStyle name="Normal 4 4 3 2 7" xfId="12511" xr:uid="{00000000-0005-0000-0000-0000EC270000}"/>
    <cellStyle name="Normal 4 4 3 2 7 2" xfId="31695" xr:uid="{00000000-0005-0000-0000-0000ED270000}"/>
    <cellStyle name="Normal 4 4 3 2 7 3" xfId="41875" xr:uid="{00000000-0005-0000-0000-0000EE270000}"/>
    <cellStyle name="Normal 4 4 3 2 7 4" xfId="21515" xr:uid="{00000000-0005-0000-0000-0000EF270000}"/>
    <cellStyle name="Normal 4 4 3 2 8" xfId="22392" xr:uid="{00000000-0005-0000-0000-0000F0270000}"/>
    <cellStyle name="Normal 4 4 3 2 8 2" xfId="32572" xr:uid="{00000000-0005-0000-0000-0000F1270000}"/>
    <cellStyle name="Normal 4 4 3 2 8 3" xfId="42752" xr:uid="{00000000-0005-0000-0000-0000F2270000}"/>
    <cellStyle name="Normal 4 4 3 2 9" xfId="23571" xr:uid="{00000000-0005-0000-0000-0000F3270000}"/>
    <cellStyle name="Normal 4 4 3 3" xfId="4822" xr:uid="{00000000-0005-0000-0000-0000F4270000}"/>
    <cellStyle name="Normal 4 4 3 3 2" xfId="6574" xr:uid="{00000000-0005-0000-0000-0000F5270000}"/>
    <cellStyle name="Normal 4 4 3 3 2 2" xfId="25761" xr:uid="{00000000-0005-0000-0000-0000F6270000}"/>
    <cellStyle name="Normal 4 4 3 3 2 3" xfId="35941" xr:uid="{00000000-0005-0000-0000-0000F7270000}"/>
    <cellStyle name="Normal 4 4 3 3 2 4" xfId="15580" xr:uid="{00000000-0005-0000-0000-0000F8270000}"/>
    <cellStyle name="Normal 4 4 3 3 3" xfId="8327" xr:uid="{00000000-0005-0000-0000-0000F9270000}"/>
    <cellStyle name="Normal 4 4 3 3 3 2" xfId="27514" xr:uid="{00000000-0005-0000-0000-0000FA270000}"/>
    <cellStyle name="Normal 4 4 3 3 3 3" xfId="37694" xr:uid="{00000000-0005-0000-0000-0000FB270000}"/>
    <cellStyle name="Normal 4 4 3 3 3 4" xfId="17333" xr:uid="{00000000-0005-0000-0000-0000FC270000}"/>
    <cellStyle name="Normal 4 4 3 3 4" xfId="10320" xr:uid="{00000000-0005-0000-0000-0000FD270000}"/>
    <cellStyle name="Normal 4 4 3 3 4 2" xfId="29504" xr:uid="{00000000-0005-0000-0000-0000FE270000}"/>
    <cellStyle name="Normal 4 4 3 3 4 3" xfId="39684" xr:uid="{00000000-0005-0000-0000-0000FF270000}"/>
    <cellStyle name="Normal 4 4 3 3 4 4" xfId="19324" xr:uid="{00000000-0005-0000-0000-000000280000}"/>
    <cellStyle name="Normal 4 4 3 3 5" xfId="24009" xr:uid="{00000000-0005-0000-0000-000001280000}"/>
    <cellStyle name="Normal 4 4 3 3 6" xfId="34189" xr:uid="{00000000-0005-0000-0000-000002280000}"/>
    <cellStyle name="Normal 4 4 3 3 7" xfId="13828" xr:uid="{00000000-0005-0000-0000-000003280000}"/>
    <cellStyle name="Normal 4 4 3 4" xfId="5698" xr:uid="{00000000-0005-0000-0000-000004280000}"/>
    <cellStyle name="Normal 4 4 3 4 2" xfId="24885" xr:uid="{00000000-0005-0000-0000-000005280000}"/>
    <cellStyle name="Normal 4 4 3 4 3" xfId="35065" xr:uid="{00000000-0005-0000-0000-000006280000}"/>
    <cellStyle name="Normal 4 4 3 4 4" xfId="14704" xr:uid="{00000000-0005-0000-0000-000007280000}"/>
    <cellStyle name="Normal 4 4 3 5" xfId="7451" xr:uid="{00000000-0005-0000-0000-000008280000}"/>
    <cellStyle name="Normal 4 4 3 5 2" xfId="26638" xr:uid="{00000000-0005-0000-0000-000009280000}"/>
    <cellStyle name="Normal 4 4 3 5 3" xfId="36818" xr:uid="{00000000-0005-0000-0000-00000A280000}"/>
    <cellStyle name="Normal 4 4 3 5 4" xfId="16457" xr:uid="{00000000-0005-0000-0000-00000B280000}"/>
    <cellStyle name="Normal 4 4 3 6" xfId="9444" xr:uid="{00000000-0005-0000-0000-00000C280000}"/>
    <cellStyle name="Normal 4 4 3 6 2" xfId="28628" xr:uid="{00000000-0005-0000-0000-00000D280000}"/>
    <cellStyle name="Normal 4 4 3 6 3" xfId="38808" xr:uid="{00000000-0005-0000-0000-00000E280000}"/>
    <cellStyle name="Normal 4 4 3 6 4" xfId="18448" xr:uid="{00000000-0005-0000-0000-00000F280000}"/>
    <cellStyle name="Normal 4 4 3 7" xfId="11197" xr:uid="{00000000-0005-0000-0000-000010280000}"/>
    <cellStyle name="Normal 4 4 3 7 2" xfId="30381" xr:uid="{00000000-0005-0000-0000-000011280000}"/>
    <cellStyle name="Normal 4 4 3 7 3" xfId="40561" xr:uid="{00000000-0005-0000-0000-000012280000}"/>
    <cellStyle name="Normal 4 4 3 7 4" xfId="20201" xr:uid="{00000000-0005-0000-0000-000013280000}"/>
    <cellStyle name="Normal 4 4 3 8" xfId="12073" xr:uid="{00000000-0005-0000-0000-000014280000}"/>
    <cellStyle name="Normal 4 4 3 8 2" xfId="31257" xr:uid="{00000000-0005-0000-0000-000015280000}"/>
    <cellStyle name="Normal 4 4 3 8 3" xfId="41437" xr:uid="{00000000-0005-0000-0000-000016280000}"/>
    <cellStyle name="Normal 4 4 3 8 4" xfId="21077" xr:uid="{00000000-0005-0000-0000-000017280000}"/>
    <cellStyle name="Normal 4 4 3 9" xfId="21954" xr:uid="{00000000-0005-0000-0000-000018280000}"/>
    <cellStyle name="Normal 4 4 3 9 2" xfId="32134" xr:uid="{00000000-0005-0000-0000-000019280000}"/>
    <cellStyle name="Normal 4 4 3 9 3" xfId="42314" xr:uid="{00000000-0005-0000-0000-00001A280000}"/>
    <cellStyle name="Normal 4 4 4" xfId="4164" xr:uid="{00000000-0005-0000-0000-00001B280000}"/>
    <cellStyle name="Normal 4 4 4 10" xfId="33532" xr:uid="{00000000-0005-0000-0000-00001C280000}"/>
    <cellStyle name="Normal 4 4 4 11" xfId="13171" xr:uid="{00000000-0005-0000-0000-00001D280000}"/>
    <cellStyle name="Normal 4 4 4 2" xfId="5041" xr:uid="{00000000-0005-0000-0000-00001E280000}"/>
    <cellStyle name="Normal 4 4 4 2 2" xfId="6793" xr:uid="{00000000-0005-0000-0000-00001F280000}"/>
    <cellStyle name="Normal 4 4 4 2 2 2" xfId="25980" xr:uid="{00000000-0005-0000-0000-000020280000}"/>
    <cellStyle name="Normal 4 4 4 2 2 3" xfId="36160" xr:uid="{00000000-0005-0000-0000-000021280000}"/>
    <cellStyle name="Normal 4 4 4 2 2 4" xfId="15799" xr:uid="{00000000-0005-0000-0000-000022280000}"/>
    <cellStyle name="Normal 4 4 4 2 3" xfId="8546" xr:uid="{00000000-0005-0000-0000-000023280000}"/>
    <cellStyle name="Normal 4 4 4 2 3 2" xfId="27733" xr:uid="{00000000-0005-0000-0000-000024280000}"/>
    <cellStyle name="Normal 4 4 4 2 3 3" xfId="37913" xr:uid="{00000000-0005-0000-0000-000025280000}"/>
    <cellStyle name="Normal 4 4 4 2 3 4" xfId="17552" xr:uid="{00000000-0005-0000-0000-000026280000}"/>
    <cellStyle name="Normal 4 4 4 2 4" xfId="10539" xr:uid="{00000000-0005-0000-0000-000027280000}"/>
    <cellStyle name="Normal 4 4 4 2 4 2" xfId="29723" xr:uid="{00000000-0005-0000-0000-000028280000}"/>
    <cellStyle name="Normal 4 4 4 2 4 3" xfId="39903" xr:uid="{00000000-0005-0000-0000-000029280000}"/>
    <cellStyle name="Normal 4 4 4 2 4 4" xfId="19543" xr:uid="{00000000-0005-0000-0000-00002A280000}"/>
    <cellStyle name="Normal 4 4 4 2 5" xfId="24228" xr:uid="{00000000-0005-0000-0000-00002B280000}"/>
    <cellStyle name="Normal 4 4 4 2 6" xfId="34408" xr:uid="{00000000-0005-0000-0000-00002C280000}"/>
    <cellStyle name="Normal 4 4 4 2 7" xfId="14047" xr:uid="{00000000-0005-0000-0000-00002D280000}"/>
    <cellStyle name="Normal 4 4 4 3" xfId="5917" xr:uid="{00000000-0005-0000-0000-00002E280000}"/>
    <cellStyle name="Normal 4 4 4 3 2" xfId="25104" xr:uid="{00000000-0005-0000-0000-00002F280000}"/>
    <cellStyle name="Normal 4 4 4 3 3" xfId="35284" xr:uid="{00000000-0005-0000-0000-000030280000}"/>
    <cellStyle name="Normal 4 4 4 3 4" xfId="14923" xr:uid="{00000000-0005-0000-0000-000031280000}"/>
    <cellStyle name="Normal 4 4 4 4" xfId="7670" xr:uid="{00000000-0005-0000-0000-000032280000}"/>
    <cellStyle name="Normal 4 4 4 4 2" xfId="26857" xr:uid="{00000000-0005-0000-0000-000033280000}"/>
    <cellStyle name="Normal 4 4 4 4 3" xfId="37037" xr:uid="{00000000-0005-0000-0000-000034280000}"/>
    <cellStyle name="Normal 4 4 4 4 4" xfId="16676" xr:uid="{00000000-0005-0000-0000-000035280000}"/>
    <cellStyle name="Normal 4 4 4 5" xfId="9663" xr:uid="{00000000-0005-0000-0000-000036280000}"/>
    <cellStyle name="Normal 4 4 4 5 2" xfId="28847" xr:uid="{00000000-0005-0000-0000-000037280000}"/>
    <cellStyle name="Normal 4 4 4 5 3" xfId="39027" xr:uid="{00000000-0005-0000-0000-000038280000}"/>
    <cellStyle name="Normal 4 4 4 5 4" xfId="18667" xr:uid="{00000000-0005-0000-0000-000039280000}"/>
    <cellStyle name="Normal 4 4 4 6" xfId="11416" xr:uid="{00000000-0005-0000-0000-00003A280000}"/>
    <cellStyle name="Normal 4 4 4 6 2" xfId="30600" xr:uid="{00000000-0005-0000-0000-00003B280000}"/>
    <cellStyle name="Normal 4 4 4 6 3" xfId="40780" xr:uid="{00000000-0005-0000-0000-00003C280000}"/>
    <cellStyle name="Normal 4 4 4 6 4" xfId="20420" xr:uid="{00000000-0005-0000-0000-00003D280000}"/>
    <cellStyle name="Normal 4 4 4 7" xfId="12292" xr:uid="{00000000-0005-0000-0000-00003E280000}"/>
    <cellStyle name="Normal 4 4 4 7 2" xfId="31476" xr:uid="{00000000-0005-0000-0000-00003F280000}"/>
    <cellStyle name="Normal 4 4 4 7 3" xfId="41656" xr:uid="{00000000-0005-0000-0000-000040280000}"/>
    <cellStyle name="Normal 4 4 4 7 4" xfId="21296" xr:uid="{00000000-0005-0000-0000-000041280000}"/>
    <cellStyle name="Normal 4 4 4 8" xfId="22173" xr:uid="{00000000-0005-0000-0000-000042280000}"/>
    <cellStyle name="Normal 4 4 4 8 2" xfId="32353" xr:uid="{00000000-0005-0000-0000-000043280000}"/>
    <cellStyle name="Normal 4 4 4 8 3" xfId="42533" xr:uid="{00000000-0005-0000-0000-000044280000}"/>
    <cellStyle name="Normal 4 4 4 9" xfId="23352" xr:uid="{00000000-0005-0000-0000-000045280000}"/>
    <cellStyle name="Normal 4 4 5" xfId="4603" xr:uid="{00000000-0005-0000-0000-000046280000}"/>
    <cellStyle name="Normal 4 4 5 2" xfId="6355" xr:uid="{00000000-0005-0000-0000-000047280000}"/>
    <cellStyle name="Normal 4 4 5 2 2" xfId="25542" xr:uid="{00000000-0005-0000-0000-000048280000}"/>
    <cellStyle name="Normal 4 4 5 2 3" xfId="35722" xr:uid="{00000000-0005-0000-0000-000049280000}"/>
    <cellStyle name="Normal 4 4 5 2 4" xfId="15361" xr:uid="{00000000-0005-0000-0000-00004A280000}"/>
    <cellStyle name="Normal 4 4 5 3" xfId="8108" xr:uid="{00000000-0005-0000-0000-00004B280000}"/>
    <cellStyle name="Normal 4 4 5 3 2" xfId="27295" xr:uid="{00000000-0005-0000-0000-00004C280000}"/>
    <cellStyle name="Normal 4 4 5 3 3" xfId="37475" xr:uid="{00000000-0005-0000-0000-00004D280000}"/>
    <cellStyle name="Normal 4 4 5 3 4" xfId="17114" xr:uid="{00000000-0005-0000-0000-00004E280000}"/>
    <cellStyle name="Normal 4 4 5 4" xfId="10101" xr:uid="{00000000-0005-0000-0000-00004F280000}"/>
    <cellStyle name="Normal 4 4 5 4 2" xfId="29285" xr:uid="{00000000-0005-0000-0000-000050280000}"/>
    <cellStyle name="Normal 4 4 5 4 3" xfId="39465" xr:uid="{00000000-0005-0000-0000-000051280000}"/>
    <cellStyle name="Normal 4 4 5 4 4" xfId="19105" xr:uid="{00000000-0005-0000-0000-000052280000}"/>
    <cellStyle name="Normal 4 4 5 5" xfId="23790" xr:uid="{00000000-0005-0000-0000-000053280000}"/>
    <cellStyle name="Normal 4 4 5 6" xfId="33970" xr:uid="{00000000-0005-0000-0000-000054280000}"/>
    <cellStyle name="Normal 4 4 5 7" xfId="13609" xr:uid="{00000000-0005-0000-0000-000055280000}"/>
    <cellStyle name="Normal 4 4 6" xfId="5479" xr:uid="{00000000-0005-0000-0000-000056280000}"/>
    <cellStyle name="Normal 4 4 6 2" xfId="9002" xr:uid="{00000000-0005-0000-0000-000057280000}"/>
    <cellStyle name="Normal 4 4 6 2 2" xfId="28186" xr:uid="{00000000-0005-0000-0000-000058280000}"/>
    <cellStyle name="Normal 4 4 6 2 3" xfId="38366" xr:uid="{00000000-0005-0000-0000-000059280000}"/>
    <cellStyle name="Normal 4 4 6 2 4" xfId="18006" xr:uid="{00000000-0005-0000-0000-00005A280000}"/>
    <cellStyle name="Normal 4 4 6 3" xfId="24666" xr:uid="{00000000-0005-0000-0000-00005B280000}"/>
    <cellStyle name="Normal 4 4 6 4" xfId="34846" xr:uid="{00000000-0005-0000-0000-00005C280000}"/>
    <cellStyle name="Normal 4 4 6 5" xfId="14485" xr:uid="{00000000-0005-0000-0000-00005D280000}"/>
    <cellStyle name="Normal 4 4 7" xfId="7232" xr:uid="{00000000-0005-0000-0000-00005E280000}"/>
    <cellStyle name="Normal 4 4 7 2" xfId="26419" xr:uid="{00000000-0005-0000-0000-00005F280000}"/>
    <cellStyle name="Normal 4 4 7 3" xfId="36599" xr:uid="{00000000-0005-0000-0000-000060280000}"/>
    <cellStyle name="Normal 4 4 7 4" xfId="16238" xr:uid="{00000000-0005-0000-0000-000061280000}"/>
    <cellStyle name="Normal 4 4 8" xfId="9225" xr:uid="{00000000-0005-0000-0000-000062280000}"/>
    <cellStyle name="Normal 4 4 8 2" xfId="28409" xr:uid="{00000000-0005-0000-0000-000063280000}"/>
    <cellStyle name="Normal 4 4 8 3" xfId="38589" xr:uid="{00000000-0005-0000-0000-000064280000}"/>
    <cellStyle name="Normal 4 4 8 4" xfId="18229" xr:uid="{00000000-0005-0000-0000-000065280000}"/>
    <cellStyle name="Normal 4 4 9" xfId="10978" xr:uid="{00000000-0005-0000-0000-000066280000}"/>
    <cellStyle name="Normal 4 4 9 2" xfId="30162" xr:uid="{00000000-0005-0000-0000-000067280000}"/>
    <cellStyle name="Normal 4 4 9 3" xfId="40342" xr:uid="{00000000-0005-0000-0000-000068280000}"/>
    <cellStyle name="Normal 4 4 9 4" xfId="19982" xr:uid="{00000000-0005-0000-0000-000069280000}"/>
    <cellStyle name="Normal 4 5" xfId="3714" xr:uid="{00000000-0005-0000-0000-00006A280000}"/>
    <cellStyle name="Normal 4 5 10" xfId="11849" xr:uid="{00000000-0005-0000-0000-00006B280000}"/>
    <cellStyle name="Normal 4 5 10 2" xfId="31033" xr:uid="{00000000-0005-0000-0000-00006C280000}"/>
    <cellStyle name="Normal 4 5 10 3" xfId="41213" xr:uid="{00000000-0005-0000-0000-00006D280000}"/>
    <cellStyle name="Normal 4 5 10 4" xfId="20853" xr:uid="{00000000-0005-0000-0000-00006E280000}"/>
    <cellStyle name="Normal 4 5 11" xfId="21730" xr:uid="{00000000-0005-0000-0000-00006F280000}"/>
    <cellStyle name="Normal 4 5 11 2" xfId="31910" xr:uid="{00000000-0005-0000-0000-000070280000}"/>
    <cellStyle name="Normal 4 5 11 3" xfId="42090" xr:uid="{00000000-0005-0000-0000-000071280000}"/>
    <cellStyle name="Normal 4 5 12" xfId="22623" xr:uid="{00000000-0005-0000-0000-000072280000}"/>
    <cellStyle name="Normal 4 5 12 2" xfId="32803" xr:uid="{00000000-0005-0000-0000-000073280000}"/>
    <cellStyle name="Normal 4 5 12 3" xfId="42983" xr:uid="{00000000-0005-0000-0000-000074280000}"/>
    <cellStyle name="Normal 4 5 13" xfId="22862" xr:uid="{00000000-0005-0000-0000-000075280000}"/>
    <cellStyle name="Normal 4 5 14" xfId="33042" xr:uid="{00000000-0005-0000-0000-000076280000}"/>
    <cellStyle name="Normal 4 5 15" xfId="43222" xr:uid="{00000000-0005-0000-0000-000077280000}"/>
    <cellStyle name="Normal 4 5 16" xfId="43461" xr:uid="{00000000-0005-0000-0000-000078280000}"/>
    <cellStyle name="Normal 4 5 17" xfId="12728" xr:uid="{00000000-0005-0000-0000-000079280000}"/>
    <cellStyle name="Normal 4 5 2" xfId="3835" xr:uid="{00000000-0005-0000-0000-00007A280000}"/>
    <cellStyle name="Normal 4 5 2 10" xfId="21845" xr:uid="{00000000-0005-0000-0000-00007B280000}"/>
    <cellStyle name="Normal 4 5 2 10 2" xfId="32025" xr:uid="{00000000-0005-0000-0000-00007C280000}"/>
    <cellStyle name="Normal 4 5 2 10 3" xfId="42205" xr:uid="{00000000-0005-0000-0000-00007D280000}"/>
    <cellStyle name="Normal 4 5 2 11" xfId="22741" xr:uid="{00000000-0005-0000-0000-00007E280000}"/>
    <cellStyle name="Normal 4 5 2 11 2" xfId="32921" xr:uid="{00000000-0005-0000-0000-00007F280000}"/>
    <cellStyle name="Normal 4 5 2 11 3" xfId="43101" xr:uid="{00000000-0005-0000-0000-000080280000}"/>
    <cellStyle name="Normal 4 5 2 12" xfId="22980" xr:uid="{00000000-0005-0000-0000-000081280000}"/>
    <cellStyle name="Normal 4 5 2 13" xfId="33160" xr:uid="{00000000-0005-0000-0000-000082280000}"/>
    <cellStyle name="Normal 4 5 2 14" xfId="43340" xr:uid="{00000000-0005-0000-0000-000083280000}"/>
    <cellStyle name="Normal 4 5 2 15" xfId="43579" xr:uid="{00000000-0005-0000-0000-000084280000}"/>
    <cellStyle name="Normal 4 5 2 16" xfId="12843" xr:uid="{00000000-0005-0000-0000-000085280000}"/>
    <cellStyle name="Normal 4 5 2 2" xfId="4055" xr:uid="{00000000-0005-0000-0000-000086280000}"/>
    <cellStyle name="Normal 4 5 2 2 10" xfId="23243" xr:uid="{00000000-0005-0000-0000-000087280000}"/>
    <cellStyle name="Normal 4 5 2 2 11" xfId="33423" xr:uid="{00000000-0005-0000-0000-000088280000}"/>
    <cellStyle name="Normal 4 5 2 2 12" xfId="13062" xr:uid="{00000000-0005-0000-0000-000089280000}"/>
    <cellStyle name="Normal 4 5 2 2 2" xfId="4493" xr:uid="{00000000-0005-0000-0000-00008A280000}"/>
    <cellStyle name="Normal 4 5 2 2 2 10" xfId="33861" xr:uid="{00000000-0005-0000-0000-00008B280000}"/>
    <cellStyle name="Normal 4 5 2 2 2 11" xfId="13500" xr:uid="{00000000-0005-0000-0000-00008C280000}"/>
    <cellStyle name="Normal 4 5 2 2 2 2" xfId="5370" xr:uid="{00000000-0005-0000-0000-00008D280000}"/>
    <cellStyle name="Normal 4 5 2 2 2 2 2" xfId="7122" xr:uid="{00000000-0005-0000-0000-00008E280000}"/>
    <cellStyle name="Normal 4 5 2 2 2 2 2 2" xfId="26309" xr:uid="{00000000-0005-0000-0000-00008F280000}"/>
    <cellStyle name="Normal 4 5 2 2 2 2 2 3" xfId="36489" xr:uid="{00000000-0005-0000-0000-000090280000}"/>
    <cellStyle name="Normal 4 5 2 2 2 2 2 4" xfId="16128" xr:uid="{00000000-0005-0000-0000-000091280000}"/>
    <cellStyle name="Normal 4 5 2 2 2 2 3" xfId="8875" xr:uid="{00000000-0005-0000-0000-000092280000}"/>
    <cellStyle name="Normal 4 5 2 2 2 2 3 2" xfId="28062" xr:uid="{00000000-0005-0000-0000-000093280000}"/>
    <cellStyle name="Normal 4 5 2 2 2 2 3 3" xfId="38242" xr:uid="{00000000-0005-0000-0000-000094280000}"/>
    <cellStyle name="Normal 4 5 2 2 2 2 3 4" xfId="17881" xr:uid="{00000000-0005-0000-0000-000095280000}"/>
    <cellStyle name="Normal 4 5 2 2 2 2 4" xfId="10868" xr:uid="{00000000-0005-0000-0000-000096280000}"/>
    <cellStyle name="Normal 4 5 2 2 2 2 4 2" xfId="30052" xr:uid="{00000000-0005-0000-0000-000097280000}"/>
    <cellStyle name="Normal 4 5 2 2 2 2 4 3" xfId="40232" xr:uid="{00000000-0005-0000-0000-000098280000}"/>
    <cellStyle name="Normal 4 5 2 2 2 2 4 4" xfId="19872" xr:uid="{00000000-0005-0000-0000-000099280000}"/>
    <cellStyle name="Normal 4 5 2 2 2 2 5" xfId="24557" xr:uid="{00000000-0005-0000-0000-00009A280000}"/>
    <cellStyle name="Normal 4 5 2 2 2 2 6" xfId="34737" xr:uid="{00000000-0005-0000-0000-00009B280000}"/>
    <cellStyle name="Normal 4 5 2 2 2 2 7" xfId="14376" xr:uid="{00000000-0005-0000-0000-00009C280000}"/>
    <cellStyle name="Normal 4 5 2 2 2 3" xfId="6246" xr:uid="{00000000-0005-0000-0000-00009D280000}"/>
    <cellStyle name="Normal 4 5 2 2 2 3 2" xfId="25433" xr:uid="{00000000-0005-0000-0000-00009E280000}"/>
    <cellStyle name="Normal 4 5 2 2 2 3 3" xfId="35613" xr:uid="{00000000-0005-0000-0000-00009F280000}"/>
    <cellStyle name="Normal 4 5 2 2 2 3 4" xfId="15252" xr:uid="{00000000-0005-0000-0000-0000A0280000}"/>
    <cellStyle name="Normal 4 5 2 2 2 4" xfId="7999" xr:uid="{00000000-0005-0000-0000-0000A1280000}"/>
    <cellStyle name="Normal 4 5 2 2 2 4 2" xfId="27186" xr:uid="{00000000-0005-0000-0000-0000A2280000}"/>
    <cellStyle name="Normal 4 5 2 2 2 4 3" xfId="37366" xr:uid="{00000000-0005-0000-0000-0000A3280000}"/>
    <cellStyle name="Normal 4 5 2 2 2 4 4" xfId="17005" xr:uid="{00000000-0005-0000-0000-0000A4280000}"/>
    <cellStyle name="Normal 4 5 2 2 2 5" xfId="9992" xr:uid="{00000000-0005-0000-0000-0000A5280000}"/>
    <cellStyle name="Normal 4 5 2 2 2 5 2" xfId="29176" xr:uid="{00000000-0005-0000-0000-0000A6280000}"/>
    <cellStyle name="Normal 4 5 2 2 2 5 3" xfId="39356" xr:uid="{00000000-0005-0000-0000-0000A7280000}"/>
    <cellStyle name="Normal 4 5 2 2 2 5 4" xfId="18996" xr:uid="{00000000-0005-0000-0000-0000A8280000}"/>
    <cellStyle name="Normal 4 5 2 2 2 6" xfId="11745" xr:uid="{00000000-0005-0000-0000-0000A9280000}"/>
    <cellStyle name="Normal 4 5 2 2 2 6 2" xfId="30929" xr:uid="{00000000-0005-0000-0000-0000AA280000}"/>
    <cellStyle name="Normal 4 5 2 2 2 6 3" xfId="41109" xr:uid="{00000000-0005-0000-0000-0000AB280000}"/>
    <cellStyle name="Normal 4 5 2 2 2 6 4" xfId="20749" xr:uid="{00000000-0005-0000-0000-0000AC280000}"/>
    <cellStyle name="Normal 4 5 2 2 2 7" xfId="12621" xr:uid="{00000000-0005-0000-0000-0000AD280000}"/>
    <cellStyle name="Normal 4 5 2 2 2 7 2" xfId="31805" xr:uid="{00000000-0005-0000-0000-0000AE280000}"/>
    <cellStyle name="Normal 4 5 2 2 2 7 3" xfId="41985" xr:uid="{00000000-0005-0000-0000-0000AF280000}"/>
    <cellStyle name="Normal 4 5 2 2 2 7 4" xfId="21625" xr:uid="{00000000-0005-0000-0000-0000B0280000}"/>
    <cellStyle name="Normal 4 5 2 2 2 8" xfId="22502" xr:uid="{00000000-0005-0000-0000-0000B1280000}"/>
    <cellStyle name="Normal 4 5 2 2 2 8 2" xfId="32682" xr:uid="{00000000-0005-0000-0000-0000B2280000}"/>
    <cellStyle name="Normal 4 5 2 2 2 8 3" xfId="42862" xr:uid="{00000000-0005-0000-0000-0000B3280000}"/>
    <cellStyle name="Normal 4 5 2 2 2 9" xfId="23681" xr:uid="{00000000-0005-0000-0000-0000B4280000}"/>
    <cellStyle name="Normal 4 5 2 2 3" xfId="4932" xr:uid="{00000000-0005-0000-0000-0000B5280000}"/>
    <cellStyle name="Normal 4 5 2 2 3 2" xfId="6684" xr:uid="{00000000-0005-0000-0000-0000B6280000}"/>
    <cellStyle name="Normal 4 5 2 2 3 2 2" xfId="25871" xr:uid="{00000000-0005-0000-0000-0000B7280000}"/>
    <cellStyle name="Normal 4 5 2 2 3 2 3" xfId="36051" xr:uid="{00000000-0005-0000-0000-0000B8280000}"/>
    <cellStyle name="Normal 4 5 2 2 3 2 4" xfId="15690" xr:uid="{00000000-0005-0000-0000-0000B9280000}"/>
    <cellStyle name="Normal 4 5 2 2 3 3" xfId="8437" xr:uid="{00000000-0005-0000-0000-0000BA280000}"/>
    <cellStyle name="Normal 4 5 2 2 3 3 2" xfId="27624" xr:uid="{00000000-0005-0000-0000-0000BB280000}"/>
    <cellStyle name="Normal 4 5 2 2 3 3 3" xfId="37804" xr:uid="{00000000-0005-0000-0000-0000BC280000}"/>
    <cellStyle name="Normal 4 5 2 2 3 3 4" xfId="17443" xr:uid="{00000000-0005-0000-0000-0000BD280000}"/>
    <cellStyle name="Normal 4 5 2 2 3 4" xfId="10430" xr:uid="{00000000-0005-0000-0000-0000BE280000}"/>
    <cellStyle name="Normal 4 5 2 2 3 4 2" xfId="29614" xr:uid="{00000000-0005-0000-0000-0000BF280000}"/>
    <cellStyle name="Normal 4 5 2 2 3 4 3" xfId="39794" xr:uid="{00000000-0005-0000-0000-0000C0280000}"/>
    <cellStyle name="Normal 4 5 2 2 3 4 4" xfId="19434" xr:uid="{00000000-0005-0000-0000-0000C1280000}"/>
    <cellStyle name="Normal 4 5 2 2 3 5" xfId="24119" xr:uid="{00000000-0005-0000-0000-0000C2280000}"/>
    <cellStyle name="Normal 4 5 2 2 3 6" xfId="34299" xr:uid="{00000000-0005-0000-0000-0000C3280000}"/>
    <cellStyle name="Normal 4 5 2 2 3 7" xfId="13938" xr:uid="{00000000-0005-0000-0000-0000C4280000}"/>
    <cellStyle name="Normal 4 5 2 2 4" xfId="5808" xr:uid="{00000000-0005-0000-0000-0000C5280000}"/>
    <cellStyle name="Normal 4 5 2 2 4 2" xfId="24995" xr:uid="{00000000-0005-0000-0000-0000C6280000}"/>
    <cellStyle name="Normal 4 5 2 2 4 3" xfId="35175" xr:uid="{00000000-0005-0000-0000-0000C7280000}"/>
    <cellStyle name="Normal 4 5 2 2 4 4" xfId="14814" xr:uid="{00000000-0005-0000-0000-0000C8280000}"/>
    <cellStyle name="Normal 4 5 2 2 5" xfId="7561" xr:uid="{00000000-0005-0000-0000-0000C9280000}"/>
    <cellStyle name="Normal 4 5 2 2 5 2" xfId="26748" xr:uid="{00000000-0005-0000-0000-0000CA280000}"/>
    <cellStyle name="Normal 4 5 2 2 5 3" xfId="36928" xr:uid="{00000000-0005-0000-0000-0000CB280000}"/>
    <cellStyle name="Normal 4 5 2 2 5 4" xfId="16567" xr:uid="{00000000-0005-0000-0000-0000CC280000}"/>
    <cellStyle name="Normal 4 5 2 2 6" xfId="9554" xr:uid="{00000000-0005-0000-0000-0000CD280000}"/>
    <cellStyle name="Normal 4 5 2 2 6 2" xfId="28738" xr:uid="{00000000-0005-0000-0000-0000CE280000}"/>
    <cellStyle name="Normal 4 5 2 2 6 3" xfId="38918" xr:uid="{00000000-0005-0000-0000-0000CF280000}"/>
    <cellStyle name="Normal 4 5 2 2 6 4" xfId="18558" xr:uid="{00000000-0005-0000-0000-0000D0280000}"/>
    <cellStyle name="Normal 4 5 2 2 7" xfId="11307" xr:uid="{00000000-0005-0000-0000-0000D1280000}"/>
    <cellStyle name="Normal 4 5 2 2 7 2" xfId="30491" xr:uid="{00000000-0005-0000-0000-0000D2280000}"/>
    <cellStyle name="Normal 4 5 2 2 7 3" xfId="40671" xr:uid="{00000000-0005-0000-0000-0000D3280000}"/>
    <cellStyle name="Normal 4 5 2 2 7 4" xfId="20311" xr:uid="{00000000-0005-0000-0000-0000D4280000}"/>
    <cellStyle name="Normal 4 5 2 2 8" xfId="12183" xr:uid="{00000000-0005-0000-0000-0000D5280000}"/>
    <cellStyle name="Normal 4 5 2 2 8 2" xfId="31367" xr:uid="{00000000-0005-0000-0000-0000D6280000}"/>
    <cellStyle name="Normal 4 5 2 2 8 3" xfId="41547" xr:uid="{00000000-0005-0000-0000-0000D7280000}"/>
    <cellStyle name="Normal 4 5 2 2 8 4" xfId="21187" xr:uid="{00000000-0005-0000-0000-0000D8280000}"/>
    <cellStyle name="Normal 4 5 2 2 9" xfId="22064" xr:uid="{00000000-0005-0000-0000-0000D9280000}"/>
    <cellStyle name="Normal 4 5 2 2 9 2" xfId="32244" xr:uid="{00000000-0005-0000-0000-0000DA280000}"/>
    <cellStyle name="Normal 4 5 2 2 9 3" xfId="42424" xr:uid="{00000000-0005-0000-0000-0000DB280000}"/>
    <cellStyle name="Normal 4 5 2 3" xfId="4274" xr:uid="{00000000-0005-0000-0000-0000DC280000}"/>
    <cellStyle name="Normal 4 5 2 3 10" xfId="33642" xr:uid="{00000000-0005-0000-0000-0000DD280000}"/>
    <cellStyle name="Normal 4 5 2 3 11" xfId="13281" xr:uid="{00000000-0005-0000-0000-0000DE280000}"/>
    <cellStyle name="Normal 4 5 2 3 2" xfId="5151" xr:uid="{00000000-0005-0000-0000-0000DF280000}"/>
    <cellStyle name="Normal 4 5 2 3 2 2" xfId="6903" xr:uid="{00000000-0005-0000-0000-0000E0280000}"/>
    <cellStyle name="Normal 4 5 2 3 2 2 2" xfId="26090" xr:uid="{00000000-0005-0000-0000-0000E1280000}"/>
    <cellStyle name="Normal 4 5 2 3 2 2 3" xfId="36270" xr:uid="{00000000-0005-0000-0000-0000E2280000}"/>
    <cellStyle name="Normal 4 5 2 3 2 2 4" xfId="15909" xr:uid="{00000000-0005-0000-0000-0000E3280000}"/>
    <cellStyle name="Normal 4 5 2 3 2 3" xfId="8656" xr:uid="{00000000-0005-0000-0000-0000E4280000}"/>
    <cellStyle name="Normal 4 5 2 3 2 3 2" xfId="27843" xr:uid="{00000000-0005-0000-0000-0000E5280000}"/>
    <cellStyle name="Normal 4 5 2 3 2 3 3" xfId="38023" xr:uid="{00000000-0005-0000-0000-0000E6280000}"/>
    <cellStyle name="Normal 4 5 2 3 2 3 4" xfId="17662" xr:uid="{00000000-0005-0000-0000-0000E7280000}"/>
    <cellStyle name="Normal 4 5 2 3 2 4" xfId="10649" xr:uid="{00000000-0005-0000-0000-0000E8280000}"/>
    <cellStyle name="Normal 4 5 2 3 2 4 2" xfId="29833" xr:uid="{00000000-0005-0000-0000-0000E9280000}"/>
    <cellStyle name="Normal 4 5 2 3 2 4 3" xfId="40013" xr:uid="{00000000-0005-0000-0000-0000EA280000}"/>
    <cellStyle name="Normal 4 5 2 3 2 4 4" xfId="19653" xr:uid="{00000000-0005-0000-0000-0000EB280000}"/>
    <cellStyle name="Normal 4 5 2 3 2 5" xfId="24338" xr:uid="{00000000-0005-0000-0000-0000EC280000}"/>
    <cellStyle name="Normal 4 5 2 3 2 6" xfId="34518" xr:uid="{00000000-0005-0000-0000-0000ED280000}"/>
    <cellStyle name="Normal 4 5 2 3 2 7" xfId="14157" xr:uid="{00000000-0005-0000-0000-0000EE280000}"/>
    <cellStyle name="Normal 4 5 2 3 3" xfId="6027" xr:uid="{00000000-0005-0000-0000-0000EF280000}"/>
    <cellStyle name="Normal 4 5 2 3 3 2" xfId="25214" xr:uid="{00000000-0005-0000-0000-0000F0280000}"/>
    <cellStyle name="Normal 4 5 2 3 3 3" xfId="35394" xr:uid="{00000000-0005-0000-0000-0000F1280000}"/>
    <cellStyle name="Normal 4 5 2 3 3 4" xfId="15033" xr:uid="{00000000-0005-0000-0000-0000F2280000}"/>
    <cellStyle name="Normal 4 5 2 3 4" xfId="7780" xr:uid="{00000000-0005-0000-0000-0000F3280000}"/>
    <cellStyle name="Normal 4 5 2 3 4 2" xfId="26967" xr:uid="{00000000-0005-0000-0000-0000F4280000}"/>
    <cellStyle name="Normal 4 5 2 3 4 3" xfId="37147" xr:uid="{00000000-0005-0000-0000-0000F5280000}"/>
    <cellStyle name="Normal 4 5 2 3 4 4" xfId="16786" xr:uid="{00000000-0005-0000-0000-0000F6280000}"/>
    <cellStyle name="Normal 4 5 2 3 5" xfId="9773" xr:uid="{00000000-0005-0000-0000-0000F7280000}"/>
    <cellStyle name="Normal 4 5 2 3 5 2" xfId="28957" xr:uid="{00000000-0005-0000-0000-0000F8280000}"/>
    <cellStyle name="Normal 4 5 2 3 5 3" xfId="39137" xr:uid="{00000000-0005-0000-0000-0000F9280000}"/>
    <cellStyle name="Normal 4 5 2 3 5 4" xfId="18777" xr:uid="{00000000-0005-0000-0000-0000FA280000}"/>
    <cellStyle name="Normal 4 5 2 3 6" xfId="11526" xr:uid="{00000000-0005-0000-0000-0000FB280000}"/>
    <cellStyle name="Normal 4 5 2 3 6 2" xfId="30710" xr:uid="{00000000-0005-0000-0000-0000FC280000}"/>
    <cellStyle name="Normal 4 5 2 3 6 3" xfId="40890" xr:uid="{00000000-0005-0000-0000-0000FD280000}"/>
    <cellStyle name="Normal 4 5 2 3 6 4" xfId="20530" xr:uid="{00000000-0005-0000-0000-0000FE280000}"/>
    <cellStyle name="Normal 4 5 2 3 7" xfId="12402" xr:uid="{00000000-0005-0000-0000-0000FF280000}"/>
    <cellStyle name="Normal 4 5 2 3 7 2" xfId="31586" xr:uid="{00000000-0005-0000-0000-000000290000}"/>
    <cellStyle name="Normal 4 5 2 3 7 3" xfId="41766" xr:uid="{00000000-0005-0000-0000-000001290000}"/>
    <cellStyle name="Normal 4 5 2 3 7 4" xfId="21406" xr:uid="{00000000-0005-0000-0000-000002290000}"/>
    <cellStyle name="Normal 4 5 2 3 8" xfId="22283" xr:uid="{00000000-0005-0000-0000-000003290000}"/>
    <cellStyle name="Normal 4 5 2 3 8 2" xfId="32463" xr:uid="{00000000-0005-0000-0000-000004290000}"/>
    <cellStyle name="Normal 4 5 2 3 8 3" xfId="42643" xr:uid="{00000000-0005-0000-0000-000005290000}"/>
    <cellStyle name="Normal 4 5 2 3 9" xfId="23462" xr:uid="{00000000-0005-0000-0000-000006290000}"/>
    <cellStyle name="Normal 4 5 2 4" xfId="4713" xr:uid="{00000000-0005-0000-0000-000007290000}"/>
    <cellStyle name="Normal 4 5 2 4 2" xfId="6465" xr:uid="{00000000-0005-0000-0000-000008290000}"/>
    <cellStyle name="Normal 4 5 2 4 2 2" xfId="25652" xr:uid="{00000000-0005-0000-0000-000009290000}"/>
    <cellStyle name="Normal 4 5 2 4 2 3" xfId="35832" xr:uid="{00000000-0005-0000-0000-00000A290000}"/>
    <cellStyle name="Normal 4 5 2 4 2 4" xfId="15471" xr:uid="{00000000-0005-0000-0000-00000B290000}"/>
    <cellStyle name="Normal 4 5 2 4 3" xfId="8218" xr:uid="{00000000-0005-0000-0000-00000C290000}"/>
    <cellStyle name="Normal 4 5 2 4 3 2" xfId="27405" xr:uid="{00000000-0005-0000-0000-00000D290000}"/>
    <cellStyle name="Normal 4 5 2 4 3 3" xfId="37585" xr:uid="{00000000-0005-0000-0000-00000E290000}"/>
    <cellStyle name="Normal 4 5 2 4 3 4" xfId="17224" xr:uid="{00000000-0005-0000-0000-00000F290000}"/>
    <cellStyle name="Normal 4 5 2 4 4" xfId="10211" xr:uid="{00000000-0005-0000-0000-000010290000}"/>
    <cellStyle name="Normal 4 5 2 4 4 2" xfId="29395" xr:uid="{00000000-0005-0000-0000-000011290000}"/>
    <cellStyle name="Normal 4 5 2 4 4 3" xfId="39575" xr:uid="{00000000-0005-0000-0000-000012290000}"/>
    <cellStyle name="Normal 4 5 2 4 4 4" xfId="19215" xr:uid="{00000000-0005-0000-0000-000013290000}"/>
    <cellStyle name="Normal 4 5 2 4 5" xfId="23900" xr:uid="{00000000-0005-0000-0000-000014290000}"/>
    <cellStyle name="Normal 4 5 2 4 6" xfId="34080" xr:uid="{00000000-0005-0000-0000-000015290000}"/>
    <cellStyle name="Normal 4 5 2 4 7" xfId="13719" xr:uid="{00000000-0005-0000-0000-000016290000}"/>
    <cellStyle name="Normal 4 5 2 5" xfId="5589" xr:uid="{00000000-0005-0000-0000-000017290000}"/>
    <cellStyle name="Normal 4 5 2 5 2" xfId="9115" xr:uid="{00000000-0005-0000-0000-000018290000}"/>
    <cellStyle name="Normal 4 5 2 5 2 2" xfId="28299" xr:uid="{00000000-0005-0000-0000-000019290000}"/>
    <cellStyle name="Normal 4 5 2 5 2 3" xfId="38479" xr:uid="{00000000-0005-0000-0000-00001A290000}"/>
    <cellStyle name="Normal 4 5 2 5 2 4" xfId="18119" xr:uid="{00000000-0005-0000-0000-00001B290000}"/>
    <cellStyle name="Normal 4 5 2 5 3" xfId="24776" xr:uid="{00000000-0005-0000-0000-00001C290000}"/>
    <cellStyle name="Normal 4 5 2 5 4" xfId="34956" xr:uid="{00000000-0005-0000-0000-00001D290000}"/>
    <cellStyle name="Normal 4 5 2 5 5" xfId="14595" xr:uid="{00000000-0005-0000-0000-00001E290000}"/>
    <cellStyle name="Normal 4 5 2 6" xfId="7342" xr:uid="{00000000-0005-0000-0000-00001F290000}"/>
    <cellStyle name="Normal 4 5 2 6 2" xfId="26529" xr:uid="{00000000-0005-0000-0000-000020290000}"/>
    <cellStyle name="Normal 4 5 2 6 3" xfId="36709" xr:uid="{00000000-0005-0000-0000-000021290000}"/>
    <cellStyle name="Normal 4 5 2 6 4" xfId="16348" xr:uid="{00000000-0005-0000-0000-000022290000}"/>
    <cellStyle name="Normal 4 5 2 7" xfId="9335" xr:uid="{00000000-0005-0000-0000-000023290000}"/>
    <cellStyle name="Normal 4 5 2 7 2" xfId="28519" xr:uid="{00000000-0005-0000-0000-000024290000}"/>
    <cellStyle name="Normal 4 5 2 7 3" xfId="38699" xr:uid="{00000000-0005-0000-0000-000025290000}"/>
    <cellStyle name="Normal 4 5 2 7 4" xfId="18339" xr:uid="{00000000-0005-0000-0000-000026290000}"/>
    <cellStyle name="Normal 4 5 2 8" xfId="11088" xr:uid="{00000000-0005-0000-0000-000027290000}"/>
    <cellStyle name="Normal 4 5 2 8 2" xfId="30272" xr:uid="{00000000-0005-0000-0000-000028290000}"/>
    <cellStyle name="Normal 4 5 2 8 3" xfId="40452" xr:uid="{00000000-0005-0000-0000-000029290000}"/>
    <cellStyle name="Normal 4 5 2 8 4" xfId="20092" xr:uid="{00000000-0005-0000-0000-00002A290000}"/>
    <cellStyle name="Normal 4 5 2 9" xfId="11964" xr:uid="{00000000-0005-0000-0000-00002B290000}"/>
    <cellStyle name="Normal 4 5 2 9 2" xfId="31148" xr:uid="{00000000-0005-0000-0000-00002C290000}"/>
    <cellStyle name="Normal 4 5 2 9 3" xfId="41328" xr:uid="{00000000-0005-0000-0000-00002D290000}"/>
    <cellStyle name="Normal 4 5 2 9 4" xfId="20968" xr:uid="{00000000-0005-0000-0000-00002E290000}"/>
    <cellStyle name="Normal 4 5 3" xfId="3940" xr:uid="{00000000-0005-0000-0000-00002F290000}"/>
    <cellStyle name="Normal 4 5 3 10" xfId="23128" xr:uid="{00000000-0005-0000-0000-000030290000}"/>
    <cellStyle name="Normal 4 5 3 11" xfId="33308" xr:uid="{00000000-0005-0000-0000-000031290000}"/>
    <cellStyle name="Normal 4 5 3 12" xfId="12947" xr:uid="{00000000-0005-0000-0000-000032290000}"/>
    <cellStyle name="Normal 4 5 3 2" xfId="4378" xr:uid="{00000000-0005-0000-0000-000033290000}"/>
    <cellStyle name="Normal 4 5 3 2 10" xfId="33746" xr:uid="{00000000-0005-0000-0000-000034290000}"/>
    <cellStyle name="Normal 4 5 3 2 11" xfId="13385" xr:uid="{00000000-0005-0000-0000-000035290000}"/>
    <cellStyle name="Normal 4 5 3 2 2" xfId="5255" xr:uid="{00000000-0005-0000-0000-000036290000}"/>
    <cellStyle name="Normal 4 5 3 2 2 2" xfId="7007" xr:uid="{00000000-0005-0000-0000-000037290000}"/>
    <cellStyle name="Normal 4 5 3 2 2 2 2" xfId="26194" xr:uid="{00000000-0005-0000-0000-000038290000}"/>
    <cellStyle name="Normal 4 5 3 2 2 2 3" xfId="36374" xr:uid="{00000000-0005-0000-0000-000039290000}"/>
    <cellStyle name="Normal 4 5 3 2 2 2 4" xfId="16013" xr:uid="{00000000-0005-0000-0000-00003A290000}"/>
    <cellStyle name="Normal 4 5 3 2 2 3" xfId="8760" xr:uid="{00000000-0005-0000-0000-00003B290000}"/>
    <cellStyle name="Normal 4 5 3 2 2 3 2" xfId="27947" xr:uid="{00000000-0005-0000-0000-00003C290000}"/>
    <cellStyle name="Normal 4 5 3 2 2 3 3" xfId="38127" xr:uid="{00000000-0005-0000-0000-00003D290000}"/>
    <cellStyle name="Normal 4 5 3 2 2 3 4" xfId="17766" xr:uid="{00000000-0005-0000-0000-00003E290000}"/>
    <cellStyle name="Normal 4 5 3 2 2 4" xfId="10753" xr:uid="{00000000-0005-0000-0000-00003F290000}"/>
    <cellStyle name="Normal 4 5 3 2 2 4 2" xfId="29937" xr:uid="{00000000-0005-0000-0000-000040290000}"/>
    <cellStyle name="Normal 4 5 3 2 2 4 3" xfId="40117" xr:uid="{00000000-0005-0000-0000-000041290000}"/>
    <cellStyle name="Normal 4 5 3 2 2 4 4" xfId="19757" xr:uid="{00000000-0005-0000-0000-000042290000}"/>
    <cellStyle name="Normal 4 5 3 2 2 5" xfId="24442" xr:uid="{00000000-0005-0000-0000-000043290000}"/>
    <cellStyle name="Normal 4 5 3 2 2 6" xfId="34622" xr:uid="{00000000-0005-0000-0000-000044290000}"/>
    <cellStyle name="Normal 4 5 3 2 2 7" xfId="14261" xr:uid="{00000000-0005-0000-0000-000045290000}"/>
    <cellStyle name="Normal 4 5 3 2 3" xfId="6131" xr:uid="{00000000-0005-0000-0000-000046290000}"/>
    <cellStyle name="Normal 4 5 3 2 3 2" xfId="25318" xr:uid="{00000000-0005-0000-0000-000047290000}"/>
    <cellStyle name="Normal 4 5 3 2 3 3" xfId="35498" xr:uid="{00000000-0005-0000-0000-000048290000}"/>
    <cellStyle name="Normal 4 5 3 2 3 4" xfId="15137" xr:uid="{00000000-0005-0000-0000-000049290000}"/>
    <cellStyle name="Normal 4 5 3 2 4" xfId="7884" xr:uid="{00000000-0005-0000-0000-00004A290000}"/>
    <cellStyle name="Normal 4 5 3 2 4 2" xfId="27071" xr:uid="{00000000-0005-0000-0000-00004B290000}"/>
    <cellStyle name="Normal 4 5 3 2 4 3" xfId="37251" xr:uid="{00000000-0005-0000-0000-00004C290000}"/>
    <cellStyle name="Normal 4 5 3 2 4 4" xfId="16890" xr:uid="{00000000-0005-0000-0000-00004D290000}"/>
    <cellStyle name="Normal 4 5 3 2 5" xfId="9877" xr:uid="{00000000-0005-0000-0000-00004E290000}"/>
    <cellStyle name="Normal 4 5 3 2 5 2" xfId="29061" xr:uid="{00000000-0005-0000-0000-00004F290000}"/>
    <cellStyle name="Normal 4 5 3 2 5 3" xfId="39241" xr:uid="{00000000-0005-0000-0000-000050290000}"/>
    <cellStyle name="Normal 4 5 3 2 5 4" xfId="18881" xr:uid="{00000000-0005-0000-0000-000051290000}"/>
    <cellStyle name="Normal 4 5 3 2 6" xfId="11630" xr:uid="{00000000-0005-0000-0000-000052290000}"/>
    <cellStyle name="Normal 4 5 3 2 6 2" xfId="30814" xr:uid="{00000000-0005-0000-0000-000053290000}"/>
    <cellStyle name="Normal 4 5 3 2 6 3" xfId="40994" xr:uid="{00000000-0005-0000-0000-000054290000}"/>
    <cellStyle name="Normal 4 5 3 2 6 4" xfId="20634" xr:uid="{00000000-0005-0000-0000-000055290000}"/>
    <cellStyle name="Normal 4 5 3 2 7" xfId="12506" xr:uid="{00000000-0005-0000-0000-000056290000}"/>
    <cellStyle name="Normal 4 5 3 2 7 2" xfId="31690" xr:uid="{00000000-0005-0000-0000-000057290000}"/>
    <cellStyle name="Normal 4 5 3 2 7 3" xfId="41870" xr:uid="{00000000-0005-0000-0000-000058290000}"/>
    <cellStyle name="Normal 4 5 3 2 7 4" xfId="21510" xr:uid="{00000000-0005-0000-0000-000059290000}"/>
    <cellStyle name="Normal 4 5 3 2 8" xfId="22387" xr:uid="{00000000-0005-0000-0000-00005A290000}"/>
    <cellStyle name="Normal 4 5 3 2 8 2" xfId="32567" xr:uid="{00000000-0005-0000-0000-00005B290000}"/>
    <cellStyle name="Normal 4 5 3 2 8 3" xfId="42747" xr:uid="{00000000-0005-0000-0000-00005C290000}"/>
    <cellStyle name="Normal 4 5 3 2 9" xfId="23566" xr:uid="{00000000-0005-0000-0000-00005D290000}"/>
    <cellStyle name="Normal 4 5 3 3" xfId="4817" xr:uid="{00000000-0005-0000-0000-00005E290000}"/>
    <cellStyle name="Normal 4 5 3 3 2" xfId="6569" xr:uid="{00000000-0005-0000-0000-00005F290000}"/>
    <cellStyle name="Normal 4 5 3 3 2 2" xfId="25756" xr:uid="{00000000-0005-0000-0000-000060290000}"/>
    <cellStyle name="Normal 4 5 3 3 2 3" xfId="35936" xr:uid="{00000000-0005-0000-0000-000061290000}"/>
    <cellStyle name="Normal 4 5 3 3 2 4" xfId="15575" xr:uid="{00000000-0005-0000-0000-000062290000}"/>
    <cellStyle name="Normal 4 5 3 3 3" xfId="8322" xr:uid="{00000000-0005-0000-0000-000063290000}"/>
    <cellStyle name="Normal 4 5 3 3 3 2" xfId="27509" xr:uid="{00000000-0005-0000-0000-000064290000}"/>
    <cellStyle name="Normal 4 5 3 3 3 3" xfId="37689" xr:uid="{00000000-0005-0000-0000-000065290000}"/>
    <cellStyle name="Normal 4 5 3 3 3 4" xfId="17328" xr:uid="{00000000-0005-0000-0000-000066290000}"/>
    <cellStyle name="Normal 4 5 3 3 4" xfId="10315" xr:uid="{00000000-0005-0000-0000-000067290000}"/>
    <cellStyle name="Normal 4 5 3 3 4 2" xfId="29499" xr:uid="{00000000-0005-0000-0000-000068290000}"/>
    <cellStyle name="Normal 4 5 3 3 4 3" xfId="39679" xr:uid="{00000000-0005-0000-0000-000069290000}"/>
    <cellStyle name="Normal 4 5 3 3 4 4" xfId="19319" xr:uid="{00000000-0005-0000-0000-00006A290000}"/>
    <cellStyle name="Normal 4 5 3 3 5" xfId="24004" xr:uid="{00000000-0005-0000-0000-00006B290000}"/>
    <cellStyle name="Normal 4 5 3 3 6" xfId="34184" xr:uid="{00000000-0005-0000-0000-00006C290000}"/>
    <cellStyle name="Normal 4 5 3 3 7" xfId="13823" xr:uid="{00000000-0005-0000-0000-00006D290000}"/>
    <cellStyle name="Normal 4 5 3 4" xfId="5693" xr:uid="{00000000-0005-0000-0000-00006E290000}"/>
    <cellStyle name="Normal 4 5 3 4 2" xfId="24880" xr:uid="{00000000-0005-0000-0000-00006F290000}"/>
    <cellStyle name="Normal 4 5 3 4 3" xfId="35060" xr:uid="{00000000-0005-0000-0000-000070290000}"/>
    <cellStyle name="Normal 4 5 3 4 4" xfId="14699" xr:uid="{00000000-0005-0000-0000-000071290000}"/>
    <cellStyle name="Normal 4 5 3 5" xfId="7446" xr:uid="{00000000-0005-0000-0000-000072290000}"/>
    <cellStyle name="Normal 4 5 3 5 2" xfId="26633" xr:uid="{00000000-0005-0000-0000-000073290000}"/>
    <cellStyle name="Normal 4 5 3 5 3" xfId="36813" xr:uid="{00000000-0005-0000-0000-000074290000}"/>
    <cellStyle name="Normal 4 5 3 5 4" xfId="16452" xr:uid="{00000000-0005-0000-0000-000075290000}"/>
    <cellStyle name="Normal 4 5 3 6" xfId="9439" xr:uid="{00000000-0005-0000-0000-000076290000}"/>
    <cellStyle name="Normal 4 5 3 6 2" xfId="28623" xr:uid="{00000000-0005-0000-0000-000077290000}"/>
    <cellStyle name="Normal 4 5 3 6 3" xfId="38803" xr:uid="{00000000-0005-0000-0000-000078290000}"/>
    <cellStyle name="Normal 4 5 3 6 4" xfId="18443" xr:uid="{00000000-0005-0000-0000-000079290000}"/>
    <cellStyle name="Normal 4 5 3 7" xfId="11192" xr:uid="{00000000-0005-0000-0000-00007A290000}"/>
    <cellStyle name="Normal 4 5 3 7 2" xfId="30376" xr:uid="{00000000-0005-0000-0000-00007B290000}"/>
    <cellStyle name="Normal 4 5 3 7 3" xfId="40556" xr:uid="{00000000-0005-0000-0000-00007C290000}"/>
    <cellStyle name="Normal 4 5 3 7 4" xfId="20196" xr:uid="{00000000-0005-0000-0000-00007D290000}"/>
    <cellStyle name="Normal 4 5 3 8" xfId="12068" xr:uid="{00000000-0005-0000-0000-00007E290000}"/>
    <cellStyle name="Normal 4 5 3 8 2" xfId="31252" xr:uid="{00000000-0005-0000-0000-00007F290000}"/>
    <cellStyle name="Normal 4 5 3 8 3" xfId="41432" xr:uid="{00000000-0005-0000-0000-000080290000}"/>
    <cellStyle name="Normal 4 5 3 8 4" xfId="21072" xr:uid="{00000000-0005-0000-0000-000081290000}"/>
    <cellStyle name="Normal 4 5 3 9" xfId="21949" xr:uid="{00000000-0005-0000-0000-000082290000}"/>
    <cellStyle name="Normal 4 5 3 9 2" xfId="32129" xr:uid="{00000000-0005-0000-0000-000083290000}"/>
    <cellStyle name="Normal 4 5 3 9 3" xfId="42309" xr:uid="{00000000-0005-0000-0000-000084290000}"/>
    <cellStyle name="Normal 4 5 4" xfId="4159" xr:uid="{00000000-0005-0000-0000-000085290000}"/>
    <cellStyle name="Normal 4 5 4 10" xfId="33527" xr:uid="{00000000-0005-0000-0000-000086290000}"/>
    <cellStyle name="Normal 4 5 4 11" xfId="13166" xr:uid="{00000000-0005-0000-0000-000087290000}"/>
    <cellStyle name="Normal 4 5 4 2" xfId="5036" xr:uid="{00000000-0005-0000-0000-000088290000}"/>
    <cellStyle name="Normal 4 5 4 2 2" xfId="6788" xr:uid="{00000000-0005-0000-0000-000089290000}"/>
    <cellStyle name="Normal 4 5 4 2 2 2" xfId="25975" xr:uid="{00000000-0005-0000-0000-00008A290000}"/>
    <cellStyle name="Normal 4 5 4 2 2 3" xfId="36155" xr:uid="{00000000-0005-0000-0000-00008B290000}"/>
    <cellStyle name="Normal 4 5 4 2 2 4" xfId="15794" xr:uid="{00000000-0005-0000-0000-00008C290000}"/>
    <cellStyle name="Normal 4 5 4 2 3" xfId="8541" xr:uid="{00000000-0005-0000-0000-00008D290000}"/>
    <cellStyle name="Normal 4 5 4 2 3 2" xfId="27728" xr:uid="{00000000-0005-0000-0000-00008E290000}"/>
    <cellStyle name="Normal 4 5 4 2 3 3" xfId="37908" xr:uid="{00000000-0005-0000-0000-00008F290000}"/>
    <cellStyle name="Normal 4 5 4 2 3 4" xfId="17547" xr:uid="{00000000-0005-0000-0000-000090290000}"/>
    <cellStyle name="Normal 4 5 4 2 4" xfId="10534" xr:uid="{00000000-0005-0000-0000-000091290000}"/>
    <cellStyle name="Normal 4 5 4 2 4 2" xfId="29718" xr:uid="{00000000-0005-0000-0000-000092290000}"/>
    <cellStyle name="Normal 4 5 4 2 4 3" xfId="39898" xr:uid="{00000000-0005-0000-0000-000093290000}"/>
    <cellStyle name="Normal 4 5 4 2 4 4" xfId="19538" xr:uid="{00000000-0005-0000-0000-000094290000}"/>
    <cellStyle name="Normal 4 5 4 2 5" xfId="24223" xr:uid="{00000000-0005-0000-0000-000095290000}"/>
    <cellStyle name="Normal 4 5 4 2 6" xfId="34403" xr:uid="{00000000-0005-0000-0000-000096290000}"/>
    <cellStyle name="Normal 4 5 4 2 7" xfId="14042" xr:uid="{00000000-0005-0000-0000-000097290000}"/>
    <cellStyle name="Normal 4 5 4 3" xfId="5912" xr:uid="{00000000-0005-0000-0000-000098290000}"/>
    <cellStyle name="Normal 4 5 4 3 2" xfId="25099" xr:uid="{00000000-0005-0000-0000-000099290000}"/>
    <cellStyle name="Normal 4 5 4 3 3" xfId="35279" xr:uid="{00000000-0005-0000-0000-00009A290000}"/>
    <cellStyle name="Normal 4 5 4 3 4" xfId="14918" xr:uid="{00000000-0005-0000-0000-00009B290000}"/>
    <cellStyle name="Normal 4 5 4 4" xfId="7665" xr:uid="{00000000-0005-0000-0000-00009C290000}"/>
    <cellStyle name="Normal 4 5 4 4 2" xfId="26852" xr:uid="{00000000-0005-0000-0000-00009D290000}"/>
    <cellStyle name="Normal 4 5 4 4 3" xfId="37032" xr:uid="{00000000-0005-0000-0000-00009E290000}"/>
    <cellStyle name="Normal 4 5 4 4 4" xfId="16671" xr:uid="{00000000-0005-0000-0000-00009F290000}"/>
    <cellStyle name="Normal 4 5 4 5" xfId="9658" xr:uid="{00000000-0005-0000-0000-0000A0290000}"/>
    <cellStyle name="Normal 4 5 4 5 2" xfId="28842" xr:uid="{00000000-0005-0000-0000-0000A1290000}"/>
    <cellStyle name="Normal 4 5 4 5 3" xfId="39022" xr:uid="{00000000-0005-0000-0000-0000A2290000}"/>
    <cellStyle name="Normal 4 5 4 5 4" xfId="18662" xr:uid="{00000000-0005-0000-0000-0000A3290000}"/>
    <cellStyle name="Normal 4 5 4 6" xfId="11411" xr:uid="{00000000-0005-0000-0000-0000A4290000}"/>
    <cellStyle name="Normal 4 5 4 6 2" xfId="30595" xr:uid="{00000000-0005-0000-0000-0000A5290000}"/>
    <cellStyle name="Normal 4 5 4 6 3" xfId="40775" xr:uid="{00000000-0005-0000-0000-0000A6290000}"/>
    <cellStyle name="Normal 4 5 4 6 4" xfId="20415" xr:uid="{00000000-0005-0000-0000-0000A7290000}"/>
    <cellStyle name="Normal 4 5 4 7" xfId="12287" xr:uid="{00000000-0005-0000-0000-0000A8290000}"/>
    <cellStyle name="Normal 4 5 4 7 2" xfId="31471" xr:uid="{00000000-0005-0000-0000-0000A9290000}"/>
    <cellStyle name="Normal 4 5 4 7 3" xfId="41651" xr:uid="{00000000-0005-0000-0000-0000AA290000}"/>
    <cellStyle name="Normal 4 5 4 7 4" xfId="21291" xr:uid="{00000000-0005-0000-0000-0000AB290000}"/>
    <cellStyle name="Normal 4 5 4 8" xfId="22168" xr:uid="{00000000-0005-0000-0000-0000AC290000}"/>
    <cellStyle name="Normal 4 5 4 8 2" xfId="32348" xr:uid="{00000000-0005-0000-0000-0000AD290000}"/>
    <cellStyle name="Normal 4 5 4 8 3" xfId="42528" xr:uid="{00000000-0005-0000-0000-0000AE290000}"/>
    <cellStyle name="Normal 4 5 4 9" xfId="23347" xr:uid="{00000000-0005-0000-0000-0000AF290000}"/>
    <cellStyle name="Normal 4 5 5" xfId="4598" xr:uid="{00000000-0005-0000-0000-0000B0290000}"/>
    <cellStyle name="Normal 4 5 5 2" xfId="6350" xr:uid="{00000000-0005-0000-0000-0000B1290000}"/>
    <cellStyle name="Normal 4 5 5 2 2" xfId="25537" xr:uid="{00000000-0005-0000-0000-0000B2290000}"/>
    <cellStyle name="Normal 4 5 5 2 3" xfId="35717" xr:uid="{00000000-0005-0000-0000-0000B3290000}"/>
    <cellStyle name="Normal 4 5 5 2 4" xfId="15356" xr:uid="{00000000-0005-0000-0000-0000B4290000}"/>
    <cellStyle name="Normal 4 5 5 3" xfId="8103" xr:uid="{00000000-0005-0000-0000-0000B5290000}"/>
    <cellStyle name="Normal 4 5 5 3 2" xfId="27290" xr:uid="{00000000-0005-0000-0000-0000B6290000}"/>
    <cellStyle name="Normal 4 5 5 3 3" xfId="37470" xr:uid="{00000000-0005-0000-0000-0000B7290000}"/>
    <cellStyle name="Normal 4 5 5 3 4" xfId="17109" xr:uid="{00000000-0005-0000-0000-0000B8290000}"/>
    <cellStyle name="Normal 4 5 5 4" xfId="10096" xr:uid="{00000000-0005-0000-0000-0000B9290000}"/>
    <cellStyle name="Normal 4 5 5 4 2" xfId="29280" xr:uid="{00000000-0005-0000-0000-0000BA290000}"/>
    <cellStyle name="Normal 4 5 5 4 3" xfId="39460" xr:uid="{00000000-0005-0000-0000-0000BB290000}"/>
    <cellStyle name="Normal 4 5 5 4 4" xfId="19100" xr:uid="{00000000-0005-0000-0000-0000BC290000}"/>
    <cellStyle name="Normal 4 5 5 5" xfId="23785" xr:uid="{00000000-0005-0000-0000-0000BD290000}"/>
    <cellStyle name="Normal 4 5 5 6" xfId="33965" xr:uid="{00000000-0005-0000-0000-0000BE290000}"/>
    <cellStyle name="Normal 4 5 5 7" xfId="13604" xr:uid="{00000000-0005-0000-0000-0000BF290000}"/>
    <cellStyle name="Normal 4 5 6" xfId="5474" xr:uid="{00000000-0005-0000-0000-0000C0290000}"/>
    <cellStyle name="Normal 4 5 6 2" xfId="8997" xr:uid="{00000000-0005-0000-0000-0000C1290000}"/>
    <cellStyle name="Normal 4 5 6 2 2" xfId="28181" xr:uid="{00000000-0005-0000-0000-0000C2290000}"/>
    <cellStyle name="Normal 4 5 6 2 3" xfId="38361" xr:uid="{00000000-0005-0000-0000-0000C3290000}"/>
    <cellStyle name="Normal 4 5 6 2 4" xfId="18001" xr:uid="{00000000-0005-0000-0000-0000C4290000}"/>
    <cellStyle name="Normal 4 5 6 3" xfId="24661" xr:uid="{00000000-0005-0000-0000-0000C5290000}"/>
    <cellStyle name="Normal 4 5 6 4" xfId="34841" xr:uid="{00000000-0005-0000-0000-0000C6290000}"/>
    <cellStyle name="Normal 4 5 6 5" xfId="14480" xr:uid="{00000000-0005-0000-0000-0000C7290000}"/>
    <cellStyle name="Normal 4 5 7" xfId="7227" xr:uid="{00000000-0005-0000-0000-0000C8290000}"/>
    <cellStyle name="Normal 4 5 7 2" xfId="26414" xr:uid="{00000000-0005-0000-0000-0000C9290000}"/>
    <cellStyle name="Normal 4 5 7 3" xfId="36594" xr:uid="{00000000-0005-0000-0000-0000CA290000}"/>
    <cellStyle name="Normal 4 5 7 4" xfId="16233" xr:uid="{00000000-0005-0000-0000-0000CB290000}"/>
    <cellStyle name="Normal 4 5 8" xfId="9220" xr:uid="{00000000-0005-0000-0000-0000CC290000}"/>
    <cellStyle name="Normal 4 5 8 2" xfId="28404" xr:uid="{00000000-0005-0000-0000-0000CD290000}"/>
    <cellStyle name="Normal 4 5 8 3" xfId="38584" xr:uid="{00000000-0005-0000-0000-0000CE290000}"/>
    <cellStyle name="Normal 4 5 8 4" xfId="18224" xr:uid="{00000000-0005-0000-0000-0000CF290000}"/>
    <cellStyle name="Normal 4 5 9" xfId="10973" xr:uid="{00000000-0005-0000-0000-0000D0290000}"/>
    <cellStyle name="Normal 4 5 9 2" xfId="30157" xr:uid="{00000000-0005-0000-0000-0000D1290000}"/>
    <cellStyle name="Normal 4 5 9 3" xfId="40337" xr:uid="{00000000-0005-0000-0000-0000D2290000}"/>
    <cellStyle name="Normal 4 5 9 4" xfId="19977" xr:uid="{00000000-0005-0000-0000-0000D3290000}"/>
    <cellStyle name="Normal 4 6" xfId="3812" xr:uid="{00000000-0005-0000-0000-0000D4290000}"/>
    <cellStyle name="Normal 4 6 10" xfId="21822" xr:uid="{00000000-0005-0000-0000-0000D5290000}"/>
    <cellStyle name="Normal 4 6 10 2" xfId="32002" xr:uid="{00000000-0005-0000-0000-0000D6290000}"/>
    <cellStyle name="Normal 4 6 10 3" xfId="42182" xr:uid="{00000000-0005-0000-0000-0000D7290000}"/>
    <cellStyle name="Normal 4 6 11" xfId="22718" xr:uid="{00000000-0005-0000-0000-0000D8290000}"/>
    <cellStyle name="Normal 4 6 11 2" xfId="32898" xr:uid="{00000000-0005-0000-0000-0000D9290000}"/>
    <cellStyle name="Normal 4 6 11 3" xfId="43078" xr:uid="{00000000-0005-0000-0000-0000DA290000}"/>
    <cellStyle name="Normal 4 6 12" xfId="22957" xr:uid="{00000000-0005-0000-0000-0000DB290000}"/>
    <cellStyle name="Normal 4 6 13" xfId="33137" xr:uid="{00000000-0005-0000-0000-0000DC290000}"/>
    <cellStyle name="Normal 4 6 14" xfId="43317" xr:uid="{00000000-0005-0000-0000-0000DD290000}"/>
    <cellStyle name="Normal 4 6 15" xfId="43556" xr:uid="{00000000-0005-0000-0000-0000DE290000}"/>
    <cellStyle name="Normal 4 6 16" xfId="12820" xr:uid="{00000000-0005-0000-0000-0000DF290000}"/>
    <cellStyle name="Normal 4 6 2" xfId="4032" xr:uid="{00000000-0005-0000-0000-0000E0290000}"/>
    <cellStyle name="Normal 4 6 2 10" xfId="23220" xr:uid="{00000000-0005-0000-0000-0000E1290000}"/>
    <cellStyle name="Normal 4 6 2 11" xfId="33400" xr:uid="{00000000-0005-0000-0000-0000E2290000}"/>
    <cellStyle name="Normal 4 6 2 12" xfId="13039" xr:uid="{00000000-0005-0000-0000-0000E3290000}"/>
    <cellStyle name="Normal 4 6 2 2" xfId="4470" xr:uid="{00000000-0005-0000-0000-0000E4290000}"/>
    <cellStyle name="Normal 4 6 2 2 10" xfId="33838" xr:uid="{00000000-0005-0000-0000-0000E5290000}"/>
    <cellStyle name="Normal 4 6 2 2 11" xfId="13477" xr:uid="{00000000-0005-0000-0000-0000E6290000}"/>
    <cellStyle name="Normal 4 6 2 2 2" xfId="5347" xr:uid="{00000000-0005-0000-0000-0000E7290000}"/>
    <cellStyle name="Normal 4 6 2 2 2 2" xfId="7099" xr:uid="{00000000-0005-0000-0000-0000E8290000}"/>
    <cellStyle name="Normal 4 6 2 2 2 2 2" xfId="26286" xr:uid="{00000000-0005-0000-0000-0000E9290000}"/>
    <cellStyle name="Normal 4 6 2 2 2 2 3" xfId="36466" xr:uid="{00000000-0005-0000-0000-0000EA290000}"/>
    <cellStyle name="Normal 4 6 2 2 2 2 4" xfId="16105" xr:uid="{00000000-0005-0000-0000-0000EB290000}"/>
    <cellStyle name="Normal 4 6 2 2 2 3" xfId="8852" xr:uid="{00000000-0005-0000-0000-0000EC290000}"/>
    <cellStyle name="Normal 4 6 2 2 2 3 2" xfId="28039" xr:uid="{00000000-0005-0000-0000-0000ED290000}"/>
    <cellStyle name="Normal 4 6 2 2 2 3 3" xfId="38219" xr:uid="{00000000-0005-0000-0000-0000EE290000}"/>
    <cellStyle name="Normal 4 6 2 2 2 3 4" xfId="17858" xr:uid="{00000000-0005-0000-0000-0000EF290000}"/>
    <cellStyle name="Normal 4 6 2 2 2 4" xfId="10845" xr:uid="{00000000-0005-0000-0000-0000F0290000}"/>
    <cellStyle name="Normal 4 6 2 2 2 4 2" xfId="30029" xr:uid="{00000000-0005-0000-0000-0000F1290000}"/>
    <cellStyle name="Normal 4 6 2 2 2 4 3" xfId="40209" xr:uid="{00000000-0005-0000-0000-0000F2290000}"/>
    <cellStyle name="Normal 4 6 2 2 2 4 4" xfId="19849" xr:uid="{00000000-0005-0000-0000-0000F3290000}"/>
    <cellStyle name="Normal 4 6 2 2 2 5" xfId="24534" xr:uid="{00000000-0005-0000-0000-0000F4290000}"/>
    <cellStyle name="Normal 4 6 2 2 2 6" xfId="34714" xr:uid="{00000000-0005-0000-0000-0000F5290000}"/>
    <cellStyle name="Normal 4 6 2 2 2 7" xfId="14353" xr:uid="{00000000-0005-0000-0000-0000F6290000}"/>
    <cellStyle name="Normal 4 6 2 2 3" xfId="6223" xr:uid="{00000000-0005-0000-0000-0000F7290000}"/>
    <cellStyle name="Normal 4 6 2 2 3 2" xfId="25410" xr:uid="{00000000-0005-0000-0000-0000F8290000}"/>
    <cellStyle name="Normal 4 6 2 2 3 3" xfId="35590" xr:uid="{00000000-0005-0000-0000-0000F9290000}"/>
    <cellStyle name="Normal 4 6 2 2 3 4" xfId="15229" xr:uid="{00000000-0005-0000-0000-0000FA290000}"/>
    <cellStyle name="Normal 4 6 2 2 4" xfId="7976" xr:uid="{00000000-0005-0000-0000-0000FB290000}"/>
    <cellStyle name="Normal 4 6 2 2 4 2" xfId="27163" xr:uid="{00000000-0005-0000-0000-0000FC290000}"/>
    <cellStyle name="Normal 4 6 2 2 4 3" xfId="37343" xr:uid="{00000000-0005-0000-0000-0000FD290000}"/>
    <cellStyle name="Normal 4 6 2 2 4 4" xfId="16982" xr:uid="{00000000-0005-0000-0000-0000FE290000}"/>
    <cellStyle name="Normal 4 6 2 2 5" xfId="9969" xr:uid="{00000000-0005-0000-0000-0000FF290000}"/>
    <cellStyle name="Normal 4 6 2 2 5 2" xfId="29153" xr:uid="{00000000-0005-0000-0000-0000002A0000}"/>
    <cellStyle name="Normal 4 6 2 2 5 3" xfId="39333" xr:uid="{00000000-0005-0000-0000-0000012A0000}"/>
    <cellStyle name="Normal 4 6 2 2 5 4" xfId="18973" xr:uid="{00000000-0005-0000-0000-0000022A0000}"/>
    <cellStyle name="Normal 4 6 2 2 6" xfId="11722" xr:uid="{00000000-0005-0000-0000-0000032A0000}"/>
    <cellStyle name="Normal 4 6 2 2 6 2" xfId="30906" xr:uid="{00000000-0005-0000-0000-0000042A0000}"/>
    <cellStyle name="Normal 4 6 2 2 6 3" xfId="41086" xr:uid="{00000000-0005-0000-0000-0000052A0000}"/>
    <cellStyle name="Normal 4 6 2 2 6 4" xfId="20726" xr:uid="{00000000-0005-0000-0000-0000062A0000}"/>
    <cellStyle name="Normal 4 6 2 2 7" xfId="12598" xr:uid="{00000000-0005-0000-0000-0000072A0000}"/>
    <cellStyle name="Normal 4 6 2 2 7 2" xfId="31782" xr:uid="{00000000-0005-0000-0000-0000082A0000}"/>
    <cellStyle name="Normal 4 6 2 2 7 3" xfId="41962" xr:uid="{00000000-0005-0000-0000-0000092A0000}"/>
    <cellStyle name="Normal 4 6 2 2 7 4" xfId="21602" xr:uid="{00000000-0005-0000-0000-00000A2A0000}"/>
    <cellStyle name="Normal 4 6 2 2 8" xfId="22479" xr:uid="{00000000-0005-0000-0000-00000B2A0000}"/>
    <cellStyle name="Normal 4 6 2 2 8 2" xfId="32659" xr:uid="{00000000-0005-0000-0000-00000C2A0000}"/>
    <cellStyle name="Normal 4 6 2 2 8 3" xfId="42839" xr:uid="{00000000-0005-0000-0000-00000D2A0000}"/>
    <cellStyle name="Normal 4 6 2 2 9" xfId="23658" xr:uid="{00000000-0005-0000-0000-00000E2A0000}"/>
    <cellStyle name="Normal 4 6 2 3" xfId="4909" xr:uid="{00000000-0005-0000-0000-00000F2A0000}"/>
    <cellStyle name="Normal 4 6 2 3 2" xfId="6661" xr:uid="{00000000-0005-0000-0000-0000102A0000}"/>
    <cellStyle name="Normal 4 6 2 3 2 2" xfId="25848" xr:uid="{00000000-0005-0000-0000-0000112A0000}"/>
    <cellStyle name="Normal 4 6 2 3 2 3" xfId="36028" xr:uid="{00000000-0005-0000-0000-0000122A0000}"/>
    <cellStyle name="Normal 4 6 2 3 2 4" xfId="15667" xr:uid="{00000000-0005-0000-0000-0000132A0000}"/>
    <cellStyle name="Normal 4 6 2 3 3" xfId="8414" xr:uid="{00000000-0005-0000-0000-0000142A0000}"/>
    <cellStyle name="Normal 4 6 2 3 3 2" xfId="27601" xr:uid="{00000000-0005-0000-0000-0000152A0000}"/>
    <cellStyle name="Normal 4 6 2 3 3 3" xfId="37781" xr:uid="{00000000-0005-0000-0000-0000162A0000}"/>
    <cellStyle name="Normal 4 6 2 3 3 4" xfId="17420" xr:uid="{00000000-0005-0000-0000-0000172A0000}"/>
    <cellStyle name="Normal 4 6 2 3 4" xfId="10407" xr:uid="{00000000-0005-0000-0000-0000182A0000}"/>
    <cellStyle name="Normal 4 6 2 3 4 2" xfId="29591" xr:uid="{00000000-0005-0000-0000-0000192A0000}"/>
    <cellStyle name="Normal 4 6 2 3 4 3" xfId="39771" xr:uid="{00000000-0005-0000-0000-00001A2A0000}"/>
    <cellStyle name="Normal 4 6 2 3 4 4" xfId="19411" xr:uid="{00000000-0005-0000-0000-00001B2A0000}"/>
    <cellStyle name="Normal 4 6 2 3 5" xfId="24096" xr:uid="{00000000-0005-0000-0000-00001C2A0000}"/>
    <cellStyle name="Normal 4 6 2 3 6" xfId="34276" xr:uid="{00000000-0005-0000-0000-00001D2A0000}"/>
    <cellStyle name="Normal 4 6 2 3 7" xfId="13915" xr:uid="{00000000-0005-0000-0000-00001E2A0000}"/>
    <cellStyle name="Normal 4 6 2 4" xfId="5785" xr:uid="{00000000-0005-0000-0000-00001F2A0000}"/>
    <cellStyle name="Normal 4 6 2 4 2" xfId="24972" xr:uid="{00000000-0005-0000-0000-0000202A0000}"/>
    <cellStyle name="Normal 4 6 2 4 3" xfId="35152" xr:uid="{00000000-0005-0000-0000-0000212A0000}"/>
    <cellStyle name="Normal 4 6 2 4 4" xfId="14791" xr:uid="{00000000-0005-0000-0000-0000222A0000}"/>
    <cellStyle name="Normal 4 6 2 5" xfId="7538" xr:uid="{00000000-0005-0000-0000-0000232A0000}"/>
    <cellStyle name="Normal 4 6 2 5 2" xfId="26725" xr:uid="{00000000-0005-0000-0000-0000242A0000}"/>
    <cellStyle name="Normal 4 6 2 5 3" xfId="36905" xr:uid="{00000000-0005-0000-0000-0000252A0000}"/>
    <cellStyle name="Normal 4 6 2 5 4" xfId="16544" xr:uid="{00000000-0005-0000-0000-0000262A0000}"/>
    <cellStyle name="Normal 4 6 2 6" xfId="9531" xr:uid="{00000000-0005-0000-0000-0000272A0000}"/>
    <cellStyle name="Normal 4 6 2 6 2" xfId="28715" xr:uid="{00000000-0005-0000-0000-0000282A0000}"/>
    <cellStyle name="Normal 4 6 2 6 3" xfId="38895" xr:uid="{00000000-0005-0000-0000-0000292A0000}"/>
    <cellStyle name="Normal 4 6 2 6 4" xfId="18535" xr:uid="{00000000-0005-0000-0000-00002A2A0000}"/>
    <cellStyle name="Normal 4 6 2 7" xfId="11284" xr:uid="{00000000-0005-0000-0000-00002B2A0000}"/>
    <cellStyle name="Normal 4 6 2 7 2" xfId="30468" xr:uid="{00000000-0005-0000-0000-00002C2A0000}"/>
    <cellStyle name="Normal 4 6 2 7 3" xfId="40648" xr:uid="{00000000-0005-0000-0000-00002D2A0000}"/>
    <cellStyle name="Normal 4 6 2 7 4" xfId="20288" xr:uid="{00000000-0005-0000-0000-00002E2A0000}"/>
    <cellStyle name="Normal 4 6 2 8" xfId="12160" xr:uid="{00000000-0005-0000-0000-00002F2A0000}"/>
    <cellStyle name="Normal 4 6 2 8 2" xfId="31344" xr:uid="{00000000-0005-0000-0000-0000302A0000}"/>
    <cellStyle name="Normal 4 6 2 8 3" xfId="41524" xr:uid="{00000000-0005-0000-0000-0000312A0000}"/>
    <cellStyle name="Normal 4 6 2 8 4" xfId="21164" xr:uid="{00000000-0005-0000-0000-0000322A0000}"/>
    <cellStyle name="Normal 4 6 2 9" xfId="22041" xr:uid="{00000000-0005-0000-0000-0000332A0000}"/>
    <cellStyle name="Normal 4 6 2 9 2" xfId="32221" xr:uid="{00000000-0005-0000-0000-0000342A0000}"/>
    <cellStyle name="Normal 4 6 2 9 3" xfId="42401" xr:uid="{00000000-0005-0000-0000-0000352A0000}"/>
    <cellStyle name="Normal 4 6 3" xfId="4251" xr:uid="{00000000-0005-0000-0000-0000362A0000}"/>
    <cellStyle name="Normal 4 6 3 10" xfId="33619" xr:uid="{00000000-0005-0000-0000-0000372A0000}"/>
    <cellStyle name="Normal 4 6 3 11" xfId="13258" xr:uid="{00000000-0005-0000-0000-0000382A0000}"/>
    <cellStyle name="Normal 4 6 3 2" xfId="5128" xr:uid="{00000000-0005-0000-0000-0000392A0000}"/>
    <cellStyle name="Normal 4 6 3 2 2" xfId="6880" xr:uid="{00000000-0005-0000-0000-00003A2A0000}"/>
    <cellStyle name="Normal 4 6 3 2 2 2" xfId="26067" xr:uid="{00000000-0005-0000-0000-00003B2A0000}"/>
    <cellStyle name="Normal 4 6 3 2 2 3" xfId="36247" xr:uid="{00000000-0005-0000-0000-00003C2A0000}"/>
    <cellStyle name="Normal 4 6 3 2 2 4" xfId="15886" xr:uid="{00000000-0005-0000-0000-00003D2A0000}"/>
    <cellStyle name="Normal 4 6 3 2 3" xfId="8633" xr:uid="{00000000-0005-0000-0000-00003E2A0000}"/>
    <cellStyle name="Normal 4 6 3 2 3 2" xfId="27820" xr:uid="{00000000-0005-0000-0000-00003F2A0000}"/>
    <cellStyle name="Normal 4 6 3 2 3 3" xfId="38000" xr:uid="{00000000-0005-0000-0000-0000402A0000}"/>
    <cellStyle name="Normal 4 6 3 2 3 4" xfId="17639" xr:uid="{00000000-0005-0000-0000-0000412A0000}"/>
    <cellStyle name="Normal 4 6 3 2 4" xfId="10626" xr:uid="{00000000-0005-0000-0000-0000422A0000}"/>
    <cellStyle name="Normal 4 6 3 2 4 2" xfId="29810" xr:uid="{00000000-0005-0000-0000-0000432A0000}"/>
    <cellStyle name="Normal 4 6 3 2 4 3" xfId="39990" xr:uid="{00000000-0005-0000-0000-0000442A0000}"/>
    <cellStyle name="Normal 4 6 3 2 4 4" xfId="19630" xr:uid="{00000000-0005-0000-0000-0000452A0000}"/>
    <cellStyle name="Normal 4 6 3 2 5" xfId="24315" xr:uid="{00000000-0005-0000-0000-0000462A0000}"/>
    <cellStyle name="Normal 4 6 3 2 6" xfId="34495" xr:uid="{00000000-0005-0000-0000-0000472A0000}"/>
    <cellStyle name="Normal 4 6 3 2 7" xfId="14134" xr:uid="{00000000-0005-0000-0000-0000482A0000}"/>
    <cellStyle name="Normal 4 6 3 3" xfId="6004" xr:uid="{00000000-0005-0000-0000-0000492A0000}"/>
    <cellStyle name="Normal 4 6 3 3 2" xfId="25191" xr:uid="{00000000-0005-0000-0000-00004A2A0000}"/>
    <cellStyle name="Normal 4 6 3 3 3" xfId="35371" xr:uid="{00000000-0005-0000-0000-00004B2A0000}"/>
    <cellStyle name="Normal 4 6 3 3 4" xfId="15010" xr:uid="{00000000-0005-0000-0000-00004C2A0000}"/>
    <cellStyle name="Normal 4 6 3 4" xfId="7757" xr:uid="{00000000-0005-0000-0000-00004D2A0000}"/>
    <cellStyle name="Normal 4 6 3 4 2" xfId="26944" xr:uid="{00000000-0005-0000-0000-00004E2A0000}"/>
    <cellStyle name="Normal 4 6 3 4 3" xfId="37124" xr:uid="{00000000-0005-0000-0000-00004F2A0000}"/>
    <cellStyle name="Normal 4 6 3 4 4" xfId="16763" xr:uid="{00000000-0005-0000-0000-0000502A0000}"/>
    <cellStyle name="Normal 4 6 3 5" xfId="9750" xr:uid="{00000000-0005-0000-0000-0000512A0000}"/>
    <cellStyle name="Normal 4 6 3 5 2" xfId="28934" xr:uid="{00000000-0005-0000-0000-0000522A0000}"/>
    <cellStyle name="Normal 4 6 3 5 3" xfId="39114" xr:uid="{00000000-0005-0000-0000-0000532A0000}"/>
    <cellStyle name="Normal 4 6 3 5 4" xfId="18754" xr:uid="{00000000-0005-0000-0000-0000542A0000}"/>
    <cellStyle name="Normal 4 6 3 6" xfId="11503" xr:uid="{00000000-0005-0000-0000-0000552A0000}"/>
    <cellStyle name="Normal 4 6 3 6 2" xfId="30687" xr:uid="{00000000-0005-0000-0000-0000562A0000}"/>
    <cellStyle name="Normal 4 6 3 6 3" xfId="40867" xr:uid="{00000000-0005-0000-0000-0000572A0000}"/>
    <cellStyle name="Normal 4 6 3 6 4" xfId="20507" xr:uid="{00000000-0005-0000-0000-0000582A0000}"/>
    <cellStyle name="Normal 4 6 3 7" xfId="12379" xr:uid="{00000000-0005-0000-0000-0000592A0000}"/>
    <cellStyle name="Normal 4 6 3 7 2" xfId="31563" xr:uid="{00000000-0005-0000-0000-00005A2A0000}"/>
    <cellStyle name="Normal 4 6 3 7 3" xfId="41743" xr:uid="{00000000-0005-0000-0000-00005B2A0000}"/>
    <cellStyle name="Normal 4 6 3 7 4" xfId="21383" xr:uid="{00000000-0005-0000-0000-00005C2A0000}"/>
    <cellStyle name="Normal 4 6 3 8" xfId="22260" xr:uid="{00000000-0005-0000-0000-00005D2A0000}"/>
    <cellStyle name="Normal 4 6 3 8 2" xfId="32440" xr:uid="{00000000-0005-0000-0000-00005E2A0000}"/>
    <cellStyle name="Normal 4 6 3 8 3" xfId="42620" xr:uid="{00000000-0005-0000-0000-00005F2A0000}"/>
    <cellStyle name="Normal 4 6 3 9" xfId="23439" xr:uid="{00000000-0005-0000-0000-0000602A0000}"/>
    <cellStyle name="Normal 4 6 4" xfId="4690" xr:uid="{00000000-0005-0000-0000-0000612A0000}"/>
    <cellStyle name="Normal 4 6 4 2" xfId="6442" xr:uid="{00000000-0005-0000-0000-0000622A0000}"/>
    <cellStyle name="Normal 4 6 4 2 2" xfId="25629" xr:uid="{00000000-0005-0000-0000-0000632A0000}"/>
    <cellStyle name="Normal 4 6 4 2 3" xfId="35809" xr:uid="{00000000-0005-0000-0000-0000642A0000}"/>
    <cellStyle name="Normal 4 6 4 2 4" xfId="15448" xr:uid="{00000000-0005-0000-0000-0000652A0000}"/>
    <cellStyle name="Normal 4 6 4 3" xfId="8195" xr:uid="{00000000-0005-0000-0000-0000662A0000}"/>
    <cellStyle name="Normal 4 6 4 3 2" xfId="27382" xr:uid="{00000000-0005-0000-0000-0000672A0000}"/>
    <cellStyle name="Normal 4 6 4 3 3" xfId="37562" xr:uid="{00000000-0005-0000-0000-0000682A0000}"/>
    <cellStyle name="Normal 4 6 4 3 4" xfId="17201" xr:uid="{00000000-0005-0000-0000-0000692A0000}"/>
    <cellStyle name="Normal 4 6 4 4" xfId="10188" xr:uid="{00000000-0005-0000-0000-00006A2A0000}"/>
    <cellStyle name="Normal 4 6 4 4 2" xfId="29372" xr:uid="{00000000-0005-0000-0000-00006B2A0000}"/>
    <cellStyle name="Normal 4 6 4 4 3" xfId="39552" xr:uid="{00000000-0005-0000-0000-00006C2A0000}"/>
    <cellStyle name="Normal 4 6 4 4 4" xfId="19192" xr:uid="{00000000-0005-0000-0000-00006D2A0000}"/>
    <cellStyle name="Normal 4 6 4 5" xfId="23877" xr:uid="{00000000-0005-0000-0000-00006E2A0000}"/>
    <cellStyle name="Normal 4 6 4 6" xfId="34057" xr:uid="{00000000-0005-0000-0000-00006F2A0000}"/>
    <cellStyle name="Normal 4 6 4 7" xfId="13696" xr:uid="{00000000-0005-0000-0000-0000702A0000}"/>
    <cellStyle name="Normal 4 6 5" xfId="5566" xr:uid="{00000000-0005-0000-0000-0000712A0000}"/>
    <cellStyle name="Normal 4 6 5 2" xfId="9092" xr:uid="{00000000-0005-0000-0000-0000722A0000}"/>
    <cellStyle name="Normal 4 6 5 2 2" xfId="28276" xr:uid="{00000000-0005-0000-0000-0000732A0000}"/>
    <cellStyle name="Normal 4 6 5 2 3" xfId="38456" xr:uid="{00000000-0005-0000-0000-0000742A0000}"/>
    <cellStyle name="Normal 4 6 5 2 4" xfId="18096" xr:uid="{00000000-0005-0000-0000-0000752A0000}"/>
    <cellStyle name="Normal 4 6 5 3" xfId="24753" xr:uid="{00000000-0005-0000-0000-0000762A0000}"/>
    <cellStyle name="Normal 4 6 5 4" xfId="34933" xr:uid="{00000000-0005-0000-0000-0000772A0000}"/>
    <cellStyle name="Normal 4 6 5 5" xfId="14572" xr:uid="{00000000-0005-0000-0000-0000782A0000}"/>
    <cellStyle name="Normal 4 6 6" xfId="7319" xr:uid="{00000000-0005-0000-0000-0000792A0000}"/>
    <cellStyle name="Normal 4 6 6 2" xfId="26506" xr:uid="{00000000-0005-0000-0000-00007A2A0000}"/>
    <cellStyle name="Normal 4 6 6 3" xfId="36686" xr:uid="{00000000-0005-0000-0000-00007B2A0000}"/>
    <cellStyle name="Normal 4 6 6 4" xfId="16325" xr:uid="{00000000-0005-0000-0000-00007C2A0000}"/>
    <cellStyle name="Normal 4 6 7" xfId="9312" xr:uid="{00000000-0005-0000-0000-00007D2A0000}"/>
    <cellStyle name="Normal 4 6 7 2" xfId="28496" xr:uid="{00000000-0005-0000-0000-00007E2A0000}"/>
    <cellStyle name="Normal 4 6 7 3" xfId="38676" xr:uid="{00000000-0005-0000-0000-00007F2A0000}"/>
    <cellStyle name="Normal 4 6 7 4" xfId="18316" xr:uid="{00000000-0005-0000-0000-0000802A0000}"/>
    <cellStyle name="Normal 4 6 8" xfId="11065" xr:uid="{00000000-0005-0000-0000-0000812A0000}"/>
    <cellStyle name="Normal 4 6 8 2" xfId="30249" xr:uid="{00000000-0005-0000-0000-0000822A0000}"/>
    <cellStyle name="Normal 4 6 8 3" xfId="40429" xr:uid="{00000000-0005-0000-0000-0000832A0000}"/>
    <cellStyle name="Normal 4 6 8 4" xfId="20069" xr:uid="{00000000-0005-0000-0000-0000842A0000}"/>
    <cellStyle name="Normal 4 6 9" xfId="11941" xr:uid="{00000000-0005-0000-0000-0000852A0000}"/>
    <cellStyle name="Normal 4 6 9 2" xfId="31125" xr:uid="{00000000-0005-0000-0000-0000862A0000}"/>
    <cellStyle name="Normal 4 6 9 3" xfId="41305" xr:uid="{00000000-0005-0000-0000-0000872A0000}"/>
    <cellStyle name="Normal 4 6 9 4" xfId="20945" xr:uid="{00000000-0005-0000-0000-0000882A0000}"/>
    <cellStyle name="Normal 4 7" xfId="3917" xr:uid="{00000000-0005-0000-0000-0000892A0000}"/>
    <cellStyle name="Normal 4 7 10" xfId="23105" xr:uid="{00000000-0005-0000-0000-00008A2A0000}"/>
    <cellStyle name="Normal 4 7 11" xfId="33285" xr:uid="{00000000-0005-0000-0000-00008B2A0000}"/>
    <cellStyle name="Normal 4 7 12" xfId="12924" xr:uid="{00000000-0005-0000-0000-00008C2A0000}"/>
    <cellStyle name="Normal 4 7 2" xfId="4355" xr:uid="{00000000-0005-0000-0000-00008D2A0000}"/>
    <cellStyle name="Normal 4 7 2 10" xfId="33723" xr:uid="{00000000-0005-0000-0000-00008E2A0000}"/>
    <cellStyle name="Normal 4 7 2 11" xfId="13362" xr:uid="{00000000-0005-0000-0000-00008F2A0000}"/>
    <cellStyle name="Normal 4 7 2 2" xfId="5232" xr:uid="{00000000-0005-0000-0000-0000902A0000}"/>
    <cellStyle name="Normal 4 7 2 2 2" xfId="6984" xr:uid="{00000000-0005-0000-0000-0000912A0000}"/>
    <cellStyle name="Normal 4 7 2 2 2 2" xfId="26171" xr:uid="{00000000-0005-0000-0000-0000922A0000}"/>
    <cellStyle name="Normal 4 7 2 2 2 3" xfId="36351" xr:uid="{00000000-0005-0000-0000-0000932A0000}"/>
    <cellStyle name="Normal 4 7 2 2 2 4" xfId="15990" xr:uid="{00000000-0005-0000-0000-0000942A0000}"/>
    <cellStyle name="Normal 4 7 2 2 3" xfId="8737" xr:uid="{00000000-0005-0000-0000-0000952A0000}"/>
    <cellStyle name="Normal 4 7 2 2 3 2" xfId="27924" xr:uid="{00000000-0005-0000-0000-0000962A0000}"/>
    <cellStyle name="Normal 4 7 2 2 3 3" xfId="38104" xr:uid="{00000000-0005-0000-0000-0000972A0000}"/>
    <cellStyle name="Normal 4 7 2 2 3 4" xfId="17743" xr:uid="{00000000-0005-0000-0000-0000982A0000}"/>
    <cellStyle name="Normal 4 7 2 2 4" xfId="10730" xr:uid="{00000000-0005-0000-0000-0000992A0000}"/>
    <cellStyle name="Normal 4 7 2 2 4 2" xfId="29914" xr:uid="{00000000-0005-0000-0000-00009A2A0000}"/>
    <cellStyle name="Normal 4 7 2 2 4 3" xfId="40094" xr:uid="{00000000-0005-0000-0000-00009B2A0000}"/>
    <cellStyle name="Normal 4 7 2 2 4 4" xfId="19734" xr:uid="{00000000-0005-0000-0000-00009C2A0000}"/>
    <cellStyle name="Normal 4 7 2 2 5" xfId="24419" xr:uid="{00000000-0005-0000-0000-00009D2A0000}"/>
    <cellStyle name="Normal 4 7 2 2 6" xfId="34599" xr:uid="{00000000-0005-0000-0000-00009E2A0000}"/>
    <cellStyle name="Normal 4 7 2 2 7" xfId="14238" xr:uid="{00000000-0005-0000-0000-00009F2A0000}"/>
    <cellStyle name="Normal 4 7 2 3" xfId="6108" xr:uid="{00000000-0005-0000-0000-0000A02A0000}"/>
    <cellStyle name="Normal 4 7 2 3 2" xfId="25295" xr:uid="{00000000-0005-0000-0000-0000A12A0000}"/>
    <cellStyle name="Normal 4 7 2 3 3" xfId="35475" xr:uid="{00000000-0005-0000-0000-0000A22A0000}"/>
    <cellStyle name="Normal 4 7 2 3 4" xfId="15114" xr:uid="{00000000-0005-0000-0000-0000A32A0000}"/>
    <cellStyle name="Normal 4 7 2 4" xfId="7861" xr:uid="{00000000-0005-0000-0000-0000A42A0000}"/>
    <cellStyle name="Normal 4 7 2 4 2" xfId="27048" xr:uid="{00000000-0005-0000-0000-0000A52A0000}"/>
    <cellStyle name="Normal 4 7 2 4 3" xfId="37228" xr:uid="{00000000-0005-0000-0000-0000A62A0000}"/>
    <cellStyle name="Normal 4 7 2 4 4" xfId="16867" xr:uid="{00000000-0005-0000-0000-0000A72A0000}"/>
    <cellStyle name="Normal 4 7 2 5" xfId="9854" xr:uid="{00000000-0005-0000-0000-0000A82A0000}"/>
    <cellStyle name="Normal 4 7 2 5 2" xfId="29038" xr:uid="{00000000-0005-0000-0000-0000A92A0000}"/>
    <cellStyle name="Normal 4 7 2 5 3" xfId="39218" xr:uid="{00000000-0005-0000-0000-0000AA2A0000}"/>
    <cellStyle name="Normal 4 7 2 5 4" xfId="18858" xr:uid="{00000000-0005-0000-0000-0000AB2A0000}"/>
    <cellStyle name="Normal 4 7 2 6" xfId="11607" xr:uid="{00000000-0005-0000-0000-0000AC2A0000}"/>
    <cellStyle name="Normal 4 7 2 6 2" xfId="30791" xr:uid="{00000000-0005-0000-0000-0000AD2A0000}"/>
    <cellStyle name="Normal 4 7 2 6 3" xfId="40971" xr:uid="{00000000-0005-0000-0000-0000AE2A0000}"/>
    <cellStyle name="Normal 4 7 2 6 4" xfId="20611" xr:uid="{00000000-0005-0000-0000-0000AF2A0000}"/>
    <cellStyle name="Normal 4 7 2 7" xfId="12483" xr:uid="{00000000-0005-0000-0000-0000B02A0000}"/>
    <cellStyle name="Normal 4 7 2 7 2" xfId="31667" xr:uid="{00000000-0005-0000-0000-0000B12A0000}"/>
    <cellStyle name="Normal 4 7 2 7 3" xfId="41847" xr:uid="{00000000-0005-0000-0000-0000B22A0000}"/>
    <cellStyle name="Normal 4 7 2 7 4" xfId="21487" xr:uid="{00000000-0005-0000-0000-0000B32A0000}"/>
    <cellStyle name="Normal 4 7 2 8" xfId="22364" xr:uid="{00000000-0005-0000-0000-0000B42A0000}"/>
    <cellStyle name="Normal 4 7 2 8 2" xfId="32544" xr:uid="{00000000-0005-0000-0000-0000B52A0000}"/>
    <cellStyle name="Normal 4 7 2 8 3" xfId="42724" xr:uid="{00000000-0005-0000-0000-0000B62A0000}"/>
    <cellStyle name="Normal 4 7 2 9" xfId="23543" xr:uid="{00000000-0005-0000-0000-0000B72A0000}"/>
    <cellStyle name="Normal 4 7 3" xfId="4794" xr:uid="{00000000-0005-0000-0000-0000B82A0000}"/>
    <cellStyle name="Normal 4 7 3 2" xfId="6546" xr:uid="{00000000-0005-0000-0000-0000B92A0000}"/>
    <cellStyle name="Normal 4 7 3 2 2" xfId="25733" xr:uid="{00000000-0005-0000-0000-0000BA2A0000}"/>
    <cellStyle name="Normal 4 7 3 2 3" xfId="35913" xr:uid="{00000000-0005-0000-0000-0000BB2A0000}"/>
    <cellStyle name="Normal 4 7 3 2 4" xfId="15552" xr:uid="{00000000-0005-0000-0000-0000BC2A0000}"/>
    <cellStyle name="Normal 4 7 3 3" xfId="8299" xr:uid="{00000000-0005-0000-0000-0000BD2A0000}"/>
    <cellStyle name="Normal 4 7 3 3 2" xfId="27486" xr:uid="{00000000-0005-0000-0000-0000BE2A0000}"/>
    <cellStyle name="Normal 4 7 3 3 3" xfId="37666" xr:uid="{00000000-0005-0000-0000-0000BF2A0000}"/>
    <cellStyle name="Normal 4 7 3 3 4" xfId="17305" xr:uid="{00000000-0005-0000-0000-0000C02A0000}"/>
    <cellStyle name="Normal 4 7 3 4" xfId="10292" xr:uid="{00000000-0005-0000-0000-0000C12A0000}"/>
    <cellStyle name="Normal 4 7 3 4 2" xfId="29476" xr:uid="{00000000-0005-0000-0000-0000C22A0000}"/>
    <cellStyle name="Normal 4 7 3 4 3" xfId="39656" xr:uid="{00000000-0005-0000-0000-0000C32A0000}"/>
    <cellStyle name="Normal 4 7 3 4 4" xfId="19296" xr:uid="{00000000-0005-0000-0000-0000C42A0000}"/>
    <cellStyle name="Normal 4 7 3 5" xfId="23981" xr:uid="{00000000-0005-0000-0000-0000C52A0000}"/>
    <cellStyle name="Normal 4 7 3 6" xfId="34161" xr:uid="{00000000-0005-0000-0000-0000C62A0000}"/>
    <cellStyle name="Normal 4 7 3 7" xfId="13800" xr:uid="{00000000-0005-0000-0000-0000C72A0000}"/>
    <cellStyle name="Normal 4 7 4" xfId="5670" xr:uid="{00000000-0005-0000-0000-0000C82A0000}"/>
    <cellStyle name="Normal 4 7 4 2" xfId="24857" xr:uid="{00000000-0005-0000-0000-0000C92A0000}"/>
    <cellStyle name="Normal 4 7 4 3" xfId="35037" xr:uid="{00000000-0005-0000-0000-0000CA2A0000}"/>
    <cellStyle name="Normal 4 7 4 4" xfId="14676" xr:uid="{00000000-0005-0000-0000-0000CB2A0000}"/>
    <cellStyle name="Normal 4 7 5" xfId="7423" xr:uid="{00000000-0005-0000-0000-0000CC2A0000}"/>
    <cellStyle name="Normal 4 7 5 2" xfId="26610" xr:uid="{00000000-0005-0000-0000-0000CD2A0000}"/>
    <cellStyle name="Normal 4 7 5 3" xfId="36790" xr:uid="{00000000-0005-0000-0000-0000CE2A0000}"/>
    <cellStyle name="Normal 4 7 5 4" xfId="16429" xr:uid="{00000000-0005-0000-0000-0000CF2A0000}"/>
    <cellStyle name="Normal 4 7 6" xfId="9416" xr:uid="{00000000-0005-0000-0000-0000D02A0000}"/>
    <cellStyle name="Normal 4 7 6 2" xfId="28600" xr:uid="{00000000-0005-0000-0000-0000D12A0000}"/>
    <cellStyle name="Normal 4 7 6 3" xfId="38780" xr:uid="{00000000-0005-0000-0000-0000D22A0000}"/>
    <cellStyle name="Normal 4 7 6 4" xfId="18420" xr:uid="{00000000-0005-0000-0000-0000D32A0000}"/>
    <cellStyle name="Normal 4 7 7" xfId="11169" xr:uid="{00000000-0005-0000-0000-0000D42A0000}"/>
    <cellStyle name="Normal 4 7 7 2" xfId="30353" xr:uid="{00000000-0005-0000-0000-0000D52A0000}"/>
    <cellStyle name="Normal 4 7 7 3" xfId="40533" xr:uid="{00000000-0005-0000-0000-0000D62A0000}"/>
    <cellStyle name="Normal 4 7 7 4" xfId="20173" xr:uid="{00000000-0005-0000-0000-0000D72A0000}"/>
    <cellStyle name="Normal 4 7 8" xfId="12045" xr:uid="{00000000-0005-0000-0000-0000D82A0000}"/>
    <cellStyle name="Normal 4 7 8 2" xfId="31229" xr:uid="{00000000-0005-0000-0000-0000D92A0000}"/>
    <cellStyle name="Normal 4 7 8 3" xfId="41409" xr:uid="{00000000-0005-0000-0000-0000DA2A0000}"/>
    <cellStyle name="Normal 4 7 8 4" xfId="21049" xr:uid="{00000000-0005-0000-0000-0000DB2A0000}"/>
    <cellStyle name="Normal 4 7 9" xfId="21926" xr:uid="{00000000-0005-0000-0000-0000DC2A0000}"/>
    <cellStyle name="Normal 4 7 9 2" xfId="32106" xr:uid="{00000000-0005-0000-0000-0000DD2A0000}"/>
    <cellStyle name="Normal 4 7 9 3" xfId="42286" xr:uid="{00000000-0005-0000-0000-0000DE2A0000}"/>
    <cellStyle name="Normal 4 8" xfId="4136" xr:uid="{00000000-0005-0000-0000-0000DF2A0000}"/>
    <cellStyle name="Normal 4 8 10" xfId="33504" xr:uid="{00000000-0005-0000-0000-0000E02A0000}"/>
    <cellStyle name="Normal 4 8 11" xfId="13143" xr:uid="{00000000-0005-0000-0000-0000E12A0000}"/>
    <cellStyle name="Normal 4 8 2" xfId="5013" xr:uid="{00000000-0005-0000-0000-0000E22A0000}"/>
    <cellStyle name="Normal 4 8 2 2" xfId="6765" xr:uid="{00000000-0005-0000-0000-0000E32A0000}"/>
    <cellStyle name="Normal 4 8 2 2 2" xfId="25952" xr:uid="{00000000-0005-0000-0000-0000E42A0000}"/>
    <cellStyle name="Normal 4 8 2 2 3" xfId="36132" xr:uid="{00000000-0005-0000-0000-0000E52A0000}"/>
    <cellStyle name="Normal 4 8 2 2 4" xfId="15771" xr:uid="{00000000-0005-0000-0000-0000E62A0000}"/>
    <cellStyle name="Normal 4 8 2 3" xfId="8518" xr:uid="{00000000-0005-0000-0000-0000E72A0000}"/>
    <cellStyle name="Normal 4 8 2 3 2" xfId="27705" xr:uid="{00000000-0005-0000-0000-0000E82A0000}"/>
    <cellStyle name="Normal 4 8 2 3 3" xfId="37885" xr:uid="{00000000-0005-0000-0000-0000E92A0000}"/>
    <cellStyle name="Normal 4 8 2 3 4" xfId="17524" xr:uid="{00000000-0005-0000-0000-0000EA2A0000}"/>
    <cellStyle name="Normal 4 8 2 4" xfId="10511" xr:uid="{00000000-0005-0000-0000-0000EB2A0000}"/>
    <cellStyle name="Normal 4 8 2 4 2" xfId="29695" xr:uid="{00000000-0005-0000-0000-0000EC2A0000}"/>
    <cellStyle name="Normal 4 8 2 4 3" xfId="39875" xr:uid="{00000000-0005-0000-0000-0000ED2A0000}"/>
    <cellStyle name="Normal 4 8 2 4 4" xfId="19515" xr:uid="{00000000-0005-0000-0000-0000EE2A0000}"/>
    <cellStyle name="Normal 4 8 2 5" xfId="24200" xr:uid="{00000000-0005-0000-0000-0000EF2A0000}"/>
    <cellStyle name="Normal 4 8 2 6" xfId="34380" xr:uid="{00000000-0005-0000-0000-0000F02A0000}"/>
    <cellStyle name="Normal 4 8 2 7" xfId="14019" xr:uid="{00000000-0005-0000-0000-0000F12A0000}"/>
    <cellStyle name="Normal 4 8 3" xfId="5889" xr:uid="{00000000-0005-0000-0000-0000F22A0000}"/>
    <cellStyle name="Normal 4 8 3 2" xfId="25076" xr:uid="{00000000-0005-0000-0000-0000F32A0000}"/>
    <cellStyle name="Normal 4 8 3 3" xfId="35256" xr:uid="{00000000-0005-0000-0000-0000F42A0000}"/>
    <cellStyle name="Normal 4 8 3 4" xfId="14895" xr:uid="{00000000-0005-0000-0000-0000F52A0000}"/>
    <cellStyle name="Normal 4 8 4" xfId="7642" xr:uid="{00000000-0005-0000-0000-0000F62A0000}"/>
    <cellStyle name="Normal 4 8 4 2" xfId="26829" xr:uid="{00000000-0005-0000-0000-0000F72A0000}"/>
    <cellStyle name="Normal 4 8 4 3" xfId="37009" xr:uid="{00000000-0005-0000-0000-0000F82A0000}"/>
    <cellStyle name="Normal 4 8 4 4" xfId="16648" xr:uid="{00000000-0005-0000-0000-0000F92A0000}"/>
    <cellStyle name="Normal 4 8 5" xfId="9635" xr:uid="{00000000-0005-0000-0000-0000FA2A0000}"/>
    <cellStyle name="Normal 4 8 5 2" xfId="28819" xr:uid="{00000000-0005-0000-0000-0000FB2A0000}"/>
    <cellStyle name="Normal 4 8 5 3" xfId="38999" xr:uid="{00000000-0005-0000-0000-0000FC2A0000}"/>
    <cellStyle name="Normal 4 8 5 4" xfId="18639" xr:uid="{00000000-0005-0000-0000-0000FD2A0000}"/>
    <cellStyle name="Normal 4 8 6" xfId="11388" xr:uid="{00000000-0005-0000-0000-0000FE2A0000}"/>
    <cellStyle name="Normal 4 8 6 2" xfId="30572" xr:uid="{00000000-0005-0000-0000-0000FF2A0000}"/>
    <cellStyle name="Normal 4 8 6 3" xfId="40752" xr:uid="{00000000-0005-0000-0000-0000002B0000}"/>
    <cellStyle name="Normal 4 8 6 4" xfId="20392" xr:uid="{00000000-0005-0000-0000-0000012B0000}"/>
    <cellStyle name="Normal 4 8 7" xfId="12264" xr:uid="{00000000-0005-0000-0000-0000022B0000}"/>
    <cellStyle name="Normal 4 8 7 2" xfId="31448" xr:uid="{00000000-0005-0000-0000-0000032B0000}"/>
    <cellStyle name="Normal 4 8 7 3" xfId="41628" xr:uid="{00000000-0005-0000-0000-0000042B0000}"/>
    <cellStyle name="Normal 4 8 7 4" xfId="21268" xr:uid="{00000000-0005-0000-0000-0000052B0000}"/>
    <cellStyle name="Normal 4 8 8" xfId="22145" xr:uid="{00000000-0005-0000-0000-0000062B0000}"/>
    <cellStyle name="Normal 4 8 8 2" xfId="32325" xr:uid="{00000000-0005-0000-0000-0000072B0000}"/>
    <cellStyle name="Normal 4 8 8 3" xfId="42505" xr:uid="{00000000-0005-0000-0000-0000082B0000}"/>
    <cellStyle name="Normal 4 8 9" xfId="23324" xr:uid="{00000000-0005-0000-0000-0000092B0000}"/>
    <cellStyle name="Normal 4 9" xfId="4575" xr:uid="{00000000-0005-0000-0000-00000A2B0000}"/>
    <cellStyle name="Normal 4 9 2" xfId="6327" xr:uid="{00000000-0005-0000-0000-00000B2B0000}"/>
    <cellStyle name="Normal 4 9 2 2" xfId="25514" xr:uid="{00000000-0005-0000-0000-00000C2B0000}"/>
    <cellStyle name="Normal 4 9 2 3" xfId="35694" xr:uid="{00000000-0005-0000-0000-00000D2B0000}"/>
    <cellStyle name="Normal 4 9 2 4" xfId="15333" xr:uid="{00000000-0005-0000-0000-00000E2B0000}"/>
    <cellStyle name="Normal 4 9 3" xfId="8080" xr:uid="{00000000-0005-0000-0000-00000F2B0000}"/>
    <cellStyle name="Normal 4 9 3 2" xfId="27267" xr:uid="{00000000-0005-0000-0000-0000102B0000}"/>
    <cellStyle name="Normal 4 9 3 3" xfId="37447" xr:uid="{00000000-0005-0000-0000-0000112B0000}"/>
    <cellStyle name="Normal 4 9 3 4" xfId="17086" xr:uid="{00000000-0005-0000-0000-0000122B0000}"/>
    <cellStyle name="Normal 4 9 4" xfId="10073" xr:uid="{00000000-0005-0000-0000-0000132B0000}"/>
    <cellStyle name="Normal 4 9 4 2" xfId="29257" xr:uid="{00000000-0005-0000-0000-0000142B0000}"/>
    <cellStyle name="Normal 4 9 4 3" xfId="39437" xr:uid="{00000000-0005-0000-0000-0000152B0000}"/>
    <cellStyle name="Normal 4 9 4 4" xfId="19077" xr:uid="{00000000-0005-0000-0000-0000162B0000}"/>
    <cellStyle name="Normal 4 9 5" xfId="23762" xr:uid="{00000000-0005-0000-0000-0000172B0000}"/>
    <cellStyle name="Normal 4 9 6" xfId="33942" xr:uid="{00000000-0005-0000-0000-0000182B0000}"/>
    <cellStyle name="Normal 4 9 7" xfId="13581" xr:uid="{00000000-0005-0000-0000-0000192B0000}"/>
    <cellStyle name="Normal 5" xfId="219" xr:uid="{00000000-0005-0000-0000-00001A2B0000}"/>
    <cellStyle name="Normal 5 2" xfId="220" xr:uid="{00000000-0005-0000-0000-00001B2B0000}"/>
    <cellStyle name="Normal 5 2 10" xfId="11855" xr:uid="{00000000-0005-0000-0000-00001C2B0000}"/>
    <cellStyle name="Normal 5 2 10 2" xfId="31039" xr:uid="{00000000-0005-0000-0000-00001D2B0000}"/>
    <cellStyle name="Normal 5 2 10 3" xfId="41219" xr:uid="{00000000-0005-0000-0000-00001E2B0000}"/>
    <cellStyle name="Normal 5 2 10 4" xfId="20859" xr:uid="{00000000-0005-0000-0000-00001F2B0000}"/>
    <cellStyle name="Normal 5 2 11" xfId="21736" xr:uid="{00000000-0005-0000-0000-0000202B0000}"/>
    <cellStyle name="Normal 5 2 11 2" xfId="31916" xr:uid="{00000000-0005-0000-0000-0000212B0000}"/>
    <cellStyle name="Normal 5 2 11 3" xfId="42096" xr:uid="{00000000-0005-0000-0000-0000222B0000}"/>
    <cellStyle name="Normal 5 2 12" xfId="22629" xr:uid="{00000000-0005-0000-0000-0000232B0000}"/>
    <cellStyle name="Normal 5 2 12 2" xfId="32809" xr:uid="{00000000-0005-0000-0000-0000242B0000}"/>
    <cellStyle name="Normal 5 2 12 3" xfId="42989" xr:uid="{00000000-0005-0000-0000-0000252B0000}"/>
    <cellStyle name="Normal 5 2 13" xfId="22868" xr:uid="{00000000-0005-0000-0000-0000262B0000}"/>
    <cellStyle name="Normal 5 2 14" xfId="33048" xr:uid="{00000000-0005-0000-0000-0000272B0000}"/>
    <cellStyle name="Normal 5 2 15" xfId="43228" xr:uid="{00000000-0005-0000-0000-0000282B0000}"/>
    <cellStyle name="Normal 5 2 16" xfId="43467" xr:uid="{00000000-0005-0000-0000-0000292B0000}"/>
    <cellStyle name="Normal 5 2 17" xfId="12734" xr:uid="{00000000-0005-0000-0000-00002A2B0000}"/>
    <cellStyle name="Normal 5 2 18" xfId="3720" xr:uid="{00000000-0005-0000-0000-00002B2B0000}"/>
    <cellStyle name="Normal 5 2 2" xfId="221" xr:uid="{00000000-0005-0000-0000-00002C2B0000}"/>
    <cellStyle name="Normal 5 2 2 10" xfId="21851" xr:uid="{00000000-0005-0000-0000-00002D2B0000}"/>
    <cellStyle name="Normal 5 2 2 10 2" xfId="32031" xr:uid="{00000000-0005-0000-0000-00002E2B0000}"/>
    <cellStyle name="Normal 5 2 2 10 3" xfId="42211" xr:uid="{00000000-0005-0000-0000-00002F2B0000}"/>
    <cellStyle name="Normal 5 2 2 11" xfId="22747" xr:uid="{00000000-0005-0000-0000-0000302B0000}"/>
    <cellStyle name="Normal 5 2 2 11 2" xfId="32927" xr:uid="{00000000-0005-0000-0000-0000312B0000}"/>
    <cellStyle name="Normal 5 2 2 11 3" xfId="43107" xr:uid="{00000000-0005-0000-0000-0000322B0000}"/>
    <cellStyle name="Normal 5 2 2 12" xfId="22986" xr:uid="{00000000-0005-0000-0000-0000332B0000}"/>
    <cellStyle name="Normal 5 2 2 13" xfId="33166" xr:uid="{00000000-0005-0000-0000-0000342B0000}"/>
    <cellStyle name="Normal 5 2 2 14" xfId="43346" xr:uid="{00000000-0005-0000-0000-0000352B0000}"/>
    <cellStyle name="Normal 5 2 2 15" xfId="43585" xr:uid="{00000000-0005-0000-0000-0000362B0000}"/>
    <cellStyle name="Normal 5 2 2 16" xfId="12849" xr:uid="{00000000-0005-0000-0000-0000372B0000}"/>
    <cellStyle name="Normal 5 2 2 17" xfId="3841" xr:uid="{00000000-0005-0000-0000-0000382B0000}"/>
    <cellStyle name="Normal 5 2 2 2" xfId="4061" xr:uid="{00000000-0005-0000-0000-0000392B0000}"/>
    <cellStyle name="Normal 5 2 2 2 10" xfId="23249" xr:uid="{00000000-0005-0000-0000-00003A2B0000}"/>
    <cellStyle name="Normal 5 2 2 2 11" xfId="33429" xr:uid="{00000000-0005-0000-0000-00003B2B0000}"/>
    <cellStyle name="Normal 5 2 2 2 12" xfId="13068" xr:uid="{00000000-0005-0000-0000-00003C2B0000}"/>
    <cellStyle name="Normal 5 2 2 2 2" xfId="4499" xr:uid="{00000000-0005-0000-0000-00003D2B0000}"/>
    <cellStyle name="Normal 5 2 2 2 2 10" xfId="33867" xr:uid="{00000000-0005-0000-0000-00003E2B0000}"/>
    <cellStyle name="Normal 5 2 2 2 2 11" xfId="13506" xr:uid="{00000000-0005-0000-0000-00003F2B0000}"/>
    <cellStyle name="Normal 5 2 2 2 2 2" xfId="5376" xr:uid="{00000000-0005-0000-0000-0000402B0000}"/>
    <cellStyle name="Normal 5 2 2 2 2 2 2" xfId="7128" xr:uid="{00000000-0005-0000-0000-0000412B0000}"/>
    <cellStyle name="Normal 5 2 2 2 2 2 2 2" xfId="26315" xr:uid="{00000000-0005-0000-0000-0000422B0000}"/>
    <cellStyle name="Normal 5 2 2 2 2 2 2 3" xfId="36495" xr:uid="{00000000-0005-0000-0000-0000432B0000}"/>
    <cellStyle name="Normal 5 2 2 2 2 2 2 4" xfId="16134" xr:uid="{00000000-0005-0000-0000-0000442B0000}"/>
    <cellStyle name="Normal 5 2 2 2 2 2 3" xfId="8881" xr:uid="{00000000-0005-0000-0000-0000452B0000}"/>
    <cellStyle name="Normal 5 2 2 2 2 2 3 2" xfId="28068" xr:uid="{00000000-0005-0000-0000-0000462B0000}"/>
    <cellStyle name="Normal 5 2 2 2 2 2 3 3" xfId="38248" xr:uid="{00000000-0005-0000-0000-0000472B0000}"/>
    <cellStyle name="Normal 5 2 2 2 2 2 3 4" xfId="17887" xr:uid="{00000000-0005-0000-0000-0000482B0000}"/>
    <cellStyle name="Normal 5 2 2 2 2 2 4" xfId="10874" xr:uid="{00000000-0005-0000-0000-0000492B0000}"/>
    <cellStyle name="Normal 5 2 2 2 2 2 4 2" xfId="30058" xr:uid="{00000000-0005-0000-0000-00004A2B0000}"/>
    <cellStyle name="Normal 5 2 2 2 2 2 4 3" xfId="40238" xr:uid="{00000000-0005-0000-0000-00004B2B0000}"/>
    <cellStyle name="Normal 5 2 2 2 2 2 4 4" xfId="19878" xr:uid="{00000000-0005-0000-0000-00004C2B0000}"/>
    <cellStyle name="Normal 5 2 2 2 2 2 5" xfId="24563" xr:uid="{00000000-0005-0000-0000-00004D2B0000}"/>
    <cellStyle name="Normal 5 2 2 2 2 2 6" xfId="34743" xr:uid="{00000000-0005-0000-0000-00004E2B0000}"/>
    <cellStyle name="Normal 5 2 2 2 2 2 7" xfId="14382" xr:uid="{00000000-0005-0000-0000-00004F2B0000}"/>
    <cellStyle name="Normal 5 2 2 2 2 3" xfId="6252" xr:uid="{00000000-0005-0000-0000-0000502B0000}"/>
    <cellStyle name="Normal 5 2 2 2 2 3 2" xfId="25439" xr:uid="{00000000-0005-0000-0000-0000512B0000}"/>
    <cellStyle name="Normal 5 2 2 2 2 3 3" xfId="35619" xr:uid="{00000000-0005-0000-0000-0000522B0000}"/>
    <cellStyle name="Normal 5 2 2 2 2 3 4" xfId="15258" xr:uid="{00000000-0005-0000-0000-0000532B0000}"/>
    <cellStyle name="Normal 5 2 2 2 2 4" xfId="8005" xr:uid="{00000000-0005-0000-0000-0000542B0000}"/>
    <cellStyle name="Normal 5 2 2 2 2 4 2" xfId="27192" xr:uid="{00000000-0005-0000-0000-0000552B0000}"/>
    <cellStyle name="Normal 5 2 2 2 2 4 3" xfId="37372" xr:uid="{00000000-0005-0000-0000-0000562B0000}"/>
    <cellStyle name="Normal 5 2 2 2 2 4 4" xfId="17011" xr:uid="{00000000-0005-0000-0000-0000572B0000}"/>
    <cellStyle name="Normal 5 2 2 2 2 5" xfId="9998" xr:uid="{00000000-0005-0000-0000-0000582B0000}"/>
    <cellStyle name="Normal 5 2 2 2 2 5 2" xfId="29182" xr:uid="{00000000-0005-0000-0000-0000592B0000}"/>
    <cellStyle name="Normal 5 2 2 2 2 5 3" xfId="39362" xr:uid="{00000000-0005-0000-0000-00005A2B0000}"/>
    <cellStyle name="Normal 5 2 2 2 2 5 4" xfId="19002" xr:uid="{00000000-0005-0000-0000-00005B2B0000}"/>
    <cellStyle name="Normal 5 2 2 2 2 6" xfId="11751" xr:uid="{00000000-0005-0000-0000-00005C2B0000}"/>
    <cellStyle name="Normal 5 2 2 2 2 6 2" xfId="30935" xr:uid="{00000000-0005-0000-0000-00005D2B0000}"/>
    <cellStyle name="Normal 5 2 2 2 2 6 3" xfId="41115" xr:uid="{00000000-0005-0000-0000-00005E2B0000}"/>
    <cellStyle name="Normal 5 2 2 2 2 6 4" xfId="20755" xr:uid="{00000000-0005-0000-0000-00005F2B0000}"/>
    <cellStyle name="Normal 5 2 2 2 2 7" xfId="12627" xr:uid="{00000000-0005-0000-0000-0000602B0000}"/>
    <cellStyle name="Normal 5 2 2 2 2 7 2" xfId="31811" xr:uid="{00000000-0005-0000-0000-0000612B0000}"/>
    <cellStyle name="Normal 5 2 2 2 2 7 3" xfId="41991" xr:uid="{00000000-0005-0000-0000-0000622B0000}"/>
    <cellStyle name="Normal 5 2 2 2 2 7 4" xfId="21631" xr:uid="{00000000-0005-0000-0000-0000632B0000}"/>
    <cellStyle name="Normal 5 2 2 2 2 8" xfId="22508" xr:uid="{00000000-0005-0000-0000-0000642B0000}"/>
    <cellStyle name="Normal 5 2 2 2 2 8 2" xfId="32688" xr:uid="{00000000-0005-0000-0000-0000652B0000}"/>
    <cellStyle name="Normal 5 2 2 2 2 8 3" xfId="42868" xr:uid="{00000000-0005-0000-0000-0000662B0000}"/>
    <cellStyle name="Normal 5 2 2 2 2 9" xfId="23687" xr:uid="{00000000-0005-0000-0000-0000672B0000}"/>
    <cellStyle name="Normal 5 2 2 2 3" xfId="4938" xr:uid="{00000000-0005-0000-0000-0000682B0000}"/>
    <cellStyle name="Normal 5 2 2 2 3 2" xfId="6690" xr:uid="{00000000-0005-0000-0000-0000692B0000}"/>
    <cellStyle name="Normal 5 2 2 2 3 2 2" xfId="25877" xr:uid="{00000000-0005-0000-0000-00006A2B0000}"/>
    <cellStyle name="Normal 5 2 2 2 3 2 3" xfId="36057" xr:uid="{00000000-0005-0000-0000-00006B2B0000}"/>
    <cellStyle name="Normal 5 2 2 2 3 2 4" xfId="15696" xr:uid="{00000000-0005-0000-0000-00006C2B0000}"/>
    <cellStyle name="Normal 5 2 2 2 3 3" xfId="8443" xr:uid="{00000000-0005-0000-0000-00006D2B0000}"/>
    <cellStyle name="Normal 5 2 2 2 3 3 2" xfId="27630" xr:uid="{00000000-0005-0000-0000-00006E2B0000}"/>
    <cellStyle name="Normal 5 2 2 2 3 3 3" xfId="37810" xr:uid="{00000000-0005-0000-0000-00006F2B0000}"/>
    <cellStyle name="Normal 5 2 2 2 3 3 4" xfId="17449" xr:uid="{00000000-0005-0000-0000-0000702B0000}"/>
    <cellStyle name="Normal 5 2 2 2 3 4" xfId="10436" xr:uid="{00000000-0005-0000-0000-0000712B0000}"/>
    <cellStyle name="Normal 5 2 2 2 3 4 2" xfId="29620" xr:uid="{00000000-0005-0000-0000-0000722B0000}"/>
    <cellStyle name="Normal 5 2 2 2 3 4 3" xfId="39800" xr:uid="{00000000-0005-0000-0000-0000732B0000}"/>
    <cellStyle name="Normal 5 2 2 2 3 4 4" xfId="19440" xr:uid="{00000000-0005-0000-0000-0000742B0000}"/>
    <cellStyle name="Normal 5 2 2 2 3 5" xfId="24125" xr:uid="{00000000-0005-0000-0000-0000752B0000}"/>
    <cellStyle name="Normal 5 2 2 2 3 6" xfId="34305" xr:uid="{00000000-0005-0000-0000-0000762B0000}"/>
    <cellStyle name="Normal 5 2 2 2 3 7" xfId="13944" xr:uid="{00000000-0005-0000-0000-0000772B0000}"/>
    <cellStyle name="Normal 5 2 2 2 4" xfId="5814" xr:uid="{00000000-0005-0000-0000-0000782B0000}"/>
    <cellStyle name="Normal 5 2 2 2 4 2" xfId="25001" xr:uid="{00000000-0005-0000-0000-0000792B0000}"/>
    <cellStyle name="Normal 5 2 2 2 4 3" xfId="35181" xr:uid="{00000000-0005-0000-0000-00007A2B0000}"/>
    <cellStyle name="Normal 5 2 2 2 4 4" xfId="14820" xr:uid="{00000000-0005-0000-0000-00007B2B0000}"/>
    <cellStyle name="Normal 5 2 2 2 5" xfId="7567" xr:uid="{00000000-0005-0000-0000-00007C2B0000}"/>
    <cellStyle name="Normal 5 2 2 2 5 2" xfId="26754" xr:uid="{00000000-0005-0000-0000-00007D2B0000}"/>
    <cellStyle name="Normal 5 2 2 2 5 3" xfId="36934" xr:uid="{00000000-0005-0000-0000-00007E2B0000}"/>
    <cellStyle name="Normal 5 2 2 2 5 4" xfId="16573" xr:uid="{00000000-0005-0000-0000-00007F2B0000}"/>
    <cellStyle name="Normal 5 2 2 2 6" xfId="9560" xr:uid="{00000000-0005-0000-0000-0000802B0000}"/>
    <cellStyle name="Normal 5 2 2 2 6 2" xfId="28744" xr:uid="{00000000-0005-0000-0000-0000812B0000}"/>
    <cellStyle name="Normal 5 2 2 2 6 3" xfId="38924" xr:uid="{00000000-0005-0000-0000-0000822B0000}"/>
    <cellStyle name="Normal 5 2 2 2 6 4" xfId="18564" xr:uid="{00000000-0005-0000-0000-0000832B0000}"/>
    <cellStyle name="Normal 5 2 2 2 7" xfId="11313" xr:uid="{00000000-0005-0000-0000-0000842B0000}"/>
    <cellStyle name="Normal 5 2 2 2 7 2" xfId="30497" xr:uid="{00000000-0005-0000-0000-0000852B0000}"/>
    <cellStyle name="Normal 5 2 2 2 7 3" xfId="40677" xr:uid="{00000000-0005-0000-0000-0000862B0000}"/>
    <cellStyle name="Normal 5 2 2 2 7 4" xfId="20317" xr:uid="{00000000-0005-0000-0000-0000872B0000}"/>
    <cellStyle name="Normal 5 2 2 2 8" xfId="12189" xr:uid="{00000000-0005-0000-0000-0000882B0000}"/>
    <cellStyle name="Normal 5 2 2 2 8 2" xfId="31373" xr:uid="{00000000-0005-0000-0000-0000892B0000}"/>
    <cellStyle name="Normal 5 2 2 2 8 3" xfId="41553" xr:uid="{00000000-0005-0000-0000-00008A2B0000}"/>
    <cellStyle name="Normal 5 2 2 2 8 4" xfId="21193" xr:uid="{00000000-0005-0000-0000-00008B2B0000}"/>
    <cellStyle name="Normal 5 2 2 2 9" xfId="22070" xr:uid="{00000000-0005-0000-0000-00008C2B0000}"/>
    <cellStyle name="Normal 5 2 2 2 9 2" xfId="32250" xr:uid="{00000000-0005-0000-0000-00008D2B0000}"/>
    <cellStyle name="Normal 5 2 2 2 9 3" xfId="42430" xr:uid="{00000000-0005-0000-0000-00008E2B0000}"/>
    <cellStyle name="Normal 5 2 2 3" xfId="4280" xr:uid="{00000000-0005-0000-0000-00008F2B0000}"/>
    <cellStyle name="Normal 5 2 2 3 10" xfId="33648" xr:uid="{00000000-0005-0000-0000-0000902B0000}"/>
    <cellStyle name="Normal 5 2 2 3 11" xfId="13287" xr:uid="{00000000-0005-0000-0000-0000912B0000}"/>
    <cellStyle name="Normal 5 2 2 3 2" xfId="5157" xr:uid="{00000000-0005-0000-0000-0000922B0000}"/>
    <cellStyle name="Normal 5 2 2 3 2 2" xfId="6909" xr:uid="{00000000-0005-0000-0000-0000932B0000}"/>
    <cellStyle name="Normal 5 2 2 3 2 2 2" xfId="26096" xr:uid="{00000000-0005-0000-0000-0000942B0000}"/>
    <cellStyle name="Normal 5 2 2 3 2 2 3" xfId="36276" xr:uid="{00000000-0005-0000-0000-0000952B0000}"/>
    <cellStyle name="Normal 5 2 2 3 2 2 4" xfId="15915" xr:uid="{00000000-0005-0000-0000-0000962B0000}"/>
    <cellStyle name="Normal 5 2 2 3 2 3" xfId="8662" xr:uid="{00000000-0005-0000-0000-0000972B0000}"/>
    <cellStyle name="Normal 5 2 2 3 2 3 2" xfId="27849" xr:uid="{00000000-0005-0000-0000-0000982B0000}"/>
    <cellStyle name="Normal 5 2 2 3 2 3 3" xfId="38029" xr:uid="{00000000-0005-0000-0000-0000992B0000}"/>
    <cellStyle name="Normal 5 2 2 3 2 3 4" xfId="17668" xr:uid="{00000000-0005-0000-0000-00009A2B0000}"/>
    <cellStyle name="Normal 5 2 2 3 2 4" xfId="10655" xr:uid="{00000000-0005-0000-0000-00009B2B0000}"/>
    <cellStyle name="Normal 5 2 2 3 2 4 2" xfId="29839" xr:uid="{00000000-0005-0000-0000-00009C2B0000}"/>
    <cellStyle name="Normal 5 2 2 3 2 4 3" xfId="40019" xr:uid="{00000000-0005-0000-0000-00009D2B0000}"/>
    <cellStyle name="Normal 5 2 2 3 2 4 4" xfId="19659" xr:uid="{00000000-0005-0000-0000-00009E2B0000}"/>
    <cellStyle name="Normal 5 2 2 3 2 5" xfId="24344" xr:uid="{00000000-0005-0000-0000-00009F2B0000}"/>
    <cellStyle name="Normal 5 2 2 3 2 6" xfId="34524" xr:uid="{00000000-0005-0000-0000-0000A02B0000}"/>
    <cellStyle name="Normal 5 2 2 3 2 7" xfId="14163" xr:uid="{00000000-0005-0000-0000-0000A12B0000}"/>
    <cellStyle name="Normal 5 2 2 3 3" xfId="6033" xr:uid="{00000000-0005-0000-0000-0000A22B0000}"/>
    <cellStyle name="Normal 5 2 2 3 3 2" xfId="25220" xr:uid="{00000000-0005-0000-0000-0000A32B0000}"/>
    <cellStyle name="Normal 5 2 2 3 3 3" xfId="35400" xr:uid="{00000000-0005-0000-0000-0000A42B0000}"/>
    <cellStyle name="Normal 5 2 2 3 3 4" xfId="15039" xr:uid="{00000000-0005-0000-0000-0000A52B0000}"/>
    <cellStyle name="Normal 5 2 2 3 4" xfId="7786" xr:uid="{00000000-0005-0000-0000-0000A62B0000}"/>
    <cellStyle name="Normal 5 2 2 3 4 2" xfId="26973" xr:uid="{00000000-0005-0000-0000-0000A72B0000}"/>
    <cellStyle name="Normal 5 2 2 3 4 3" xfId="37153" xr:uid="{00000000-0005-0000-0000-0000A82B0000}"/>
    <cellStyle name="Normal 5 2 2 3 4 4" xfId="16792" xr:uid="{00000000-0005-0000-0000-0000A92B0000}"/>
    <cellStyle name="Normal 5 2 2 3 5" xfId="9779" xr:uid="{00000000-0005-0000-0000-0000AA2B0000}"/>
    <cellStyle name="Normal 5 2 2 3 5 2" xfId="28963" xr:uid="{00000000-0005-0000-0000-0000AB2B0000}"/>
    <cellStyle name="Normal 5 2 2 3 5 3" xfId="39143" xr:uid="{00000000-0005-0000-0000-0000AC2B0000}"/>
    <cellStyle name="Normal 5 2 2 3 5 4" xfId="18783" xr:uid="{00000000-0005-0000-0000-0000AD2B0000}"/>
    <cellStyle name="Normal 5 2 2 3 6" xfId="11532" xr:uid="{00000000-0005-0000-0000-0000AE2B0000}"/>
    <cellStyle name="Normal 5 2 2 3 6 2" xfId="30716" xr:uid="{00000000-0005-0000-0000-0000AF2B0000}"/>
    <cellStyle name="Normal 5 2 2 3 6 3" xfId="40896" xr:uid="{00000000-0005-0000-0000-0000B02B0000}"/>
    <cellStyle name="Normal 5 2 2 3 6 4" xfId="20536" xr:uid="{00000000-0005-0000-0000-0000B12B0000}"/>
    <cellStyle name="Normal 5 2 2 3 7" xfId="12408" xr:uid="{00000000-0005-0000-0000-0000B22B0000}"/>
    <cellStyle name="Normal 5 2 2 3 7 2" xfId="31592" xr:uid="{00000000-0005-0000-0000-0000B32B0000}"/>
    <cellStyle name="Normal 5 2 2 3 7 3" xfId="41772" xr:uid="{00000000-0005-0000-0000-0000B42B0000}"/>
    <cellStyle name="Normal 5 2 2 3 7 4" xfId="21412" xr:uid="{00000000-0005-0000-0000-0000B52B0000}"/>
    <cellStyle name="Normal 5 2 2 3 8" xfId="22289" xr:uid="{00000000-0005-0000-0000-0000B62B0000}"/>
    <cellStyle name="Normal 5 2 2 3 8 2" xfId="32469" xr:uid="{00000000-0005-0000-0000-0000B72B0000}"/>
    <cellStyle name="Normal 5 2 2 3 8 3" xfId="42649" xr:uid="{00000000-0005-0000-0000-0000B82B0000}"/>
    <cellStyle name="Normal 5 2 2 3 9" xfId="23468" xr:uid="{00000000-0005-0000-0000-0000B92B0000}"/>
    <cellStyle name="Normal 5 2 2 4" xfId="4719" xr:uid="{00000000-0005-0000-0000-0000BA2B0000}"/>
    <cellStyle name="Normal 5 2 2 4 2" xfId="6471" xr:uid="{00000000-0005-0000-0000-0000BB2B0000}"/>
    <cellStyle name="Normal 5 2 2 4 2 2" xfId="25658" xr:uid="{00000000-0005-0000-0000-0000BC2B0000}"/>
    <cellStyle name="Normal 5 2 2 4 2 3" xfId="35838" xr:uid="{00000000-0005-0000-0000-0000BD2B0000}"/>
    <cellStyle name="Normal 5 2 2 4 2 4" xfId="15477" xr:uid="{00000000-0005-0000-0000-0000BE2B0000}"/>
    <cellStyle name="Normal 5 2 2 4 3" xfId="8224" xr:uid="{00000000-0005-0000-0000-0000BF2B0000}"/>
    <cellStyle name="Normal 5 2 2 4 3 2" xfId="27411" xr:uid="{00000000-0005-0000-0000-0000C02B0000}"/>
    <cellStyle name="Normal 5 2 2 4 3 3" xfId="37591" xr:uid="{00000000-0005-0000-0000-0000C12B0000}"/>
    <cellStyle name="Normal 5 2 2 4 3 4" xfId="17230" xr:uid="{00000000-0005-0000-0000-0000C22B0000}"/>
    <cellStyle name="Normal 5 2 2 4 4" xfId="10217" xr:uid="{00000000-0005-0000-0000-0000C32B0000}"/>
    <cellStyle name="Normal 5 2 2 4 4 2" xfId="29401" xr:uid="{00000000-0005-0000-0000-0000C42B0000}"/>
    <cellStyle name="Normal 5 2 2 4 4 3" xfId="39581" xr:uid="{00000000-0005-0000-0000-0000C52B0000}"/>
    <cellStyle name="Normal 5 2 2 4 4 4" xfId="19221" xr:uid="{00000000-0005-0000-0000-0000C62B0000}"/>
    <cellStyle name="Normal 5 2 2 4 5" xfId="23906" xr:uid="{00000000-0005-0000-0000-0000C72B0000}"/>
    <cellStyle name="Normal 5 2 2 4 6" xfId="34086" xr:uid="{00000000-0005-0000-0000-0000C82B0000}"/>
    <cellStyle name="Normal 5 2 2 4 7" xfId="13725" xr:uid="{00000000-0005-0000-0000-0000C92B0000}"/>
    <cellStyle name="Normal 5 2 2 5" xfId="5595" xr:uid="{00000000-0005-0000-0000-0000CA2B0000}"/>
    <cellStyle name="Normal 5 2 2 5 2" xfId="9121" xr:uid="{00000000-0005-0000-0000-0000CB2B0000}"/>
    <cellStyle name="Normal 5 2 2 5 2 2" xfId="28305" xr:uid="{00000000-0005-0000-0000-0000CC2B0000}"/>
    <cellStyle name="Normal 5 2 2 5 2 3" xfId="38485" xr:uid="{00000000-0005-0000-0000-0000CD2B0000}"/>
    <cellStyle name="Normal 5 2 2 5 2 4" xfId="18125" xr:uid="{00000000-0005-0000-0000-0000CE2B0000}"/>
    <cellStyle name="Normal 5 2 2 5 3" xfId="24782" xr:uid="{00000000-0005-0000-0000-0000CF2B0000}"/>
    <cellStyle name="Normal 5 2 2 5 4" xfId="34962" xr:uid="{00000000-0005-0000-0000-0000D02B0000}"/>
    <cellStyle name="Normal 5 2 2 5 5" xfId="14601" xr:uid="{00000000-0005-0000-0000-0000D12B0000}"/>
    <cellStyle name="Normal 5 2 2 6" xfId="7348" xr:uid="{00000000-0005-0000-0000-0000D22B0000}"/>
    <cellStyle name="Normal 5 2 2 6 2" xfId="26535" xr:uid="{00000000-0005-0000-0000-0000D32B0000}"/>
    <cellStyle name="Normal 5 2 2 6 3" xfId="36715" xr:uid="{00000000-0005-0000-0000-0000D42B0000}"/>
    <cellStyle name="Normal 5 2 2 6 4" xfId="16354" xr:uid="{00000000-0005-0000-0000-0000D52B0000}"/>
    <cellStyle name="Normal 5 2 2 7" xfId="9341" xr:uid="{00000000-0005-0000-0000-0000D62B0000}"/>
    <cellStyle name="Normal 5 2 2 7 2" xfId="28525" xr:uid="{00000000-0005-0000-0000-0000D72B0000}"/>
    <cellStyle name="Normal 5 2 2 7 3" xfId="38705" xr:uid="{00000000-0005-0000-0000-0000D82B0000}"/>
    <cellStyle name="Normal 5 2 2 7 4" xfId="18345" xr:uid="{00000000-0005-0000-0000-0000D92B0000}"/>
    <cellStyle name="Normal 5 2 2 8" xfId="11094" xr:uid="{00000000-0005-0000-0000-0000DA2B0000}"/>
    <cellStyle name="Normal 5 2 2 8 2" xfId="30278" xr:uid="{00000000-0005-0000-0000-0000DB2B0000}"/>
    <cellStyle name="Normal 5 2 2 8 3" xfId="40458" xr:uid="{00000000-0005-0000-0000-0000DC2B0000}"/>
    <cellStyle name="Normal 5 2 2 8 4" xfId="20098" xr:uid="{00000000-0005-0000-0000-0000DD2B0000}"/>
    <cellStyle name="Normal 5 2 2 9" xfId="11970" xr:uid="{00000000-0005-0000-0000-0000DE2B0000}"/>
    <cellStyle name="Normal 5 2 2 9 2" xfId="31154" xr:uid="{00000000-0005-0000-0000-0000DF2B0000}"/>
    <cellStyle name="Normal 5 2 2 9 3" xfId="41334" xr:uid="{00000000-0005-0000-0000-0000E02B0000}"/>
    <cellStyle name="Normal 5 2 2 9 4" xfId="20974" xr:uid="{00000000-0005-0000-0000-0000E12B0000}"/>
    <cellStyle name="Normal 5 2 3" xfId="384" xr:uid="{00000000-0005-0000-0000-0000E22B0000}"/>
    <cellStyle name="Normal 5 2 3 10" xfId="23134" xr:uid="{00000000-0005-0000-0000-0000E32B0000}"/>
    <cellStyle name="Normal 5 2 3 11" xfId="33314" xr:uid="{00000000-0005-0000-0000-0000E42B0000}"/>
    <cellStyle name="Normal 5 2 3 12" xfId="12953" xr:uid="{00000000-0005-0000-0000-0000E52B0000}"/>
    <cellStyle name="Normal 5 2 3 13" xfId="3946" xr:uid="{00000000-0005-0000-0000-0000E62B0000}"/>
    <cellStyle name="Normal 5 2 3 2" xfId="550" xr:uid="{00000000-0005-0000-0000-0000E72B0000}"/>
    <cellStyle name="Normal 5 2 3 2 10" xfId="33752" xr:uid="{00000000-0005-0000-0000-0000E82B0000}"/>
    <cellStyle name="Normal 5 2 3 2 11" xfId="13391" xr:uid="{00000000-0005-0000-0000-0000E92B0000}"/>
    <cellStyle name="Normal 5 2 3 2 12" xfId="4384" xr:uid="{00000000-0005-0000-0000-0000EA2B0000}"/>
    <cellStyle name="Normal 5 2 3 2 2" xfId="885" xr:uid="{00000000-0005-0000-0000-0000EB2B0000}"/>
    <cellStyle name="Normal 5 2 3 2 2 2" xfId="1558" xr:uid="{00000000-0005-0000-0000-0000EC2B0000}"/>
    <cellStyle name="Normal 5 2 3 2 2 2 2" xfId="2908" xr:uid="{00000000-0005-0000-0000-0000ED2B0000}"/>
    <cellStyle name="Normal 5 2 3 2 2 2 2 2" xfId="26200" xr:uid="{00000000-0005-0000-0000-0000EE2B0000}"/>
    <cellStyle name="Normal 5 2 3 2 2 2 3" xfId="36380" xr:uid="{00000000-0005-0000-0000-0000EF2B0000}"/>
    <cellStyle name="Normal 5 2 3 2 2 2 4" xfId="16019" xr:uid="{00000000-0005-0000-0000-0000F02B0000}"/>
    <cellStyle name="Normal 5 2 3 2 2 2 5" xfId="7013" xr:uid="{00000000-0005-0000-0000-0000F12B0000}"/>
    <cellStyle name="Normal 5 2 3 2 2 3" xfId="2234" xr:uid="{00000000-0005-0000-0000-0000F22B0000}"/>
    <cellStyle name="Normal 5 2 3 2 2 3 2" xfId="27953" xr:uid="{00000000-0005-0000-0000-0000F32B0000}"/>
    <cellStyle name="Normal 5 2 3 2 2 3 3" xfId="38133" xr:uid="{00000000-0005-0000-0000-0000F42B0000}"/>
    <cellStyle name="Normal 5 2 3 2 2 3 4" xfId="17772" xr:uid="{00000000-0005-0000-0000-0000F52B0000}"/>
    <cellStyle name="Normal 5 2 3 2 2 3 5" xfId="8766" xr:uid="{00000000-0005-0000-0000-0000F62B0000}"/>
    <cellStyle name="Normal 5 2 3 2 2 4" xfId="3582" xr:uid="{00000000-0005-0000-0000-0000F72B0000}"/>
    <cellStyle name="Normal 5 2 3 2 2 4 2" xfId="29943" xr:uid="{00000000-0005-0000-0000-0000F82B0000}"/>
    <cellStyle name="Normal 5 2 3 2 2 4 3" xfId="40123" xr:uid="{00000000-0005-0000-0000-0000F92B0000}"/>
    <cellStyle name="Normal 5 2 3 2 2 4 4" xfId="19763" xr:uid="{00000000-0005-0000-0000-0000FA2B0000}"/>
    <cellStyle name="Normal 5 2 3 2 2 4 5" xfId="10759" xr:uid="{00000000-0005-0000-0000-0000FB2B0000}"/>
    <cellStyle name="Normal 5 2 3 2 2 5" xfId="24448" xr:uid="{00000000-0005-0000-0000-0000FC2B0000}"/>
    <cellStyle name="Normal 5 2 3 2 2 6" xfId="34628" xr:uid="{00000000-0005-0000-0000-0000FD2B0000}"/>
    <cellStyle name="Normal 5 2 3 2 2 7" xfId="14267" xr:uid="{00000000-0005-0000-0000-0000FE2B0000}"/>
    <cellStyle name="Normal 5 2 3 2 2 8" xfId="5261" xr:uid="{00000000-0005-0000-0000-0000FF2B0000}"/>
    <cellStyle name="Normal 5 2 3 2 3" xfId="1223" xr:uid="{00000000-0005-0000-0000-0000002C0000}"/>
    <cellStyle name="Normal 5 2 3 2 3 2" xfId="2573" xr:uid="{00000000-0005-0000-0000-0000012C0000}"/>
    <cellStyle name="Normal 5 2 3 2 3 2 2" xfId="25324" xr:uid="{00000000-0005-0000-0000-0000022C0000}"/>
    <cellStyle name="Normal 5 2 3 2 3 3" xfId="35504" xr:uid="{00000000-0005-0000-0000-0000032C0000}"/>
    <cellStyle name="Normal 5 2 3 2 3 4" xfId="15143" xr:uid="{00000000-0005-0000-0000-0000042C0000}"/>
    <cellStyle name="Normal 5 2 3 2 3 5" xfId="6137" xr:uid="{00000000-0005-0000-0000-0000052C0000}"/>
    <cellStyle name="Normal 5 2 3 2 4" xfId="1899" xr:uid="{00000000-0005-0000-0000-0000062C0000}"/>
    <cellStyle name="Normal 5 2 3 2 4 2" xfId="27077" xr:uid="{00000000-0005-0000-0000-0000072C0000}"/>
    <cellStyle name="Normal 5 2 3 2 4 3" xfId="37257" xr:uid="{00000000-0005-0000-0000-0000082C0000}"/>
    <cellStyle name="Normal 5 2 3 2 4 4" xfId="16896" xr:uid="{00000000-0005-0000-0000-0000092C0000}"/>
    <cellStyle name="Normal 5 2 3 2 4 5" xfId="7890" xr:uid="{00000000-0005-0000-0000-00000A2C0000}"/>
    <cellStyle name="Normal 5 2 3 2 5" xfId="3247" xr:uid="{00000000-0005-0000-0000-00000B2C0000}"/>
    <cellStyle name="Normal 5 2 3 2 5 2" xfId="29067" xr:uid="{00000000-0005-0000-0000-00000C2C0000}"/>
    <cellStyle name="Normal 5 2 3 2 5 3" xfId="39247" xr:uid="{00000000-0005-0000-0000-00000D2C0000}"/>
    <cellStyle name="Normal 5 2 3 2 5 4" xfId="18887" xr:uid="{00000000-0005-0000-0000-00000E2C0000}"/>
    <cellStyle name="Normal 5 2 3 2 5 5" xfId="9883" xr:uid="{00000000-0005-0000-0000-00000F2C0000}"/>
    <cellStyle name="Normal 5 2 3 2 6" xfId="11636" xr:uid="{00000000-0005-0000-0000-0000102C0000}"/>
    <cellStyle name="Normal 5 2 3 2 6 2" xfId="30820" xr:uid="{00000000-0005-0000-0000-0000112C0000}"/>
    <cellStyle name="Normal 5 2 3 2 6 3" xfId="41000" xr:uid="{00000000-0005-0000-0000-0000122C0000}"/>
    <cellStyle name="Normal 5 2 3 2 6 4" xfId="20640" xr:uid="{00000000-0005-0000-0000-0000132C0000}"/>
    <cellStyle name="Normal 5 2 3 2 7" xfId="12512" xr:uid="{00000000-0005-0000-0000-0000142C0000}"/>
    <cellStyle name="Normal 5 2 3 2 7 2" xfId="31696" xr:uid="{00000000-0005-0000-0000-0000152C0000}"/>
    <cellStyle name="Normal 5 2 3 2 7 3" xfId="41876" xr:uid="{00000000-0005-0000-0000-0000162C0000}"/>
    <cellStyle name="Normal 5 2 3 2 7 4" xfId="21516" xr:uid="{00000000-0005-0000-0000-0000172C0000}"/>
    <cellStyle name="Normal 5 2 3 2 8" xfId="22393" xr:uid="{00000000-0005-0000-0000-0000182C0000}"/>
    <cellStyle name="Normal 5 2 3 2 8 2" xfId="32573" xr:uid="{00000000-0005-0000-0000-0000192C0000}"/>
    <cellStyle name="Normal 5 2 3 2 8 3" xfId="42753" xr:uid="{00000000-0005-0000-0000-00001A2C0000}"/>
    <cellStyle name="Normal 5 2 3 2 9" xfId="23572" xr:uid="{00000000-0005-0000-0000-00001B2C0000}"/>
    <cellStyle name="Normal 5 2 3 3" xfId="719" xr:uid="{00000000-0005-0000-0000-00001C2C0000}"/>
    <cellStyle name="Normal 5 2 3 3 2" xfId="1392" xr:uid="{00000000-0005-0000-0000-00001D2C0000}"/>
    <cellStyle name="Normal 5 2 3 3 2 2" xfId="2742" xr:uid="{00000000-0005-0000-0000-00001E2C0000}"/>
    <cellStyle name="Normal 5 2 3 3 2 2 2" xfId="25762" xr:uid="{00000000-0005-0000-0000-00001F2C0000}"/>
    <cellStyle name="Normal 5 2 3 3 2 3" xfId="35942" xr:uid="{00000000-0005-0000-0000-0000202C0000}"/>
    <cellStyle name="Normal 5 2 3 3 2 4" xfId="15581" xr:uid="{00000000-0005-0000-0000-0000212C0000}"/>
    <cellStyle name="Normal 5 2 3 3 2 5" xfId="6575" xr:uid="{00000000-0005-0000-0000-0000222C0000}"/>
    <cellStyle name="Normal 5 2 3 3 3" xfId="2068" xr:uid="{00000000-0005-0000-0000-0000232C0000}"/>
    <cellStyle name="Normal 5 2 3 3 3 2" xfId="27515" xr:uid="{00000000-0005-0000-0000-0000242C0000}"/>
    <cellStyle name="Normal 5 2 3 3 3 3" xfId="37695" xr:uid="{00000000-0005-0000-0000-0000252C0000}"/>
    <cellStyle name="Normal 5 2 3 3 3 4" xfId="17334" xr:uid="{00000000-0005-0000-0000-0000262C0000}"/>
    <cellStyle name="Normal 5 2 3 3 3 5" xfId="8328" xr:uid="{00000000-0005-0000-0000-0000272C0000}"/>
    <cellStyle name="Normal 5 2 3 3 4" xfId="3416" xr:uid="{00000000-0005-0000-0000-0000282C0000}"/>
    <cellStyle name="Normal 5 2 3 3 4 2" xfId="29505" xr:uid="{00000000-0005-0000-0000-0000292C0000}"/>
    <cellStyle name="Normal 5 2 3 3 4 3" xfId="39685" xr:uid="{00000000-0005-0000-0000-00002A2C0000}"/>
    <cellStyle name="Normal 5 2 3 3 4 4" xfId="19325" xr:uid="{00000000-0005-0000-0000-00002B2C0000}"/>
    <cellStyle name="Normal 5 2 3 3 4 5" xfId="10321" xr:uid="{00000000-0005-0000-0000-00002C2C0000}"/>
    <cellStyle name="Normal 5 2 3 3 5" xfId="24010" xr:uid="{00000000-0005-0000-0000-00002D2C0000}"/>
    <cellStyle name="Normal 5 2 3 3 6" xfId="34190" xr:uid="{00000000-0005-0000-0000-00002E2C0000}"/>
    <cellStyle name="Normal 5 2 3 3 7" xfId="13829" xr:uid="{00000000-0005-0000-0000-00002F2C0000}"/>
    <cellStyle name="Normal 5 2 3 3 8" xfId="4823" xr:uid="{00000000-0005-0000-0000-0000302C0000}"/>
    <cellStyle name="Normal 5 2 3 4" xfId="1057" xr:uid="{00000000-0005-0000-0000-0000312C0000}"/>
    <cellStyle name="Normal 5 2 3 4 2" xfId="2407" xr:uid="{00000000-0005-0000-0000-0000322C0000}"/>
    <cellStyle name="Normal 5 2 3 4 2 2" xfId="24886" xr:uid="{00000000-0005-0000-0000-0000332C0000}"/>
    <cellStyle name="Normal 5 2 3 4 3" xfId="35066" xr:uid="{00000000-0005-0000-0000-0000342C0000}"/>
    <cellStyle name="Normal 5 2 3 4 4" xfId="14705" xr:uid="{00000000-0005-0000-0000-0000352C0000}"/>
    <cellStyle name="Normal 5 2 3 4 5" xfId="5699" xr:uid="{00000000-0005-0000-0000-0000362C0000}"/>
    <cellStyle name="Normal 5 2 3 5" xfId="1733" xr:uid="{00000000-0005-0000-0000-0000372C0000}"/>
    <cellStyle name="Normal 5 2 3 5 2" xfId="26639" xr:uid="{00000000-0005-0000-0000-0000382C0000}"/>
    <cellStyle name="Normal 5 2 3 5 3" xfId="36819" xr:uid="{00000000-0005-0000-0000-0000392C0000}"/>
    <cellStyle name="Normal 5 2 3 5 4" xfId="16458" xr:uid="{00000000-0005-0000-0000-00003A2C0000}"/>
    <cellStyle name="Normal 5 2 3 5 5" xfId="7452" xr:uid="{00000000-0005-0000-0000-00003B2C0000}"/>
    <cellStyle name="Normal 5 2 3 6" xfId="3081" xr:uid="{00000000-0005-0000-0000-00003C2C0000}"/>
    <cellStyle name="Normal 5 2 3 6 2" xfId="28629" xr:uid="{00000000-0005-0000-0000-00003D2C0000}"/>
    <cellStyle name="Normal 5 2 3 6 3" xfId="38809" xr:uid="{00000000-0005-0000-0000-00003E2C0000}"/>
    <cellStyle name="Normal 5 2 3 6 4" xfId="18449" xr:uid="{00000000-0005-0000-0000-00003F2C0000}"/>
    <cellStyle name="Normal 5 2 3 6 5" xfId="9445" xr:uid="{00000000-0005-0000-0000-0000402C0000}"/>
    <cellStyle name="Normal 5 2 3 7" xfId="11198" xr:uid="{00000000-0005-0000-0000-0000412C0000}"/>
    <cellStyle name="Normal 5 2 3 7 2" xfId="30382" xr:uid="{00000000-0005-0000-0000-0000422C0000}"/>
    <cellStyle name="Normal 5 2 3 7 3" xfId="40562" xr:uid="{00000000-0005-0000-0000-0000432C0000}"/>
    <cellStyle name="Normal 5 2 3 7 4" xfId="20202" xr:uid="{00000000-0005-0000-0000-0000442C0000}"/>
    <cellStyle name="Normal 5 2 3 8" xfId="12074" xr:uid="{00000000-0005-0000-0000-0000452C0000}"/>
    <cellStyle name="Normal 5 2 3 8 2" xfId="31258" xr:uid="{00000000-0005-0000-0000-0000462C0000}"/>
    <cellStyle name="Normal 5 2 3 8 3" xfId="41438" xr:uid="{00000000-0005-0000-0000-0000472C0000}"/>
    <cellStyle name="Normal 5 2 3 8 4" xfId="21078" xr:uid="{00000000-0005-0000-0000-0000482C0000}"/>
    <cellStyle name="Normal 5 2 3 9" xfId="21955" xr:uid="{00000000-0005-0000-0000-0000492C0000}"/>
    <cellStyle name="Normal 5 2 3 9 2" xfId="32135" xr:uid="{00000000-0005-0000-0000-00004A2C0000}"/>
    <cellStyle name="Normal 5 2 3 9 3" xfId="42315" xr:uid="{00000000-0005-0000-0000-00004B2C0000}"/>
    <cellStyle name="Normal 5 2 4" xfId="475" xr:uid="{00000000-0005-0000-0000-00004C2C0000}"/>
    <cellStyle name="Normal 5 2 4 10" xfId="33533" xr:uid="{00000000-0005-0000-0000-00004D2C0000}"/>
    <cellStyle name="Normal 5 2 4 11" xfId="13172" xr:uid="{00000000-0005-0000-0000-00004E2C0000}"/>
    <cellStyle name="Normal 5 2 4 12" xfId="4165" xr:uid="{00000000-0005-0000-0000-00004F2C0000}"/>
    <cellStyle name="Normal 5 2 4 2" xfId="810" xr:uid="{00000000-0005-0000-0000-0000502C0000}"/>
    <cellStyle name="Normal 5 2 4 2 2" xfId="1483" xr:uid="{00000000-0005-0000-0000-0000512C0000}"/>
    <cellStyle name="Normal 5 2 4 2 2 2" xfId="2833" xr:uid="{00000000-0005-0000-0000-0000522C0000}"/>
    <cellStyle name="Normal 5 2 4 2 2 2 2" xfId="25981" xr:uid="{00000000-0005-0000-0000-0000532C0000}"/>
    <cellStyle name="Normal 5 2 4 2 2 3" xfId="36161" xr:uid="{00000000-0005-0000-0000-0000542C0000}"/>
    <cellStyle name="Normal 5 2 4 2 2 4" xfId="15800" xr:uid="{00000000-0005-0000-0000-0000552C0000}"/>
    <cellStyle name="Normal 5 2 4 2 2 5" xfId="6794" xr:uid="{00000000-0005-0000-0000-0000562C0000}"/>
    <cellStyle name="Normal 5 2 4 2 3" xfId="2159" xr:uid="{00000000-0005-0000-0000-0000572C0000}"/>
    <cellStyle name="Normal 5 2 4 2 3 2" xfId="27734" xr:uid="{00000000-0005-0000-0000-0000582C0000}"/>
    <cellStyle name="Normal 5 2 4 2 3 3" xfId="37914" xr:uid="{00000000-0005-0000-0000-0000592C0000}"/>
    <cellStyle name="Normal 5 2 4 2 3 4" xfId="17553" xr:uid="{00000000-0005-0000-0000-00005A2C0000}"/>
    <cellStyle name="Normal 5 2 4 2 3 5" xfId="8547" xr:uid="{00000000-0005-0000-0000-00005B2C0000}"/>
    <cellStyle name="Normal 5 2 4 2 4" xfId="3507" xr:uid="{00000000-0005-0000-0000-00005C2C0000}"/>
    <cellStyle name="Normal 5 2 4 2 4 2" xfId="29724" xr:uid="{00000000-0005-0000-0000-00005D2C0000}"/>
    <cellStyle name="Normal 5 2 4 2 4 3" xfId="39904" xr:uid="{00000000-0005-0000-0000-00005E2C0000}"/>
    <cellStyle name="Normal 5 2 4 2 4 4" xfId="19544" xr:uid="{00000000-0005-0000-0000-00005F2C0000}"/>
    <cellStyle name="Normal 5 2 4 2 4 5" xfId="10540" xr:uid="{00000000-0005-0000-0000-0000602C0000}"/>
    <cellStyle name="Normal 5 2 4 2 5" xfId="24229" xr:uid="{00000000-0005-0000-0000-0000612C0000}"/>
    <cellStyle name="Normal 5 2 4 2 6" xfId="34409" xr:uid="{00000000-0005-0000-0000-0000622C0000}"/>
    <cellStyle name="Normal 5 2 4 2 7" xfId="14048" xr:uid="{00000000-0005-0000-0000-0000632C0000}"/>
    <cellStyle name="Normal 5 2 4 2 8" xfId="5042" xr:uid="{00000000-0005-0000-0000-0000642C0000}"/>
    <cellStyle name="Normal 5 2 4 3" xfId="1148" xr:uid="{00000000-0005-0000-0000-0000652C0000}"/>
    <cellStyle name="Normal 5 2 4 3 2" xfId="2498" xr:uid="{00000000-0005-0000-0000-0000662C0000}"/>
    <cellStyle name="Normal 5 2 4 3 2 2" xfId="25105" xr:uid="{00000000-0005-0000-0000-0000672C0000}"/>
    <cellStyle name="Normal 5 2 4 3 3" xfId="35285" xr:uid="{00000000-0005-0000-0000-0000682C0000}"/>
    <cellStyle name="Normal 5 2 4 3 4" xfId="14924" xr:uid="{00000000-0005-0000-0000-0000692C0000}"/>
    <cellStyle name="Normal 5 2 4 3 5" xfId="5918" xr:uid="{00000000-0005-0000-0000-00006A2C0000}"/>
    <cellStyle name="Normal 5 2 4 4" xfId="1824" xr:uid="{00000000-0005-0000-0000-00006B2C0000}"/>
    <cellStyle name="Normal 5 2 4 4 2" xfId="26858" xr:uid="{00000000-0005-0000-0000-00006C2C0000}"/>
    <cellStyle name="Normal 5 2 4 4 3" xfId="37038" xr:uid="{00000000-0005-0000-0000-00006D2C0000}"/>
    <cellStyle name="Normal 5 2 4 4 4" xfId="16677" xr:uid="{00000000-0005-0000-0000-00006E2C0000}"/>
    <cellStyle name="Normal 5 2 4 4 5" xfId="7671" xr:uid="{00000000-0005-0000-0000-00006F2C0000}"/>
    <cellStyle name="Normal 5 2 4 5" xfId="3172" xr:uid="{00000000-0005-0000-0000-0000702C0000}"/>
    <cellStyle name="Normal 5 2 4 5 2" xfId="28848" xr:uid="{00000000-0005-0000-0000-0000712C0000}"/>
    <cellStyle name="Normal 5 2 4 5 3" xfId="39028" xr:uid="{00000000-0005-0000-0000-0000722C0000}"/>
    <cellStyle name="Normal 5 2 4 5 4" xfId="18668" xr:uid="{00000000-0005-0000-0000-0000732C0000}"/>
    <cellStyle name="Normal 5 2 4 5 5" xfId="9664" xr:uid="{00000000-0005-0000-0000-0000742C0000}"/>
    <cellStyle name="Normal 5 2 4 6" xfId="11417" xr:uid="{00000000-0005-0000-0000-0000752C0000}"/>
    <cellStyle name="Normal 5 2 4 6 2" xfId="30601" xr:uid="{00000000-0005-0000-0000-0000762C0000}"/>
    <cellStyle name="Normal 5 2 4 6 3" xfId="40781" xr:uid="{00000000-0005-0000-0000-0000772C0000}"/>
    <cellStyle name="Normal 5 2 4 6 4" xfId="20421" xr:uid="{00000000-0005-0000-0000-0000782C0000}"/>
    <cellStyle name="Normal 5 2 4 7" xfId="12293" xr:uid="{00000000-0005-0000-0000-0000792C0000}"/>
    <cellStyle name="Normal 5 2 4 7 2" xfId="31477" xr:uid="{00000000-0005-0000-0000-00007A2C0000}"/>
    <cellStyle name="Normal 5 2 4 7 3" xfId="41657" xr:uid="{00000000-0005-0000-0000-00007B2C0000}"/>
    <cellStyle name="Normal 5 2 4 7 4" xfId="21297" xr:uid="{00000000-0005-0000-0000-00007C2C0000}"/>
    <cellStyle name="Normal 5 2 4 8" xfId="22174" xr:uid="{00000000-0005-0000-0000-00007D2C0000}"/>
    <cellStyle name="Normal 5 2 4 8 2" xfId="32354" xr:uid="{00000000-0005-0000-0000-00007E2C0000}"/>
    <cellStyle name="Normal 5 2 4 8 3" xfId="42534" xr:uid="{00000000-0005-0000-0000-00007F2C0000}"/>
    <cellStyle name="Normal 5 2 4 9" xfId="23353" xr:uid="{00000000-0005-0000-0000-0000802C0000}"/>
    <cellStyle name="Normal 5 2 5" xfId="644" xr:uid="{00000000-0005-0000-0000-0000812C0000}"/>
    <cellStyle name="Normal 5 2 5 2" xfId="1317" xr:uid="{00000000-0005-0000-0000-0000822C0000}"/>
    <cellStyle name="Normal 5 2 5 2 2" xfId="2667" xr:uid="{00000000-0005-0000-0000-0000832C0000}"/>
    <cellStyle name="Normal 5 2 5 2 2 2" xfId="25543" xr:uid="{00000000-0005-0000-0000-0000842C0000}"/>
    <cellStyle name="Normal 5 2 5 2 3" xfId="35723" xr:uid="{00000000-0005-0000-0000-0000852C0000}"/>
    <cellStyle name="Normal 5 2 5 2 4" xfId="15362" xr:uid="{00000000-0005-0000-0000-0000862C0000}"/>
    <cellStyle name="Normal 5 2 5 2 5" xfId="6356" xr:uid="{00000000-0005-0000-0000-0000872C0000}"/>
    <cellStyle name="Normal 5 2 5 3" xfId="1993" xr:uid="{00000000-0005-0000-0000-0000882C0000}"/>
    <cellStyle name="Normal 5 2 5 3 2" xfId="27296" xr:uid="{00000000-0005-0000-0000-0000892C0000}"/>
    <cellStyle name="Normal 5 2 5 3 3" xfId="37476" xr:uid="{00000000-0005-0000-0000-00008A2C0000}"/>
    <cellStyle name="Normal 5 2 5 3 4" xfId="17115" xr:uid="{00000000-0005-0000-0000-00008B2C0000}"/>
    <cellStyle name="Normal 5 2 5 3 5" xfId="8109" xr:uid="{00000000-0005-0000-0000-00008C2C0000}"/>
    <cellStyle name="Normal 5 2 5 4" xfId="3341" xr:uid="{00000000-0005-0000-0000-00008D2C0000}"/>
    <cellStyle name="Normal 5 2 5 4 2" xfId="29286" xr:uid="{00000000-0005-0000-0000-00008E2C0000}"/>
    <cellStyle name="Normal 5 2 5 4 3" xfId="39466" xr:uid="{00000000-0005-0000-0000-00008F2C0000}"/>
    <cellStyle name="Normal 5 2 5 4 4" xfId="19106" xr:uid="{00000000-0005-0000-0000-0000902C0000}"/>
    <cellStyle name="Normal 5 2 5 4 5" xfId="10102" xr:uid="{00000000-0005-0000-0000-0000912C0000}"/>
    <cellStyle name="Normal 5 2 5 5" xfId="23791" xr:uid="{00000000-0005-0000-0000-0000922C0000}"/>
    <cellStyle name="Normal 5 2 5 6" xfId="33971" xr:uid="{00000000-0005-0000-0000-0000932C0000}"/>
    <cellStyle name="Normal 5 2 5 7" xfId="13610" xr:uid="{00000000-0005-0000-0000-0000942C0000}"/>
    <cellStyle name="Normal 5 2 5 8" xfId="4604" xr:uid="{00000000-0005-0000-0000-0000952C0000}"/>
    <cellStyle name="Normal 5 2 6" xfId="982" xr:uid="{00000000-0005-0000-0000-0000962C0000}"/>
    <cellStyle name="Normal 5 2 6 2" xfId="2332" xr:uid="{00000000-0005-0000-0000-0000972C0000}"/>
    <cellStyle name="Normal 5 2 6 2 2" xfId="28187" xr:uid="{00000000-0005-0000-0000-0000982C0000}"/>
    <cellStyle name="Normal 5 2 6 2 3" xfId="38367" xr:uid="{00000000-0005-0000-0000-0000992C0000}"/>
    <cellStyle name="Normal 5 2 6 2 4" xfId="18007" xr:uid="{00000000-0005-0000-0000-00009A2C0000}"/>
    <cellStyle name="Normal 5 2 6 2 5" xfId="9003" xr:uid="{00000000-0005-0000-0000-00009B2C0000}"/>
    <cellStyle name="Normal 5 2 6 3" xfId="24667" xr:uid="{00000000-0005-0000-0000-00009C2C0000}"/>
    <cellStyle name="Normal 5 2 6 4" xfId="34847" xr:uid="{00000000-0005-0000-0000-00009D2C0000}"/>
    <cellStyle name="Normal 5 2 6 5" xfId="14486" xr:uid="{00000000-0005-0000-0000-00009E2C0000}"/>
    <cellStyle name="Normal 5 2 6 6" xfId="5480" xr:uid="{00000000-0005-0000-0000-00009F2C0000}"/>
    <cellStyle name="Normal 5 2 7" xfId="1658" xr:uid="{00000000-0005-0000-0000-0000A02C0000}"/>
    <cellStyle name="Normal 5 2 7 2" xfId="26420" xr:uid="{00000000-0005-0000-0000-0000A12C0000}"/>
    <cellStyle name="Normal 5 2 7 3" xfId="36600" xr:uid="{00000000-0005-0000-0000-0000A22C0000}"/>
    <cellStyle name="Normal 5 2 7 4" xfId="16239" xr:uid="{00000000-0005-0000-0000-0000A32C0000}"/>
    <cellStyle name="Normal 5 2 7 5" xfId="7233" xr:uid="{00000000-0005-0000-0000-0000A42C0000}"/>
    <cellStyle name="Normal 5 2 8" xfId="3006" xr:uid="{00000000-0005-0000-0000-0000A52C0000}"/>
    <cellStyle name="Normal 5 2 8 2" xfId="28410" xr:uid="{00000000-0005-0000-0000-0000A62C0000}"/>
    <cellStyle name="Normal 5 2 8 3" xfId="38590" xr:uid="{00000000-0005-0000-0000-0000A72C0000}"/>
    <cellStyle name="Normal 5 2 8 4" xfId="18230" xr:uid="{00000000-0005-0000-0000-0000A82C0000}"/>
    <cellStyle name="Normal 5 2 8 5" xfId="9226" xr:uid="{00000000-0005-0000-0000-0000A92C0000}"/>
    <cellStyle name="Normal 5 2 9" xfId="10979" xr:uid="{00000000-0005-0000-0000-0000AA2C0000}"/>
    <cellStyle name="Normal 5 2 9 2" xfId="30163" xr:uid="{00000000-0005-0000-0000-0000AB2C0000}"/>
    <cellStyle name="Normal 5 2 9 3" xfId="40343" xr:uid="{00000000-0005-0000-0000-0000AC2C0000}"/>
    <cellStyle name="Normal 5 2 9 4" xfId="19983" xr:uid="{00000000-0005-0000-0000-0000AD2C0000}"/>
    <cellStyle name="Normal 5 3" xfId="222" xr:uid="{00000000-0005-0000-0000-0000AE2C0000}"/>
    <cellStyle name="Normal 5 4" xfId="223" xr:uid="{00000000-0005-0000-0000-0000AF2C0000}"/>
    <cellStyle name="Normal 5 4 2" xfId="385" xr:uid="{00000000-0005-0000-0000-0000B02C0000}"/>
    <cellStyle name="Normal 5 4 2 2" xfId="551" xr:uid="{00000000-0005-0000-0000-0000B12C0000}"/>
    <cellStyle name="Normal 5 4 2 2 2" xfId="886" xr:uid="{00000000-0005-0000-0000-0000B22C0000}"/>
    <cellStyle name="Normal 5 4 2 2 2 2" xfId="1559" xr:uid="{00000000-0005-0000-0000-0000B32C0000}"/>
    <cellStyle name="Normal 5 4 2 2 2 2 2" xfId="2909" xr:uid="{00000000-0005-0000-0000-0000B42C0000}"/>
    <cellStyle name="Normal 5 4 2 2 2 3" xfId="2235" xr:uid="{00000000-0005-0000-0000-0000B52C0000}"/>
    <cellStyle name="Normal 5 4 2 2 2 4" xfId="3583" xr:uid="{00000000-0005-0000-0000-0000B62C0000}"/>
    <cellStyle name="Normal 5 4 2 2 3" xfId="1224" xr:uid="{00000000-0005-0000-0000-0000B72C0000}"/>
    <cellStyle name="Normal 5 4 2 2 3 2" xfId="2574" xr:uid="{00000000-0005-0000-0000-0000B82C0000}"/>
    <cellStyle name="Normal 5 4 2 2 4" xfId="1900" xr:uid="{00000000-0005-0000-0000-0000B92C0000}"/>
    <cellStyle name="Normal 5 4 2 2 5" xfId="3248" xr:uid="{00000000-0005-0000-0000-0000BA2C0000}"/>
    <cellStyle name="Normal 5 4 2 3" xfId="720" xr:uid="{00000000-0005-0000-0000-0000BB2C0000}"/>
    <cellStyle name="Normal 5 4 2 3 2" xfId="1393" xr:uid="{00000000-0005-0000-0000-0000BC2C0000}"/>
    <cellStyle name="Normal 5 4 2 3 2 2" xfId="2743" xr:uid="{00000000-0005-0000-0000-0000BD2C0000}"/>
    <cellStyle name="Normal 5 4 2 3 3" xfId="2069" xr:uid="{00000000-0005-0000-0000-0000BE2C0000}"/>
    <cellStyle name="Normal 5 4 2 3 4" xfId="3417" xr:uid="{00000000-0005-0000-0000-0000BF2C0000}"/>
    <cellStyle name="Normal 5 4 2 4" xfId="1058" xr:uid="{00000000-0005-0000-0000-0000C02C0000}"/>
    <cellStyle name="Normal 5 4 2 4 2" xfId="2408" xr:uid="{00000000-0005-0000-0000-0000C12C0000}"/>
    <cellStyle name="Normal 5 4 2 5" xfId="1734" xr:uid="{00000000-0005-0000-0000-0000C22C0000}"/>
    <cellStyle name="Normal 5 4 2 6" xfId="3082" xr:uid="{00000000-0005-0000-0000-0000C32C0000}"/>
    <cellStyle name="Normal 5 4 3" xfId="476" xr:uid="{00000000-0005-0000-0000-0000C42C0000}"/>
    <cellStyle name="Normal 5 4 3 2" xfId="811" xr:uid="{00000000-0005-0000-0000-0000C52C0000}"/>
    <cellStyle name="Normal 5 4 3 2 2" xfId="1484" xr:uid="{00000000-0005-0000-0000-0000C62C0000}"/>
    <cellStyle name="Normal 5 4 3 2 2 2" xfId="2834" xr:uid="{00000000-0005-0000-0000-0000C72C0000}"/>
    <cellStyle name="Normal 5 4 3 2 3" xfId="2160" xr:uid="{00000000-0005-0000-0000-0000C82C0000}"/>
    <cellStyle name="Normal 5 4 3 2 4" xfId="3508" xr:uid="{00000000-0005-0000-0000-0000C92C0000}"/>
    <cellStyle name="Normal 5 4 3 3" xfId="1149" xr:uid="{00000000-0005-0000-0000-0000CA2C0000}"/>
    <cellStyle name="Normal 5 4 3 3 2" xfId="2499" xr:uid="{00000000-0005-0000-0000-0000CB2C0000}"/>
    <cellStyle name="Normal 5 4 3 4" xfId="1825" xr:uid="{00000000-0005-0000-0000-0000CC2C0000}"/>
    <cellStyle name="Normal 5 4 3 5" xfId="3173" xr:uid="{00000000-0005-0000-0000-0000CD2C0000}"/>
    <cellStyle name="Normal 5 4 4" xfId="645" xr:uid="{00000000-0005-0000-0000-0000CE2C0000}"/>
    <cellStyle name="Normal 5 4 4 2" xfId="1318" xr:uid="{00000000-0005-0000-0000-0000CF2C0000}"/>
    <cellStyle name="Normal 5 4 4 2 2" xfId="2668" xr:uid="{00000000-0005-0000-0000-0000D02C0000}"/>
    <cellStyle name="Normal 5 4 4 3" xfId="1994" xr:uid="{00000000-0005-0000-0000-0000D12C0000}"/>
    <cellStyle name="Normal 5 4 4 4" xfId="3342" xr:uid="{00000000-0005-0000-0000-0000D22C0000}"/>
    <cellStyle name="Normal 5 4 5" xfId="983" xr:uid="{00000000-0005-0000-0000-0000D32C0000}"/>
    <cellStyle name="Normal 5 4 5 2" xfId="2333" xr:uid="{00000000-0005-0000-0000-0000D42C0000}"/>
    <cellStyle name="Normal 5 4 6" xfId="1659" xr:uid="{00000000-0005-0000-0000-0000D52C0000}"/>
    <cellStyle name="Normal 5 4 7" xfId="3007" xr:uid="{00000000-0005-0000-0000-0000D62C0000}"/>
    <cellStyle name="Normal 5 5" xfId="224" xr:uid="{00000000-0005-0000-0000-0000D72C0000}"/>
    <cellStyle name="Normal 5 5 2" xfId="386" xr:uid="{00000000-0005-0000-0000-0000D82C0000}"/>
    <cellStyle name="Normal 5 5 2 2" xfId="552" xr:uid="{00000000-0005-0000-0000-0000D92C0000}"/>
    <cellStyle name="Normal 5 5 2 2 2" xfId="887" xr:uid="{00000000-0005-0000-0000-0000DA2C0000}"/>
    <cellStyle name="Normal 5 5 2 2 2 2" xfId="1560" xr:uid="{00000000-0005-0000-0000-0000DB2C0000}"/>
    <cellStyle name="Normal 5 5 2 2 2 2 2" xfId="2910" xr:uid="{00000000-0005-0000-0000-0000DC2C0000}"/>
    <cellStyle name="Normal 5 5 2 2 2 3" xfId="2236" xr:uid="{00000000-0005-0000-0000-0000DD2C0000}"/>
    <cellStyle name="Normal 5 5 2 2 2 4" xfId="3584" xr:uid="{00000000-0005-0000-0000-0000DE2C0000}"/>
    <cellStyle name="Normal 5 5 2 2 3" xfId="1225" xr:uid="{00000000-0005-0000-0000-0000DF2C0000}"/>
    <cellStyle name="Normal 5 5 2 2 3 2" xfId="2575" xr:uid="{00000000-0005-0000-0000-0000E02C0000}"/>
    <cellStyle name="Normal 5 5 2 2 4" xfId="1901" xr:uid="{00000000-0005-0000-0000-0000E12C0000}"/>
    <cellStyle name="Normal 5 5 2 2 5" xfId="3249" xr:uid="{00000000-0005-0000-0000-0000E22C0000}"/>
    <cellStyle name="Normal 5 5 2 3" xfId="721" xr:uid="{00000000-0005-0000-0000-0000E32C0000}"/>
    <cellStyle name="Normal 5 5 2 3 2" xfId="1394" xr:uid="{00000000-0005-0000-0000-0000E42C0000}"/>
    <cellStyle name="Normal 5 5 2 3 2 2" xfId="2744" xr:uid="{00000000-0005-0000-0000-0000E52C0000}"/>
    <cellStyle name="Normal 5 5 2 3 3" xfId="2070" xr:uid="{00000000-0005-0000-0000-0000E62C0000}"/>
    <cellStyle name="Normal 5 5 2 3 4" xfId="3418" xr:uid="{00000000-0005-0000-0000-0000E72C0000}"/>
    <cellStyle name="Normal 5 5 2 4" xfId="1059" xr:uid="{00000000-0005-0000-0000-0000E82C0000}"/>
    <cellStyle name="Normal 5 5 2 4 2" xfId="2409" xr:uid="{00000000-0005-0000-0000-0000E92C0000}"/>
    <cellStyle name="Normal 5 5 2 5" xfId="1735" xr:uid="{00000000-0005-0000-0000-0000EA2C0000}"/>
    <cellStyle name="Normal 5 5 2 6" xfId="3083" xr:uid="{00000000-0005-0000-0000-0000EB2C0000}"/>
    <cellStyle name="Normal 5 5 3" xfId="477" xr:uid="{00000000-0005-0000-0000-0000EC2C0000}"/>
    <cellStyle name="Normal 5 5 3 2" xfId="812" xr:uid="{00000000-0005-0000-0000-0000ED2C0000}"/>
    <cellStyle name="Normal 5 5 3 2 2" xfId="1485" xr:uid="{00000000-0005-0000-0000-0000EE2C0000}"/>
    <cellStyle name="Normal 5 5 3 2 2 2" xfId="2835" xr:uid="{00000000-0005-0000-0000-0000EF2C0000}"/>
    <cellStyle name="Normal 5 5 3 2 3" xfId="2161" xr:uid="{00000000-0005-0000-0000-0000F02C0000}"/>
    <cellStyle name="Normal 5 5 3 2 4" xfId="3509" xr:uid="{00000000-0005-0000-0000-0000F12C0000}"/>
    <cellStyle name="Normal 5 5 3 3" xfId="1150" xr:uid="{00000000-0005-0000-0000-0000F22C0000}"/>
    <cellStyle name="Normal 5 5 3 3 2" xfId="2500" xr:uid="{00000000-0005-0000-0000-0000F32C0000}"/>
    <cellStyle name="Normal 5 5 3 4" xfId="1826" xr:uid="{00000000-0005-0000-0000-0000F42C0000}"/>
    <cellStyle name="Normal 5 5 3 5" xfId="3174" xr:uid="{00000000-0005-0000-0000-0000F52C0000}"/>
    <cellStyle name="Normal 5 5 4" xfId="646" xr:uid="{00000000-0005-0000-0000-0000F62C0000}"/>
    <cellStyle name="Normal 5 5 4 2" xfId="1319" xr:uid="{00000000-0005-0000-0000-0000F72C0000}"/>
    <cellStyle name="Normal 5 5 4 2 2" xfId="2669" xr:uid="{00000000-0005-0000-0000-0000F82C0000}"/>
    <cellStyle name="Normal 5 5 4 3" xfId="1995" xr:uid="{00000000-0005-0000-0000-0000F92C0000}"/>
    <cellStyle name="Normal 5 5 4 4" xfId="3343" xr:uid="{00000000-0005-0000-0000-0000FA2C0000}"/>
    <cellStyle name="Normal 5 5 5" xfId="984" xr:uid="{00000000-0005-0000-0000-0000FB2C0000}"/>
    <cellStyle name="Normal 5 5 5 2" xfId="2334" xr:uid="{00000000-0005-0000-0000-0000FC2C0000}"/>
    <cellStyle name="Normal 5 5 6" xfId="1660" xr:uid="{00000000-0005-0000-0000-0000FD2C0000}"/>
    <cellStyle name="Normal 5 5 7" xfId="3008" xr:uid="{00000000-0005-0000-0000-0000FE2C0000}"/>
    <cellStyle name="Normal 5 6" xfId="3661" xr:uid="{00000000-0005-0000-0000-0000FF2C0000}"/>
    <cellStyle name="Normal 6" xfId="225" xr:uid="{00000000-0005-0000-0000-0000002D0000}"/>
    <cellStyle name="Normal 6 10" xfId="7199" xr:uid="{00000000-0005-0000-0000-0000012D0000}"/>
    <cellStyle name="Normal 6 10 2" xfId="26386" xr:uid="{00000000-0005-0000-0000-0000022D0000}"/>
    <cellStyle name="Normal 6 10 3" xfId="36566" xr:uid="{00000000-0005-0000-0000-0000032D0000}"/>
    <cellStyle name="Normal 6 10 4" xfId="16205" xr:uid="{00000000-0005-0000-0000-0000042D0000}"/>
    <cellStyle name="Normal 6 11" xfId="9192" xr:uid="{00000000-0005-0000-0000-0000052D0000}"/>
    <cellStyle name="Normal 6 11 2" xfId="28376" xr:uid="{00000000-0005-0000-0000-0000062D0000}"/>
    <cellStyle name="Normal 6 11 3" xfId="38556" xr:uid="{00000000-0005-0000-0000-0000072D0000}"/>
    <cellStyle name="Normal 6 11 4" xfId="18196" xr:uid="{00000000-0005-0000-0000-0000082D0000}"/>
    <cellStyle name="Normal 6 12" xfId="10945" xr:uid="{00000000-0005-0000-0000-0000092D0000}"/>
    <cellStyle name="Normal 6 12 2" xfId="30129" xr:uid="{00000000-0005-0000-0000-00000A2D0000}"/>
    <cellStyle name="Normal 6 12 3" xfId="40309" xr:uid="{00000000-0005-0000-0000-00000B2D0000}"/>
    <cellStyle name="Normal 6 12 4" xfId="19949" xr:uid="{00000000-0005-0000-0000-00000C2D0000}"/>
    <cellStyle name="Normal 6 13" xfId="11821" xr:uid="{00000000-0005-0000-0000-00000D2D0000}"/>
    <cellStyle name="Normal 6 13 2" xfId="31005" xr:uid="{00000000-0005-0000-0000-00000E2D0000}"/>
    <cellStyle name="Normal 6 13 3" xfId="41185" xr:uid="{00000000-0005-0000-0000-00000F2D0000}"/>
    <cellStyle name="Normal 6 13 4" xfId="20825" xr:uid="{00000000-0005-0000-0000-0000102D0000}"/>
    <cellStyle name="Normal 6 14" xfId="21702" xr:uid="{00000000-0005-0000-0000-0000112D0000}"/>
    <cellStyle name="Normal 6 14 2" xfId="31882" xr:uid="{00000000-0005-0000-0000-0000122D0000}"/>
    <cellStyle name="Normal 6 14 3" xfId="42062" xr:uid="{00000000-0005-0000-0000-0000132D0000}"/>
    <cellStyle name="Normal 6 15" xfId="22588" xr:uid="{00000000-0005-0000-0000-0000142D0000}"/>
    <cellStyle name="Normal 6 15 2" xfId="32768" xr:uid="{00000000-0005-0000-0000-0000152D0000}"/>
    <cellStyle name="Normal 6 15 3" xfId="42948" xr:uid="{00000000-0005-0000-0000-0000162D0000}"/>
    <cellStyle name="Normal 6 16" xfId="22827" xr:uid="{00000000-0005-0000-0000-0000172D0000}"/>
    <cellStyle name="Normal 6 17" xfId="33007" xr:uid="{00000000-0005-0000-0000-0000182D0000}"/>
    <cellStyle name="Normal 6 18" xfId="43187" xr:uid="{00000000-0005-0000-0000-0000192D0000}"/>
    <cellStyle name="Normal 6 19" xfId="43426" xr:uid="{00000000-0005-0000-0000-00001A2D0000}"/>
    <cellStyle name="Normal 6 2" xfId="226" xr:uid="{00000000-0005-0000-0000-00001B2D0000}"/>
    <cellStyle name="Normal 6 2 10" xfId="11857" xr:uid="{00000000-0005-0000-0000-00001C2D0000}"/>
    <cellStyle name="Normal 6 2 10 2" xfId="31041" xr:uid="{00000000-0005-0000-0000-00001D2D0000}"/>
    <cellStyle name="Normal 6 2 10 3" xfId="41221" xr:uid="{00000000-0005-0000-0000-00001E2D0000}"/>
    <cellStyle name="Normal 6 2 10 4" xfId="20861" xr:uid="{00000000-0005-0000-0000-00001F2D0000}"/>
    <cellStyle name="Normal 6 2 11" xfId="21738" xr:uid="{00000000-0005-0000-0000-0000202D0000}"/>
    <cellStyle name="Normal 6 2 11 2" xfId="31918" xr:uid="{00000000-0005-0000-0000-0000212D0000}"/>
    <cellStyle name="Normal 6 2 11 3" xfId="42098" xr:uid="{00000000-0005-0000-0000-0000222D0000}"/>
    <cellStyle name="Normal 6 2 12" xfId="22631" xr:uid="{00000000-0005-0000-0000-0000232D0000}"/>
    <cellStyle name="Normal 6 2 12 2" xfId="32811" xr:uid="{00000000-0005-0000-0000-0000242D0000}"/>
    <cellStyle name="Normal 6 2 12 3" xfId="42991" xr:uid="{00000000-0005-0000-0000-0000252D0000}"/>
    <cellStyle name="Normal 6 2 13" xfId="22870" xr:uid="{00000000-0005-0000-0000-0000262D0000}"/>
    <cellStyle name="Normal 6 2 14" xfId="33050" xr:uid="{00000000-0005-0000-0000-0000272D0000}"/>
    <cellStyle name="Normal 6 2 15" xfId="43230" xr:uid="{00000000-0005-0000-0000-0000282D0000}"/>
    <cellStyle name="Normal 6 2 16" xfId="43469" xr:uid="{00000000-0005-0000-0000-0000292D0000}"/>
    <cellStyle name="Normal 6 2 17" xfId="12736" xr:uid="{00000000-0005-0000-0000-00002A2D0000}"/>
    <cellStyle name="Normal 6 2 18" xfId="3722" xr:uid="{00000000-0005-0000-0000-00002B2D0000}"/>
    <cellStyle name="Normal 6 2 2" xfId="3843" xr:uid="{00000000-0005-0000-0000-00002C2D0000}"/>
    <cellStyle name="Normal 6 2 2 10" xfId="21853" xr:uid="{00000000-0005-0000-0000-00002D2D0000}"/>
    <cellStyle name="Normal 6 2 2 10 2" xfId="32033" xr:uid="{00000000-0005-0000-0000-00002E2D0000}"/>
    <cellStyle name="Normal 6 2 2 10 3" xfId="42213" xr:uid="{00000000-0005-0000-0000-00002F2D0000}"/>
    <cellStyle name="Normal 6 2 2 11" xfId="22749" xr:uid="{00000000-0005-0000-0000-0000302D0000}"/>
    <cellStyle name="Normal 6 2 2 11 2" xfId="32929" xr:uid="{00000000-0005-0000-0000-0000312D0000}"/>
    <cellStyle name="Normal 6 2 2 11 3" xfId="43109" xr:uid="{00000000-0005-0000-0000-0000322D0000}"/>
    <cellStyle name="Normal 6 2 2 12" xfId="22988" xr:uid="{00000000-0005-0000-0000-0000332D0000}"/>
    <cellStyle name="Normal 6 2 2 13" xfId="33168" xr:uid="{00000000-0005-0000-0000-0000342D0000}"/>
    <cellStyle name="Normal 6 2 2 14" xfId="43348" xr:uid="{00000000-0005-0000-0000-0000352D0000}"/>
    <cellStyle name="Normal 6 2 2 15" xfId="43587" xr:uid="{00000000-0005-0000-0000-0000362D0000}"/>
    <cellStyle name="Normal 6 2 2 16" xfId="12851" xr:uid="{00000000-0005-0000-0000-0000372D0000}"/>
    <cellStyle name="Normal 6 2 2 2" xfId="4063" xr:uid="{00000000-0005-0000-0000-0000382D0000}"/>
    <cellStyle name="Normal 6 2 2 2 10" xfId="23251" xr:uid="{00000000-0005-0000-0000-0000392D0000}"/>
    <cellStyle name="Normal 6 2 2 2 11" xfId="33431" xr:uid="{00000000-0005-0000-0000-00003A2D0000}"/>
    <cellStyle name="Normal 6 2 2 2 12" xfId="13070" xr:uid="{00000000-0005-0000-0000-00003B2D0000}"/>
    <cellStyle name="Normal 6 2 2 2 2" xfId="4501" xr:uid="{00000000-0005-0000-0000-00003C2D0000}"/>
    <cellStyle name="Normal 6 2 2 2 2 10" xfId="33869" xr:uid="{00000000-0005-0000-0000-00003D2D0000}"/>
    <cellStyle name="Normal 6 2 2 2 2 11" xfId="13508" xr:uid="{00000000-0005-0000-0000-00003E2D0000}"/>
    <cellStyle name="Normal 6 2 2 2 2 2" xfId="5378" xr:uid="{00000000-0005-0000-0000-00003F2D0000}"/>
    <cellStyle name="Normal 6 2 2 2 2 2 2" xfId="7130" xr:uid="{00000000-0005-0000-0000-0000402D0000}"/>
    <cellStyle name="Normal 6 2 2 2 2 2 2 2" xfId="26317" xr:uid="{00000000-0005-0000-0000-0000412D0000}"/>
    <cellStyle name="Normal 6 2 2 2 2 2 2 3" xfId="36497" xr:uid="{00000000-0005-0000-0000-0000422D0000}"/>
    <cellStyle name="Normal 6 2 2 2 2 2 2 4" xfId="16136" xr:uid="{00000000-0005-0000-0000-0000432D0000}"/>
    <cellStyle name="Normal 6 2 2 2 2 2 3" xfId="8883" xr:uid="{00000000-0005-0000-0000-0000442D0000}"/>
    <cellStyle name="Normal 6 2 2 2 2 2 3 2" xfId="28070" xr:uid="{00000000-0005-0000-0000-0000452D0000}"/>
    <cellStyle name="Normal 6 2 2 2 2 2 3 3" xfId="38250" xr:uid="{00000000-0005-0000-0000-0000462D0000}"/>
    <cellStyle name="Normal 6 2 2 2 2 2 3 4" xfId="17889" xr:uid="{00000000-0005-0000-0000-0000472D0000}"/>
    <cellStyle name="Normal 6 2 2 2 2 2 4" xfId="10876" xr:uid="{00000000-0005-0000-0000-0000482D0000}"/>
    <cellStyle name="Normal 6 2 2 2 2 2 4 2" xfId="30060" xr:uid="{00000000-0005-0000-0000-0000492D0000}"/>
    <cellStyle name="Normal 6 2 2 2 2 2 4 3" xfId="40240" xr:uid="{00000000-0005-0000-0000-00004A2D0000}"/>
    <cellStyle name="Normal 6 2 2 2 2 2 4 4" xfId="19880" xr:uid="{00000000-0005-0000-0000-00004B2D0000}"/>
    <cellStyle name="Normal 6 2 2 2 2 2 5" xfId="24565" xr:uid="{00000000-0005-0000-0000-00004C2D0000}"/>
    <cellStyle name="Normal 6 2 2 2 2 2 6" xfId="34745" xr:uid="{00000000-0005-0000-0000-00004D2D0000}"/>
    <cellStyle name="Normal 6 2 2 2 2 2 7" xfId="14384" xr:uid="{00000000-0005-0000-0000-00004E2D0000}"/>
    <cellStyle name="Normal 6 2 2 2 2 3" xfId="6254" xr:uid="{00000000-0005-0000-0000-00004F2D0000}"/>
    <cellStyle name="Normal 6 2 2 2 2 3 2" xfId="25441" xr:uid="{00000000-0005-0000-0000-0000502D0000}"/>
    <cellStyle name="Normal 6 2 2 2 2 3 3" xfId="35621" xr:uid="{00000000-0005-0000-0000-0000512D0000}"/>
    <cellStyle name="Normal 6 2 2 2 2 3 4" xfId="15260" xr:uid="{00000000-0005-0000-0000-0000522D0000}"/>
    <cellStyle name="Normal 6 2 2 2 2 4" xfId="8007" xr:uid="{00000000-0005-0000-0000-0000532D0000}"/>
    <cellStyle name="Normal 6 2 2 2 2 4 2" xfId="27194" xr:uid="{00000000-0005-0000-0000-0000542D0000}"/>
    <cellStyle name="Normal 6 2 2 2 2 4 3" xfId="37374" xr:uid="{00000000-0005-0000-0000-0000552D0000}"/>
    <cellStyle name="Normal 6 2 2 2 2 4 4" xfId="17013" xr:uid="{00000000-0005-0000-0000-0000562D0000}"/>
    <cellStyle name="Normal 6 2 2 2 2 5" xfId="10000" xr:uid="{00000000-0005-0000-0000-0000572D0000}"/>
    <cellStyle name="Normal 6 2 2 2 2 5 2" xfId="29184" xr:uid="{00000000-0005-0000-0000-0000582D0000}"/>
    <cellStyle name="Normal 6 2 2 2 2 5 3" xfId="39364" xr:uid="{00000000-0005-0000-0000-0000592D0000}"/>
    <cellStyle name="Normal 6 2 2 2 2 5 4" xfId="19004" xr:uid="{00000000-0005-0000-0000-00005A2D0000}"/>
    <cellStyle name="Normal 6 2 2 2 2 6" xfId="11753" xr:uid="{00000000-0005-0000-0000-00005B2D0000}"/>
    <cellStyle name="Normal 6 2 2 2 2 6 2" xfId="30937" xr:uid="{00000000-0005-0000-0000-00005C2D0000}"/>
    <cellStyle name="Normal 6 2 2 2 2 6 3" xfId="41117" xr:uid="{00000000-0005-0000-0000-00005D2D0000}"/>
    <cellStyle name="Normal 6 2 2 2 2 6 4" xfId="20757" xr:uid="{00000000-0005-0000-0000-00005E2D0000}"/>
    <cellStyle name="Normal 6 2 2 2 2 7" xfId="12629" xr:uid="{00000000-0005-0000-0000-00005F2D0000}"/>
    <cellStyle name="Normal 6 2 2 2 2 7 2" xfId="31813" xr:uid="{00000000-0005-0000-0000-0000602D0000}"/>
    <cellStyle name="Normal 6 2 2 2 2 7 3" xfId="41993" xr:uid="{00000000-0005-0000-0000-0000612D0000}"/>
    <cellStyle name="Normal 6 2 2 2 2 7 4" xfId="21633" xr:uid="{00000000-0005-0000-0000-0000622D0000}"/>
    <cellStyle name="Normal 6 2 2 2 2 8" xfId="22510" xr:uid="{00000000-0005-0000-0000-0000632D0000}"/>
    <cellStyle name="Normal 6 2 2 2 2 8 2" xfId="32690" xr:uid="{00000000-0005-0000-0000-0000642D0000}"/>
    <cellStyle name="Normal 6 2 2 2 2 8 3" xfId="42870" xr:uid="{00000000-0005-0000-0000-0000652D0000}"/>
    <cellStyle name="Normal 6 2 2 2 2 9" xfId="23689" xr:uid="{00000000-0005-0000-0000-0000662D0000}"/>
    <cellStyle name="Normal 6 2 2 2 3" xfId="4940" xr:uid="{00000000-0005-0000-0000-0000672D0000}"/>
    <cellStyle name="Normal 6 2 2 2 3 2" xfId="6692" xr:uid="{00000000-0005-0000-0000-0000682D0000}"/>
    <cellStyle name="Normal 6 2 2 2 3 2 2" xfId="25879" xr:uid="{00000000-0005-0000-0000-0000692D0000}"/>
    <cellStyle name="Normal 6 2 2 2 3 2 3" xfId="36059" xr:uid="{00000000-0005-0000-0000-00006A2D0000}"/>
    <cellStyle name="Normal 6 2 2 2 3 2 4" xfId="15698" xr:uid="{00000000-0005-0000-0000-00006B2D0000}"/>
    <cellStyle name="Normal 6 2 2 2 3 3" xfId="8445" xr:uid="{00000000-0005-0000-0000-00006C2D0000}"/>
    <cellStyle name="Normal 6 2 2 2 3 3 2" xfId="27632" xr:uid="{00000000-0005-0000-0000-00006D2D0000}"/>
    <cellStyle name="Normal 6 2 2 2 3 3 3" xfId="37812" xr:uid="{00000000-0005-0000-0000-00006E2D0000}"/>
    <cellStyle name="Normal 6 2 2 2 3 3 4" xfId="17451" xr:uid="{00000000-0005-0000-0000-00006F2D0000}"/>
    <cellStyle name="Normal 6 2 2 2 3 4" xfId="10438" xr:uid="{00000000-0005-0000-0000-0000702D0000}"/>
    <cellStyle name="Normal 6 2 2 2 3 4 2" xfId="29622" xr:uid="{00000000-0005-0000-0000-0000712D0000}"/>
    <cellStyle name="Normal 6 2 2 2 3 4 3" xfId="39802" xr:uid="{00000000-0005-0000-0000-0000722D0000}"/>
    <cellStyle name="Normal 6 2 2 2 3 4 4" xfId="19442" xr:uid="{00000000-0005-0000-0000-0000732D0000}"/>
    <cellStyle name="Normal 6 2 2 2 3 5" xfId="24127" xr:uid="{00000000-0005-0000-0000-0000742D0000}"/>
    <cellStyle name="Normal 6 2 2 2 3 6" xfId="34307" xr:uid="{00000000-0005-0000-0000-0000752D0000}"/>
    <cellStyle name="Normal 6 2 2 2 3 7" xfId="13946" xr:uid="{00000000-0005-0000-0000-0000762D0000}"/>
    <cellStyle name="Normal 6 2 2 2 4" xfId="5816" xr:uid="{00000000-0005-0000-0000-0000772D0000}"/>
    <cellStyle name="Normal 6 2 2 2 4 2" xfId="25003" xr:uid="{00000000-0005-0000-0000-0000782D0000}"/>
    <cellStyle name="Normal 6 2 2 2 4 3" xfId="35183" xr:uid="{00000000-0005-0000-0000-0000792D0000}"/>
    <cellStyle name="Normal 6 2 2 2 4 4" xfId="14822" xr:uid="{00000000-0005-0000-0000-00007A2D0000}"/>
    <cellStyle name="Normal 6 2 2 2 5" xfId="7569" xr:uid="{00000000-0005-0000-0000-00007B2D0000}"/>
    <cellStyle name="Normal 6 2 2 2 5 2" xfId="26756" xr:uid="{00000000-0005-0000-0000-00007C2D0000}"/>
    <cellStyle name="Normal 6 2 2 2 5 3" xfId="36936" xr:uid="{00000000-0005-0000-0000-00007D2D0000}"/>
    <cellStyle name="Normal 6 2 2 2 5 4" xfId="16575" xr:uid="{00000000-0005-0000-0000-00007E2D0000}"/>
    <cellStyle name="Normal 6 2 2 2 6" xfId="9562" xr:uid="{00000000-0005-0000-0000-00007F2D0000}"/>
    <cellStyle name="Normal 6 2 2 2 6 2" xfId="28746" xr:uid="{00000000-0005-0000-0000-0000802D0000}"/>
    <cellStyle name="Normal 6 2 2 2 6 3" xfId="38926" xr:uid="{00000000-0005-0000-0000-0000812D0000}"/>
    <cellStyle name="Normal 6 2 2 2 6 4" xfId="18566" xr:uid="{00000000-0005-0000-0000-0000822D0000}"/>
    <cellStyle name="Normal 6 2 2 2 7" xfId="11315" xr:uid="{00000000-0005-0000-0000-0000832D0000}"/>
    <cellStyle name="Normal 6 2 2 2 7 2" xfId="30499" xr:uid="{00000000-0005-0000-0000-0000842D0000}"/>
    <cellStyle name="Normal 6 2 2 2 7 3" xfId="40679" xr:uid="{00000000-0005-0000-0000-0000852D0000}"/>
    <cellStyle name="Normal 6 2 2 2 7 4" xfId="20319" xr:uid="{00000000-0005-0000-0000-0000862D0000}"/>
    <cellStyle name="Normal 6 2 2 2 8" xfId="12191" xr:uid="{00000000-0005-0000-0000-0000872D0000}"/>
    <cellStyle name="Normal 6 2 2 2 8 2" xfId="31375" xr:uid="{00000000-0005-0000-0000-0000882D0000}"/>
    <cellStyle name="Normal 6 2 2 2 8 3" xfId="41555" xr:uid="{00000000-0005-0000-0000-0000892D0000}"/>
    <cellStyle name="Normal 6 2 2 2 8 4" xfId="21195" xr:uid="{00000000-0005-0000-0000-00008A2D0000}"/>
    <cellStyle name="Normal 6 2 2 2 9" xfId="22072" xr:uid="{00000000-0005-0000-0000-00008B2D0000}"/>
    <cellStyle name="Normal 6 2 2 2 9 2" xfId="32252" xr:uid="{00000000-0005-0000-0000-00008C2D0000}"/>
    <cellStyle name="Normal 6 2 2 2 9 3" xfId="42432" xr:uid="{00000000-0005-0000-0000-00008D2D0000}"/>
    <cellStyle name="Normal 6 2 2 3" xfId="4282" xr:uid="{00000000-0005-0000-0000-00008E2D0000}"/>
    <cellStyle name="Normal 6 2 2 3 10" xfId="33650" xr:uid="{00000000-0005-0000-0000-00008F2D0000}"/>
    <cellStyle name="Normal 6 2 2 3 11" xfId="13289" xr:uid="{00000000-0005-0000-0000-0000902D0000}"/>
    <cellStyle name="Normal 6 2 2 3 2" xfId="5159" xr:uid="{00000000-0005-0000-0000-0000912D0000}"/>
    <cellStyle name="Normal 6 2 2 3 2 2" xfId="6911" xr:uid="{00000000-0005-0000-0000-0000922D0000}"/>
    <cellStyle name="Normal 6 2 2 3 2 2 2" xfId="26098" xr:uid="{00000000-0005-0000-0000-0000932D0000}"/>
    <cellStyle name="Normal 6 2 2 3 2 2 3" xfId="36278" xr:uid="{00000000-0005-0000-0000-0000942D0000}"/>
    <cellStyle name="Normal 6 2 2 3 2 2 4" xfId="15917" xr:uid="{00000000-0005-0000-0000-0000952D0000}"/>
    <cellStyle name="Normal 6 2 2 3 2 3" xfId="8664" xr:uid="{00000000-0005-0000-0000-0000962D0000}"/>
    <cellStyle name="Normal 6 2 2 3 2 3 2" xfId="27851" xr:uid="{00000000-0005-0000-0000-0000972D0000}"/>
    <cellStyle name="Normal 6 2 2 3 2 3 3" xfId="38031" xr:uid="{00000000-0005-0000-0000-0000982D0000}"/>
    <cellStyle name="Normal 6 2 2 3 2 3 4" xfId="17670" xr:uid="{00000000-0005-0000-0000-0000992D0000}"/>
    <cellStyle name="Normal 6 2 2 3 2 4" xfId="10657" xr:uid="{00000000-0005-0000-0000-00009A2D0000}"/>
    <cellStyle name="Normal 6 2 2 3 2 4 2" xfId="29841" xr:uid="{00000000-0005-0000-0000-00009B2D0000}"/>
    <cellStyle name="Normal 6 2 2 3 2 4 3" xfId="40021" xr:uid="{00000000-0005-0000-0000-00009C2D0000}"/>
    <cellStyle name="Normal 6 2 2 3 2 4 4" xfId="19661" xr:uid="{00000000-0005-0000-0000-00009D2D0000}"/>
    <cellStyle name="Normal 6 2 2 3 2 5" xfId="24346" xr:uid="{00000000-0005-0000-0000-00009E2D0000}"/>
    <cellStyle name="Normal 6 2 2 3 2 6" xfId="34526" xr:uid="{00000000-0005-0000-0000-00009F2D0000}"/>
    <cellStyle name="Normal 6 2 2 3 2 7" xfId="14165" xr:uid="{00000000-0005-0000-0000-0000A02D0000}"/>
    <cellStyle name="Normal 6 2 2 3 3" xfId="6035" xr:uid="{00000000-0005-0000-0000-0000A12D0000}"/>
    <cellStyle name="Normal 6 2 2 3 3 2" xfId="25222" xr:uid="{00000000-0005-0000-0000-0000A22D0000}"/>
    <cellStyle name="Normal 6 2 2 3 3 3" xfId="35402" xr:uid="{00000000-0005-0000-0000-0000A32D0000}"/>
    <cellStyle name="Normal 6 2 2 3 3 4" xfId="15041" xr:uid="{00000000-0005-0000-0000-0000A42D0000}"/>
    <cellStyle name="Normal 6 2 2 3 4" xfId="7788" xr:uid="{00000000-0005-0000-0000-0000A52D0000}"/>
    <cellStyle name="Normal 6 2 2 3 4 2" xfId="26975" xr:uid="{00000000-0005-0000-0000-0000A62D0000}"/>
    <cellStyle name="Normal 6 2 2 3 4 3" xfId="37155" xr:uid="{00000000-0005-0000-0000-0000A72D0000}"/>
    <cellStyle name="Normal 6 2 2 3 4 4" xfId="16794" xr:uid="{00000000-0005-0000-0000-0000A82D0000}"/>
    <cellStyle name="Normal 6 2 2 3 5" xfId="9781" xr:uid="{00000000-0005-0000-0000-0000A92D0000}"/>
    <cellStyle name="Normal 6 2 2 3 5 2" xfId="28965" xr:uid="{00000000-0005-0000-0000-0000AA2D0000}"/>
    <cellStyle name="Normal 6 2 2 3 5 3" xfId="39145" xr:uid="{00000000-0005-0000-0000-0000AB2D0000}"/>
    <cellStyle name="Normal 6 2 2 3 5 4" xfId="18785" xr:uid="{00000000-0005-0000-0000-0000AC2D0000}"/>
    <cellStyle name="Normal 6 2 2 3 6" xfId="11534" xr:uid="{00000000-0005-0000-0000-0000AD2D0000}"/>
    <cellStyle name="Normal 6 2 2 3 6 2" xfId="30718" xr:uid="{00000000-0005-0000-0000-0000AE2D0000}"/>
    <cellStyle name="Normal 6 2 2 3 6 3" xfId="40898" xr:uid="{00000000-0005-0000-0000-0000AF2D0000}"/>
    <cellStyle name="Normal 6 2 2 3 6 4" xfId="20538" xr:uid="{00000000-0005-0000-0000-0000B02D0000}"/>
    <cellStyle name="Normal 6 2 2 3 7" xfId="12410" xr:uid="{00000000-0005-0000-0000-0000B12D0000}"/>
    <cellStyle name="Normal 6 2 2 3 7 2" xfId="31594" xr:uid="{00000000-0005-0000-0000-0000B22D0000}"/>
    <cellStyle name="Normal 6 2 2 3 7 3" xfId="41774" xr:uid="{00000000-0005-0000-0000-0000B32D0000}"/>
    <cellStyle name="Normal 6 2 2 3 7 4" xfId="21414" xr:uid="{00000000-0005-0000-0000-0000B42D0000}"/>
    <cellStyle name="Normal 6 2 2 3 8" xfId="22291" xr:uid="{00000000-0005-0000-0000-0000B52D0000}"/>
    <cellStyle name="Normal 6 2 2 3 8 2" xfId="32471" xr:uid="{00000000-0005-0000-0000-0000B62D0000}"/>
    <cellStyle name="Normal 6 2 2 3 8 3" xfId="42651" xr:uid="{00000000-0005-0000-0000-0000B72D0000}"/>
    <cellStyle name="Normal 6 2 2 3 9" xfId="23470" xr:uid="{00000000-0005-0000-0000-0000B82D0000}"/>
    <cellStyle name="Normal 6 2 2 4" xfId="4721" xr:uid="{00000000-0005-0000-0000-0000B92D0000}"/>
    <cellStyle name="Normal 6 2 2 4 2" xfId="6473" xr:uid="{00000000-0005-0000-0000-0000BA2D0000}"/>
    <cellStyle name="Normal 6 2 2 4 2 2" xfId="25660" xr:uid="{00000000-0005-0000-0000-0000BB2D0000}"/>
    <cellStyle name="Normal 6 2 2 4 2 3" xfId="35840" xr:uid="{00000000-0005-0000-0000-0000BC2D0000}"/>
    <cellStyle name="Normal 6 2 2 4 2 4" xfId="15479" xr:uid="{00000000-0005-0000-0000-0000BD2D0000}"/>
    <cellStyle name="Normal 6 2 2 4 3" xfId="8226" xr:uid="{00000000-0005-0000-0000-0000BE2D0000}"/>
    <cellStyle name="Normal 6 2 2 4 3 2" xfId="27413" xr:uid="{00000000-0005-0000-0000-0000BF2D0000}"/>
    <cellStyle name="Normal 6 2 2 4 3 3" xfId="37593" xr:uid="{00000000-0005-0000-0000-0000C02D0000}"/>
    <cellStyle name="Normal 6 2 2 4 3 4" xfId="17232" xr:uid="{00000000-0005-0000-0000-0000C12D0000}"/>
    <cellStyle name="Normal 6 2 2 4 4" xfId="10219" xr:uid="{00000000-0005-0000-0000-0000C22D0000}"/>
    <cellStyle name="Normal 6 2 2 4 4 2" xfId="29403" xr:uid="{00000000-0005-0000-0000-0000C32D0000}"/>
    <cellStyle name="Normal 6 2 2 4 4 3" xfId="39583" xr:uid="{00000000-0005-0000-0000-0000C42D0000}"/>
    <cellStyle name="Normal 6 2 2 4 4 4" xfId="19223" xr:uid="{00000000-0005-0000-0000-0000C52D0000}"/>
    <cellStyle name="Normal 6 2 2 4 5" xfId="23908" xr:uid="{00000000-0005-0000-0000-0000C62D0000}"/>
    <cellStyle name="Normal 6 2 2 4 6" xfId="34088" xr:uid="{00000000-0005-0000-0000-0000C72D0000}"/>
    <cellStyle name="Normal 6 2 2 4 7" xfId="13727" xr:uid="{00000000-0005-0000-0000-0000C82D0000}"/>
    <cellStyle name="Normal 6 2 2 5" xfId="5597" xr:uid="{00000000-0005-0000-0000-0000C92D0000}"/>
    <cellStyle name="Normal 6 2 2 5 2" xfId="9123" xr:uid="{00000000-0005-0000-0000-0000CA2D0000}"/>
    <cellStyle name="Normal 6 2 2 5 2 2" xfId="28307" xr:uid="{00000000-0005-0000-0000-0000CB2D0000}"/>
    <cellStyle name="Normal 6 2 2 5 2 3" xfId="38487" xr:uid="{00000000-0005-0000-0000-0000CC2D0000}"/>
    <cellStyle name="Normal 6 2 2 5 2 4" xfId="18127" xr:uid="{00000000-0005-0000-0000-0000CD2D0000}"/>
    <cellStyle name="Normal 6 2 2 5 3" xfId="24784" xr:uid="{00000000-0005-0000-0000-0000CE2D0000}"/>
    <cellStyle name="Normal 6 2 2 5 4" xfId="34964" xr:uid="{00000000-0005-0000-0000-0000CF2D0000}"/>
    <cellStyle name="Normal 6 2 2 5 5" xfId="14603" xr:uid="{00000000-0005-0000-0000-0000D02D0000}"/>
    <cellStyle name="Normal 6 2 2 6" xfId="7350" xr:uid="{00000000-0005-0000-0000-0000D12D0000}"/>
    <cellStyle name="Normal 6 2 2 6 2" xfId="26537" xr:uid="{00000000-0005-0000-0000-0000D22D0000}"/>
    <cellStyle name="Normal 6 2 2 6 3" xfId="36717" xr:uid="{00000000-0005-0000-0000-0000D32D0000}"/>
    <cellStyle name="Normal 6 2 2 6 4" xfId="16356" xr:uid="{00000000-0005-0000-0000-0000D42D0000}"/>
    <cellStyle name="Normal 6 2 2 7" xfId="9343" xr:uid="{00000000-0005-0000-0000-0000D52D0000}"/>
    <cellStyle name="Normal 6 2 2 7 2" xfId="28527" xr:uid="{00000000-0005-0000-0000-0000D62D0000}"/>
    <cellStyle name="Normal 6 2 2 7 3" xfId="38707" xr:uid="{00000000-0005-0000-0000-0000D72D0000}"/>
    <cellStyle name="Normal 6 2 2 7 4" xfId="18347" xr:uid="{00000000-0005-0000-0000-0000D82D0000}"/>
    <cellStyle name="Normal 6 2 2 8" xfId="11096" xr:uid="{00000000-0005-0000-0000-0000D92D0000}"/>
    <cellStyle name="Normal 6 2 2 8 2" xfId="30280" xr:uid="{00000000-0005-0000-0000-0000DA2D0000}"/>
    <cellStyle name="Normal 6 2 2 8 3" xfId="40460" xr:uid="{00000000-0005-0000-0000-0000DB2D0000}"/>
    <cellStyle name="Normal 6 2 2 8 4" xfId="20100" xr:uid="{00000000-0005-0000-0000-0000DC2D0000}"/>
    <cellStyle name="Normal 6 2 2 9" xfId="11972" xr:uid="{00000000-0005-0000-0000-0000DD2D0000}"/>
    <cellStyle name="Normal 6 2 2 9 2" xfId="31156" xr:uid="{00000000-0005-0000-0000-0000DE2D0000}"/>
    <cellStyle name="Normal 6 2 2 9 3" xfId="41336" xr:uid="{00000000-0005-0000-0000-0000DF2D0000}"/>
    <cellStyle name="Normal 6 2 2 9 4" xfId="20976" xr:uid="{00000000-0005-0000-0000-0000E02D0000}"/>
    <cellStyle name="Normal 6 2 3" xfId="3948" xr:uid="{00000000-0005-0000-0000-0000E12D0000}"/>
    <cellStyle name="Normal 6 2 3 10" xfId="23136" xr:uid="{00000000-0005-0000-0000-0000E22D0000}"/>
    <cellStyle name="Normal 6 2 3 11" xfId="33316" xr:uid="{00000000-0005-0000-0000-0000E32D0000}"/>
    <cellStyle name="Normal 6 2 3 12" xfId="12955" xr:uid="{00000000-0005-0000-0000-0000E42D0000}"/>
    <cellStyle name="Normal 6 2 3 2" xfId="4386" xr:uid="{00000000-0005-0000-0000-0000E52D0000}"/>
    <cellStyle name="Normal 6 2 3 2 10" xfId="33754" xr:uid="{00000000-0005-0000-0000-0000E62D0000}"/>
    <cellStyle name="Normal 6 2 3 2 11" xfId="13393" xr:uid="{00000000-0005-0000-0000-0000E72D0000}"/>
    <cellStyle name="Normal 6 2 3 2 2" xfId="5263" xr:uid="{00000000-0005-0000-0000-0000E82D0000}"/>
    <cellStyle name="Normal 6 2 3 2 2 2" xfId="7015" xr:uid="{00000000-0005-0000-0000-0000E92D0000}"/>
    <cellStyle name="Normal 6 2 3 2 2 2 2" xfId="26202" xr:uid="{00000000-0005-0000-0000-0000EA2D0000}"/>
    <cellStyle name="Normal 6 2 3 2 2 2 3" xfId="36382" xr:uid="{00000000-0005-0000-0000-0000EB2D0000}"/>
    <cellStyle name="Normal 6 2 3 2 2 2 4" xfId="16021" xr:uid="{00000000-0005-0000-0000-0000EC2D0000}"/>
    <cellStyle name="Normal 6 2 3 2 2 3" xfId="8768" xr:uid="{00000000-0005-0000-0000-0000ED2D0000}"/>
    <cellStyle name="Normal 6 2 3 2 2 3 2" xfId="27955" xr:uid="{00000000-0005-0000-0000-0000EE2D0000}"/>
    <cellStyle name="Normal 6 2 3 2 2 3 3" xfId="38135" xr:uid="{00000000-0005-0000-0000-0000EF2D0000}"/>
    <cellStyle name="Normal 6 2 3 2 2 3 4" xfId="17774" xr:uid="{00000000-0005-0000-0000-0000F02D0000}"/>
    <cellStyle name="Normal 6 2 3 2 2 4" xfId="10761" xr:uid="{00000000-0005-0000-0000-0000F12D0000}"/>
    <cellStyle name="Normal 6 2 3 2 2 4 2" xfId="29945" xr:uid="{00000000-0005-0000-0000-0000F22D0000}"/>
    <cellStyle name="Normal 6 2 3 2 2 4 3" xfId="40125" xr:uid="{00000000-0005-0000-0000-0000F32D0000}"/>
    <cellStyle name="Normal 6 2 3 2 2 4 4" xfId="19765" xr:uid="{00000000-0005-0000-0000-0000F42D0000}"/>
    <cellStyle name="Normal 6 2 3 2 2 5" xfId="24450" xr:uid="{00000000-0005-0000-0000-0000F52D0000}"/>
    <cellStyle name="Normal 6 2 3 2 2 6" xfId="34630" xr:uid="{00000000-0005-0000-0000-0000F62D0000}"/>
    <cellStyle name="Normal 6 2 3 2 2 7" xfId="14269" xr:uid="{00000000-0005-0000-0000-0000F72D0000}"/>
    <cellStyle name="Normal 6 2 3 2 3" xfId="6139" xr:uid="{00000000-0005-0000-0000-0000F82D0000}"/>
    <cellStyle name="Normal 6 2 3 2 3 2" xfId="25326" xr:uid="{00000000-0005-0000-0000-0000F92D0000}"/>
    <cellStyle name="Normal 6 2 3 2 3 3" xfId="35506" xr:uid="{00000000-0005-0000-0000-0000FA2D0000}"/>
    <cellStyle name="Normal 6 2 3 2 3 4" xfId="15145" xr:uid="{00000000-0005-0000-0000-0000FB2D0000}"/>
    <cellStyle name="Normal 6 2 3 2 4" xfId="7892" xr:uid="{00000000-0005-0000-0000-0000FC2D0000}"/>
    <cellStyle name="Normal 6 2 3 2 4 2" xfId="27079" xr:uid="{00000000-0005-0000-0000-0000FD2D0000}"/>
    <cellStyle name="Normal 6 2 3 2 4 3" xfId="37259" xr:uid="{00000000-0005-0000-0000-0000FE2D0000}"/>
    <cellStyle name="Normal 6 2 3 2 4 4" xfId="16898" xr:uid="{00000000-0005-0000-0000-0000FF2D0000}"/>
    <cellStyle name="Normal 6 2 3 2 5" xfId="9885" xr:uid="{00000000-0005-0000-0000-0000002E0000}"/>
    <cellStyle name="Normal 6 2 3 2 5 2" xfId="29069" xr:uid="{00000000-0005-0000-0000-0000012E0000}"/>
    <cellStyle name="Normal 6 2 3 2 5 3" xfId="39249" xr:uid="{00000000-0005-0000-0000-0000022E0000}"/>
    <cellStyle name="Normal 6 2 3 2 5 4" xfId="18889" xr:uid="{00000000-0005-0000-0000-0000032E0000}"/>
    <cellStyle name="Normal 6 2 3 2 6" xfId="11638" xr:uid="{00000000-0005-0000-0000-0000042E0000}"/>
    <cellStyle name="Normal 6 2 3 2 6 2" xfId="30822" xr:uid="{00000000-0005-0000-0000-0000052E0000}"/>
    <cellStyle name="Normal 6 2 3 2 6 3" xfId="41002" xr:uid="{00000000-0005-0000-0000-0000062E0000}"/>
    <cellStyle name="Normal 6 2 3 2 6 4" xfId="20642" xr:uid="{00000000-0005-0000-0000-0000072E0000}"/>
    <cellStyle name="Normal 6 2 3 2 7" xfId="12514" xr:uid="{00000000-0005-0000-0000-0000082E0000}"/>
    <cellStyle name="Normal 6 2 3 2 7 2" xfId="31698" xr:uid="{00000000-0005-0000-0000-0000092E0000}"/>
    <cellStyle name="Normal 6 2 3 2 7 3" xfId="41878" xr:uid="{00000000-0005-0000-0000-00000A2E0000}"/>
    <cellStyle name="Normal 6 2 3 2 7 4" xfId="21518" xr:uid="{00000000-0005-0000-0000-00000B2E0000}"/>
    <cellStyle name="Normal 6 2 3 2 8" xfId="22395" xr:uid="{00000000-0005-0000-0000-00000C2E0000}"/>
    <cellStyle name="Normal 6 2 3 2 8 2" xfId="32575" xr:uid="{00000000-0005-0000-0000-00000D2E0000}"/>
    <cellStyle name="Normal 6 2 3 2 8 3" xfId="42755" xr:uid="{00000000-0005-0000-0000-00000E2E0000}"/>
    <cellStyle name="Normal 6 2 3 2 9" xfId="23574" xr:uid="{00000000-0005-0000-0000-00000F2E0000}"/>
    <cellStyle name="Normal 6 2 3 3" xfId="4825" xr:uid="{00000000-0005-0000-0000-0000102E0000}"/>
    <cellStyle name="Normal 6 2 3 3 2" xfId="6577" xr:uid="{00000000-0005-0000-0000-0000112E0000}"/>
    <cellStyle name="Normal 6 2 3 3 2 2" xfId="25764" xr:uid="{00000000-0005-0000-0000-0000122E0000}"/>
    <cellStyle name="Normal 6 2 3 3 2 3" xfId="35944" xr:uid="{00000000-0005-0000-0000-0000132E0000}"/>
    <cellStyle name="Normal 6 2 3 3 2 4" xfId="15583" xr:uid="{00000000-0005-0000-0000-0000142E0000}"/>
    <cellStyle name="Normal 6 2 3 3 3" xfId="8330" xr:uid="{00000000-0005-0000-0000-0000152E0000}"/>
    <cellStyle name="Normal 6 2 3 3 3 2" xfId="27517" xr:uid="{00000000-0005-0000-0000-0000162E0000}"/>
    <cellStyle name="Normal 6 2 3 3 3 3" xfId="37697" xr:uid="{00000000-0005-0000-0000-0000172E0000}"/>
    <cellStyle name="Normal 6 2 3 3 3 4" xfId="17336" xr:uid="{00000000-0005-0000-0000-0000182E0000}"/>
    <cellStyle name="Normal 6 2 3 3 4" xfId="10323" xr:uid="{00000000-0005-0000-0000-0000192E0000}"/>
    <cellStyle name="Normal 6 2 3 3 4 2" xfId="29507" xr:uid="{00000000-0005-0000-0000-00001A2E0000}"/>
    <cellStyle name="Normal 6 2 3 3 4 3" xfId="39687" xr:uid="{00000000-0005-0000-0000-00001B2E0000}"/>
    <cellStyle name="Normal 6 2 3 3 4 4" xfId="19327" xr:uid="{00000000-0005-0000-0000-00001C2E0000}"/>
    <cellStyle name="Normal 6 2 3 3 5" xfId="24012" xr:uid="{00000000-0005-0000-0000-00001D2E0000}"/>
    <cellStyle name="Normal 6 2 3 3 6" xfId="34192" xr:uid="{00000000-0005-0000-0000-00001E2E0000}"/>
    <cellStyle name="Normal 6 2 3 3 7" xfId="13831" xr:uid="{00000000-0005-0000-0000-00001F2E0000}"/>
    <cellStyle name="Normal 6 2 3 4" xfId="5701" xr:uid="{00000000-0005-0000-0000-0000202E0000}"/>
    <cellStyle name="Normal 6 2 3 4 2" xfId="24888" xr:uid="{00000000-0005-0000-0000-0000212E0000}"/>
    <cellStyle name="Normal 6 2 3 4 3" xfId="35068" xr:uid="{00000000-0005-0000-0000-0000222E0000}"/>
    <cellStyle name="Normal 6 2 3 4 4" xfId="14707" xr:uid="{00000000-0005-0000-0000-0000232E0000}"/>
    <cellStyle name="Normal 6 2 3 5" xfId="7454" xr:uid="{00000000-0005-0000-0000-0000242E0000}"/>
    <cellStyle name="Normal 6 2 3 5 2" xfId="26641" xr:uid="{00000000-0005-0000-0000-0000252E0000}"/>
    <cellStyle name="Normal 6 2 3 5 3" xfId="36821" xr:uid="{00000000-0005-0000-0000-0000262E0000}"/>
    <cellStyle name="Normal 6 2 3 5 4" xfId="16460" xr:uid="{00000000-0005-0000-0000-0000272E0000}"/>
    <cellStyle name="Normal 6 2 3 6" xfId="9447" xr:uid="{00000000-0005-0000-0000-0000282E0000}"/>
    <cellStyle name="Normal 6 2 3 6 2" xfId="28631" xr:uid="{00000000-0005-0000-0000-0000292E0000}"/>
    <cellStyle name="Normal 6 2 3 6 3" xfId="38811" xr:uid="{00000000-0005-0000-0000-00002A2E0000}"/>
    <cellStyle name="Normal 6 2 3 6 4" xfId="18451" xr:uid="{00000000-0005-0000-0000-00002B2E0000}"/>
    <cellStyle name="Normal 6 2 3 7" xfId="11200" xr:uid="{00000000-0005-0000-0000-00002C2E0000}"/>
    <cellStyle name="Normal 6 2 3 7 2" xfId="30384" xr:uid="{00000000-0005-0000-0000-00002D2E0000}"/>
    <cellStyle name="Normal 6 2 3 7 3" xfId="40564" xr:uid="{00000000-0005-0000-0000-00002E2E0000}"/>
    <cellStyle name="Normal 6 2 3 7 4" xfId="20204" xr:uid="{00000000-0005-0000-0000-00002F2E0000}"/>
    <cellStyle name="Normal 6 2 3 8" xfId="12076" xr:uid="{00000000-0005-0000-0000-0000302E0000}"/>
    <cellStyle name="Normal 6 2 3 8 2" xfId="31260" xr:uid="{00000000-0005-0000-0000-0000312E0000}"/>
    <cellStyle name="Normal 6 2 3 8 3" xfId="41440" xr:uid="{00000000-0005-0000-0000-0000322E0000}"/>
    <cellStyle name="Normal 6 2 3 8 4" xfId="21080" xr:uid="{00000000-0005-0000-0000-0000332E0000}"/>
    <cellStyle name="Normal 6 2 3 9" xfId="21957" xr:uid="{00000000-0005-0000-0000-0000342E0000}"/>
    <cellStyle name="Normal 6 2 3 9 2" xfId="32137" xr:uid="{00000000-0005-0000-0000-0000352E0000}"/>
    <cellStyle name="Normal 6 2 3 9 3" xfId="42317" xr:uid="{00000000-0005-0000-0000-0000362E0000}"/>
    <cellStyle name="Normal 6 2 4" xfId="4167" xr:uid="{00000000-0005-0000-0000-0000372E0000}"/>
    <cellStyle name="Normal 6 2 4 10" xfId="33535" xr:uid="{00000000-0005-0000-0000-0000382E0000}"/>
    <cellStyle name="Normal 6 2 4 11" xfId="13174" xr:uid="{00000000-0005-0000-0000-0000392E0000}"/>
    <cellStyle name="Normal 6 2 4 2" xfId="5044" xr:uid="{00000000-0005-0000-0000-00003A2E0000}"/>
    <cellStyle name="Normal 6 2 4 2 2" xfId="6796" xr:uid="{00000000-0005-0000-0000-00003B2E0000}"/>
    <cellStyle name="Normal 6 2 4 2 2 2" xfId="25983" xr:uid="{00000000-0005-0000-0000-00003C2E0000}"/>
    <cellStyle name="Normal 6 2 4 2 2 3" xfId="36163" xr:uid="{00000000-0005-0000-0000-00003D2E0000}"/>
    <cellStyle name="Normal 6 2 4 2 2 4" xfId="15802" xr:uid="{00000000-0005-0000-0000-00003E2E0000}"/>
    <cellStyle name="Normal 6 2 4 2 3" xfId="8549" xr:uid="{00000000-0005-0000-0000-00003F2E0000}"/>
    <cellStyle name="Normal 6 2 4 2 3 2" xfId="27736" xr:uid="{00000000-0005-0000-0000-0000402E0000}"/>
    <cellStyle name="Normal 6 2 4 2 3 3" xfId="37916" xr:uid="{00000000-0005-0000-0000-0000412E0000}"/>
    <cellStyle name="Normal 6 2 4 2 3 4" xfId="17555" xr:uid="{00000000-0005-0000-0000-0000422E0000}"/>
    <cellStyle name="Normal 6 2 4 2 4" xfId="10542" xr:uid="{00000000-0005-0000-0000-0000432E0000}"/>
    <cellStyle name="Normal 6 2 4 2 4 2" xfId="29726" xr:uid="{00000000-0005-0000-0000-0000442E0000}"/>
    <cellStyle name="Normal 6 2 4 2 4 3" xfId="39906" xr:uid="{00000000-0005-0000-0000-0000452E0000}"/>
    <cellStyle name="Normal 6 2 4 2 4 4" xfId="19546" xr:uid="{00000000-0005-0000-0000-0000462E0000}"/>
    <cellStyle name="Normal 6 2 4 2 5" xfId="24231" xr:uid="{00000000-0005-0000-0000-0000472E0000}"/>
    <cellStyle name="Normal 6 2 4 2 6" xfId="34411" xr:uid="{00000000-0005-0000-0000-0000482E0000}"/>
    <cellStyle name="Normal 6 2 4 2 7" xfId="14050" xr:uid="{00000000-0005-0000-0000-0000492E0000}"/>
    <cellStyle name="Normal 6 2 4 3" xfId="5920" xr:uid="{00000000-0005-0000-0000-00004A2E0000}"/>
    <cellStyle name="Normal 6 2 4 3 2" xfId="25107" xr:uid="{00000000-0005-0000-0000-00004B2E0000}"/>
    <cellStyle name="Normal 6 2 4 3 3" xfId="35287" xr:uid="{00000000-0005-0000-0000-00004C2E0000}"/>
    <cellStyle name="Normal 6 2 4 3 4" xfId="14926" xr:uid="{00000000-0005-0000-0000-00004D2E0000}"/>
    <cellStyle name="Normal 6 2 4 4" xfId="7673" xr:uid="{00000000-0005-0000-0000-00004E2E0000}"/>
    <cellStyle name="Normal 6 2 4 4 2" xfId="26860" xr:uid="{00000000-0005-0000-0000-00004F2E0000}"/>
    <cellStyle name="Normal 6 2 4 4 3" xfId="37040" xr:uid="{00000000-0005-0000-0000-0000502E0000}"/>
    <cellStyle name="Normal 6 2 4 4 4" xfId="16679" xr:uid="{00000000-0005-0000-0000-0000512E0000}"/>
    <cellStyle name="Normal 6 2 4 5" xfId="9666" xr:uid="{00000000-0005-0000-0000-0000522E0000}"/>
    <cellStyle name="Normal 6 2 4 5 2" xfId="28850" xr:uid="{00000000-0005-0000-0000-0000532E0000}"/>
    <cellStyle name="Normal 6 2 4 5 3" xfId="39030" xr:uid="{00000000-0005-0000-0000-0000542E0000}"/>
    <cellStyle name="Normal 6 2 4 5 4" xfId="18670" xr:uid="{00000000-0005-0000-0000-0000552E0000}"/>
    <cellStyle name="Normal 6 2 4 6" xfId="11419" xr:uid="{00000000-0005-0000-0000-0000562E0000}"/>
    <cellStyle name="Normal 6 2 4 6 2" xfId="30603" xr:uid="{00000000-0005-0000-0000-0000572E0000}"/>
    <cellStyle name="Normal 6 2 4 6 3" xfId="40783" xr:uid="{00000000-0005-0000-0000-0000582E0000}"/>
    <cellStyle name="Normal 6 2 4 6 4" xfId="20423" xr:uid="{00000000-0005-0000-0000-0000592E0000}"/>
    <cellStyle name="Normal 6 2 4 7" xfId="12295" xr:uid="{00000000-0005-0000-0000-00005A2E0000}"/>
    <cellStyle name="Normal 6 2 4 7 2" xfId="31479" xr:uid="{00000000-0005-0000-0000-00005B2E0000}"/>
    <cellStyle name="Normal 6 2 4 7 3" xfId="41659" xr:uid="{00000000-0005-0000-0000-00005C2E0000}"/>
    <cellStyle name="Normal 6 2 4 7 4" xfId="21299" xr:uid="{00000000-0005-0000-0000-00005D2E0000}"/>
    <cellStyle name="Normal 6 2 4 8" xfId="22176" xr:uid="{00000000-0005-0000-0000-00005E2E0000}"/>
    <cellStyle name="Normal 6 2 4 8 2" xfId="32356" xr:uid="{00000000-0005-0000-0000-00005F2E0000}"/>
    <cellStyle name="Normal 6 2 4 8 3" xfId="42536" xr:uid="{00000000-0005-0000-0000-0000602E0000}"/>
    <cellStyle name="Normal 6 2 4 9" xfId="23355" xr:uid="{00000000-0005-0000-0000-0000612E0000}"/>
    <cellStyle name="Normal 6 2 5" xfId="4606" xr:uid="{00000000-0005-0000-0000-0000622E0000}"/>
    <cellStyle name="Normal 6 2 5 2" xfId="6358" xr:uid="{00000000-0005-0000-0000-0000632E0000}"/>
    <cellStyle name="Normal 6 2 5 2 2" xfId="25545" xr:uid="{00000000-0005-0000-0000-0000642E0000}"/>
    <cellStyle name="Normal 6 2 5 2 3" xfId="35725" xr:uid="{00000000-0005-0000-0000-0000652E0000}"/>
    <cellStyle name="Normal 6 2 5 2 4" xfId="15364" xr:uid="{00000000-0005-0000-0000-0000662E0000}"/>
    <cellStyle name="Normal 6 2 5 3" xfId="8111" xr:uid="{00000000-0005-0000-0000-0000672E0000}"/>
    <cellStyle name="Normal 6 2 5 3 2" xfId="27298" xr:uid="{00000000-0005-0000-0000-0000682E0000}"/>
    <cellStyle name="Normal 6 2 5 3 3" xfId="37478" xr:uid="{00000000-0005-0000-0000-0000692E0000}"/>
    <cellStyle name="Normal 6 2 5 3 4" xfId="17117" xr:uid="{00000000-0005-0000-0000-00006A2E0000}"/>
    <cellStyle name="Normal 6 2 5 4" xfId="10104" xr:uid="{00000000-0005-0000-0000-00006B2E0000}"/>
    <cellStyle name="Normal 6 2 5 4 2" xfId="29288" xr:uid="{00000000-0005-0000-0000-00006C2E0000}"/>
    <cellStyle name="Normal 6 2 5 4 3" xfId="39468" xr:uid="{00000000-0005-0000-0000-00006D2E0000}"/>
    <cellStyle name="Normal 6 2 5 4 4" xfId="19108" xr:uid="{00000000-0005-0000-0000-00006E2E0000}"/>
    <cellStyle name="Normal 6 2 5 5" xfId="23793" xr:uid="{00000000-0005-0000-0000-00006F2E0000}"/>
    <cellStyle name="Normal 6 2 5 6" xfId="33973" xr:uid="{00000000-0005-0000-0000-0000702E0000}"/>
    <cellStyle name="Normal 6 2 5 7" xfId="13612" xr:uid="{00000000-0005-0000-0000-0000712E0000}"/>
    <cellStyle name="Normal 6 2 6" xfId="5482" xr:uid="{00000000-0005-0000-0000-0000722E0000}"/>
    <cellStyle name="Normal 6 2 6 2" xfId="9005" xr:uid="{00000000-0005-0000-0000-0000732E0000}"/>
    <cellStyle name="Normal 6 2 6 2 2" xfId="28189" xr:uid="{00000000-0005-0000-0000-0000742E0000}"/>
    <cellStyle name="Normal 6 2 6 2 3" xfId="38369" xr:uid="{00000000-0005-0000-0000-0000752E0000}"/>
    <cellStyle name="Normal 6 2 6 2 4" xfId="18009" xr:uid="{00000000-0005-0000-0000-0000762E0000}"/>
    <cellStyle name="Normal 6 2 6 3" xfId="24669" xr:uid="{00000000-0005-0000-0000-0000772E0000}"/>
    <cellStyle name="Normal 6 2 6 4" xfId="34849" xr:uid="{00000000-0005-0000-0000-0000782E0000}"/>
    <cellStyle name="Normal 6 2 6 5" xfId="14488" xr:uid="{00000000-0005-0000-0000-0000792E0000}"/>
    <cellStyle name="Normal 6 2 7" xfId="7235" xr:uid="{00000000-0005-0000-0000-00007A2E0000}"/>
    <cellStyle name="Normal 6 2 7 2" xfId="26422" xr:uid="{00000000-0005-0000-0000-00007B2E0000}"/>
    <cellStyle name="Normal 6 2 7 3" xfId="36602" xr:uid="{00000000-0005-0000-0000-00007C2E0000}"/>
    <cellStyle name="Normal 6 2 7 4" xfId="16241" xr:uid="{00000000-0005-0000-0000-00007D2E0000}"/>
    <cellStyle name="Normal 6 2 8" xfId="9228" xr:uid="{00000000-0005-0000-0000-00007E2E0000}"/>
    <cellStyle name="Normal 6 2 8 2" xfId="28412" xr:uid="{00000000-0005-0000-0000-00007F2E0000}"/>
    <cellStyle name="Normal 6 2 8 3" xfId="38592" xr:uid="{00000000-0005-0000-0000-0000802E0000}"/>
    <cellStyle name="Normal 6 2 8 4" xfId="18232" xr:uid="{00000000-0005-0000-0000-0000812E0000}"/>
    <cellStyle name="Normal 6 2 9" xfId="10981" xr:uid="{00000000-0005-0000-0000-0000822E0000}"/>
    <cellStyle name="Normal 6 2 9 2" xfId="30165" xr:uid="{00000000-0005-0000-0000-0000832E0000}"/>
    <cellStyle name="Normal 6 2 9 3" xfId="40345" xr:uid="{00000000-0005-0000-0000-0000842E0000}"/>
    <cellStyle name="Normal 6 2 9 4" xfId="19985" xr:uid="{00000000-0005-0000-0000-0000852E0000}"/>
    <cellStyle name="Normal 6 20" xfId="12699" xr:uid="{00000000-0005-0000-0000-0000862E0000}"/>
    <cellStyle name="Normal 6 21" xfId="3671" xr:uid="{00000000-0005-0000-0000-0000872E0000}"/>
    <cellStyle name="Normal 6 3" xfId="227" xr:uid="{00000000-0005-0000-0000-0000882E0000}"/>
    <cellStyle name="Normal 6 3 10" xfId="11858" xr:uid="{00000000-0005-0000-0000-0000892E0000}"/>
    <cellStyle name="Normal 6 3 10 2" xfId="31042" xr:uid="{00000000-0005-0000-0000-00008A2E0000}"/>
    <cellStyle name="Normal 6 3 10 3" xfId="41222" xr:uid="{00000000-0005-0000-0000-00008B2E0000}"/>
    <cellStyle name="Normal 6 3 10 4" xfId="20862" xr:uid="{00000000-0005-0000-0000-00008C2E0000}"/>
    <cellStyle name="Normal 6 3 11" xfId="21739" xr:uid="{00000000-0005-0000-0000-00008D2E0000}"/>
    <cellStyle name="Normal 6 3 11 2" xfId="31919" xr:uid="{00000000-0005-0000-0000-00008E2E0000}"/>
    <cellStyle name="Normal 6 3 11 3" xfId="42099" xr:uid="{00000000-0005-0000-0000-00008F2E0000}"/>
    <cellStyle name="Normal 6 3 12" xfId="22632" xr:uid="{00000000-0005-0000-0000-0000902E0000}"/>
    <cellStyle name="Normal 6 3 12 2" xfId="32812" xr:uid="{00000000-0005-0000-0000-0000912E0000}"/>
    <cellStyle name="Normal 6 3 12 3" xfId="42992" xr:uid="{00000000-0005-0000-0000-0000922E0000}"/>
    <cellStyle name="Normal 6 3 13" xfId="22871" xr:uid="{00000000-0005-0000-0000-0000932E0000}"/>
    <cellStyle name="Normal 6 3 14" xfId="33051" xr:uid="{00000000-0005-0000-0000-0000942E0000}"/>
    <cellStyle name="Normal 6 3 15" xfId="43231" xr:uid="{00000000-0005-0000-0000-0000952E0000}"/>
    <cellStyle name="Normal 6 3 16" xfId="43470" xr:uid="{00000000-0005-0000-0000-0000962E0000}"/>
    <cellStyle name="Normal 6 3 17" xfId="12737" xr:uid="{00000000-0005-0000-0000-0000972E0000}"/>
    <cellStyle name="Normal 6 3 18" xfId="3723" xr:uid="{00000000-0005-0000-0000-0000982E0000}"/>
    <cellStyle name="Normal 6 3 2" xfId="387" xr:uid="{00000000-0005-0000-0000-0000992E0000}"/>
    <cellStyle name="Normal 6 3 2 10" xfId="21854" xr:uid="{00000000-0005-0000-0000-00009A2E0000}"/>
    <cellStyle name="Normal 6 3 2 10 2" xfId="32034" xr:uid="{00000000-0005-0000-0000-00009B2E0000}"/>
    <cellStyle name="Normal 6 3 2 10 3" xfId="42214" xr:uid="{00000000-0005-0000-0000-00009C2E0000}"/>
    <cellStyle name="Normal 6 3 2 11" xfId="22750" xr:uid="{00000000-0005-0000-0000-00009D2E0000}"/>
    <cellStyle name="Normal 6 3 2 11 2" xfId="32930" xr:uid="{00000000-0005-0000-0000-00009E2E0000}"/>
    <cellStyle name="Normal 6 3 2 11 3" xfId="43110" xr:uid="{00000000-0005-0000-0000-00009F2E0000}"/>
    <cellStyle name="Normal 6 3 2 12" xfId="22989" xr:uid="{00000000-0005-0000-0000-0000A02E0000}"/>
    <cellStyle name="Normal 6 3 2 13" xfId="33169" xr:uid="{00000000-0005-0000-0000-0000A12E0000}"/>
    <cellStyle name="Normal 6 3 2 14" xfId="43349" xr:uid="{00000000-0005-0000-0000-0000A22E0000}"/>
    <cellStyle name="Normal 6 3 2 15" xfId="43588" xr:uid="{00000000-0005-0000-0000-0000A32E0000}"/>
    <cellStyle name="Normal 6 3 2 16" xfId="12852" xr:uid="{00000000-0005-0000-0000-0000A42E0000}"/>
    <cellStyle name="Normal 6 3 2 17" xfId="3844" xr:uid="{00000000-0005-0000-0000-0000A52E0000}"/>
    <cellStyle name="Normal 6 3 2 2" xfId="553" xr:uid="{00000000-0005-0000-0000-0000A62E0000}"/>
    <cellStyle name="Normal 6 3 2 2 10" xfId="23252" xr:uid="{00000000-0005-0000-0000-0000A72E0000}"/>
    <cellStyle name="Normal 6 3 2 2 11" xfId="33432" xr:uid="{00000000-0005-0000-0000-0000A82E0000}"/>
    <cellStyle name="Normal 6 3 2 2 12" xfId="13071" xr:uid="{00000000-0005-0000-0000-0000A92E0000}"/>
    <cellStyle name="Normal 6 3 2 2 13" xfId="4064" xr:uid="{00000000-0005-0000-0000-0000AA2E0000}"/>
    <cellStyle name="Normal 6 3 2 2 2" xfId="888" xr:uid="{00000000-0005-0000-0000-0000AB2E0000}"/>
    <cellStyle name="Normal 6 3 2 2 2 10" xfId="33870" xr:uid="{00000000-0005-0000-0000-0000AC2E0000}"/>
    <cellStyle name="Normal 6 3 2 2 2 11" xfId="13509" xr:uid="{00000000-0005-0000-0000-0000AD2E0000}"/>
    <cellStyle name="Normal 6 3 2 2 2 12" xfId="4502" xr:uid="{00000000-0005-0000-0000-0000AE2E0000}"/>
    <cellStyle name="Normal 6 3 2 2 2 2" xfId="1561" xr:uid="{00000000-0005-0000-0000-0000AF2E0000}"/>
    <cellStyle name="Normal 6 3 2 2 2 2 2" xfId="2911" xr:uid="{00000000-0005-0000-0000-0000B02E0000}"/>
    <cellStyle name="Normal 6 3 2 2 2 2 2 2" xfId="26318" xr:uid="{00000000-0005-0000-0000-0000B12E0000}"/>
    <cellStyle name="Normal 6 3 2 2 2 2 2 3" xfId="36498" xr:uid="{00000000-0005-0000-0000-0000B22E0000}"/>
    <cellStyle name="Normal 6 3 2 2 2 2 2 4" xfId="16137" xr:uid="{00000000-0005-0000-0000-0000B32E0000}"/>
    <cellStyle name="Normal 6 3 2 2 2 2 2 5" xfId="7131" xr:uid="{00000000-0005-0000-0000-0000B42E0000}"/>
    <cellStyle name="Normal 6 3 2 2 2 2 3" xfId="8884" xr:uid="{00000000-0005-0000-0000-0000B52E0000}"/>
    <cellStyle name="Normal 6 3 2 2 2 2 3 2" xfId="28071" xr:uid="{00000000-0005-0000-0000-0000B62E0000}"/>
    <cellStyle name="Normal 6 3 2 2 2 2 3 3" xfId="38251" xr:uid="{00000000-0005-0000-0000-0000B72E0000}"/>
    <cellStyle name="Normal 6 3 2 2 2 2 3 4" xfId="17890" xr:uid="{00000000-0005-0000-0000-0000B82E0000}"/>
    <cellStyle name="Normal 6 3 2 2 2 2 4" xfId="10877" xr:uid="{00000000-0005-0000-0000-0000B92E0000}"/>
    <cellStyle name="Normal 6 3 2 2 2 2 4 2" xfId="30061" xr:uid="{00000000-0005-0000-0000-0000BA2E0000}"/>
    <cellStyle name="Normal 6 3 2 2 2 2 4 3" xfId="40241" xr:uid="{00000000-0005-0000-0000-0000BB2E0000}"/>
    <cellStyle name="Normal 6 3 2 2 2 2 4 4" xfId="19881" xr:uid="{00000000-0005-0000-0000-0000BC2E0000}"/>
    <cellStyle name="Normal 6 3 2 2 2 2 5" xfId="24566" xr:uid="{00000000-0005-0000-0000-0000BD2E0000}"/>
    <cellStyle name="Normal 6 3 2 2 2 2 6" xfId="34746" xr:uid="{00000000-0005-0000-0000-0000BE2E0000}"/>
    <cellStyle name="Normal 6 3 2 2 2 2 7" xfId="14385" xr:uid="{00000000-0005-0000-0000-0000BF2E0000}"/>
    <cellStyle name="Normal 6 3 2 2 2 2 8" xfId="5379" xr:uid="{00000000-0005-0000-0000-0000C02E0000}"/>
    <cellStyle name="Normal 6 3 2 2 2 3" xfId="2237" xr:uid="{00000000-0005-0000-0000-0000C12E0000}"/>
    <cellStyle name="Normal 6 3 2 2 2 3 2" xfId="25442" xr:uid="{00000000-0005-0000-0000-0000C22E0000}"/>
    <cellStyle name="Normal 6 3 2 2 2 3 3" xfId="35622" xr:uid="{00000000-0005-0000-0000-0000C32E0000}"/>
    <cellStyle name="Normal 6 3 2 2 2 3 4" xfId="15261" xr:uid="{00000000-0005-0000-0000-0000C42E0000}"/>
    <cellStyle name="Normal 6 3 2 2 2 3 5" xfId="6255" xr:uid="{00000000-0005-0000-0000-0000C52E0000}"/>
    <cellStyle name="Normal 6 3 2 2 2 4" xfId="3585" xr:uid="{00000000-0005-0000-0000-0000C62E0000}"/>
    <cellStyle name="Normal 6 3 2 2 2 4 2" xfId="27195" xr:uid="{00000000-0005-0000-0000-0000C72E0000}"/>
    <cellStyle name="Normal 6 3 2 2 2 4 3" xfId="37375" xr:uid="{00000000-0005-0000-0000-0000C82E0000}"/>
    <cellStyle name="Normal 6 3 2 2 2 4 4" xfId="17014" xr:uid="{00000000-0005-0000-0000-0000C92E0000}"/>
    <cellStyle name="Normal 6 3 2 2 2 4 5" xfId="8008" xr:uid="{00000000-0005-0000-0000-0000CA2E0000}"/>
    <cellStyle name="Normal 6 3 2 2 2 5" xfId="10001" xr:uid="{00000000-0005-0000-0000-0000CB2E0000}"/>
    <cellStyle name="Normal 6 3 2 2 2 5 2" xfId="29185" xr:uid="{00000000-0005-0000-0000-0000CC2E0000}"/>
    <cellStyle name="Normal 6 3 2 2 2 5 3" xfId="39365" xr:uid="{00000000-0005-0000-0000-0000CD2E0000}"/>
    <cellStyle name="Normal 6 3 2 2 2 5 4" xfId="19005" xr:uid="{00000000-0005-0000-0000-0000CE2E0000}"/>
    <cellStyle name="Normal 6 3 2 2 2 6" xfId="11754" xr:uid="{00000000-0005-0000-0000-0000CF2E0000}"/>
    <cellStyle name="Normal 6 3 2 2 2 6 2" xfId="30938" xr:uid="{00000000-0005-0000-0000-0000D02E0000}"/>
    <cellStyle name="Normal 6 3 2 2 2 6 3" xfId="41118" xr:uid="{00000000-0005-0000-0000-0000D12E0000}"/>
    <cellStyle name="Normal 6 3 2 2 2 6 4" xfId="20758" xr:uid="{00000000-0005-0000-0000-0000D22E0000}"/>
    <cellStyle name="Normal 6 3 2 2 2 7" xfId="12630" xr:uid="{00000000-0005-0000-0000-0000D32E0000}"/>
    <cellStyle name="Normal 6 3 2 2 2 7 2" xfId="31814" xr:uid="{00000000-0005-0000-0000-0000D42E0000}"/>
    <cellStyle name="Normal 6 3 2 2 2 7 3" xfId="41994" xr:uid="{00000000-0005-0000-0000-0000D52E0000}"/>
    <cellStyle name="Normal 6 3 2 2 2 7 4" xfId="21634" xr:uid="{00000000-0005-0000-0000-0000D62E0000}"/>
    <cellStyle name="Normal 6 3 2 2 2 8" xfId="22511" xr:uid="{00000000-0005-0000-0000-0000D72E0000}"/>
    <cellStyle name="Normal 6 3 2 2 2 8 2" xfId="32691" xr:uid="{00000000-0005-0000-0000-0000D82E0000}"/>
    <cellStyle name="Normal 6 3 2 2 2 8 3" xfId="42871" xr:uid="{00000000-0005-0000-0000-0000D92E0000}"/>
    <cellStyle name="Normal 6 3 2 2 2 9" xfId="23690" xr:uid="{00000000-0005-0000-0000-0000DA2E0000}"/>
    <cellStyle name="Normal 6 3 2 2 3" xfId="1226" xr:uid="{00000000-0005-0000-0000-0000DB2E0000}"/>
    <cellStyle name="Normal 6 3 2 2 3 2" xfId="2576" xr:uid="{00000000-0005-0000-0000-0000DC2E0000}"/>
    <cellStyle name="Normal 6 3 2 2 3 2 2" xfId="25880" xr:uid="{00000000-0005-0000-0000-0000DD2E0000}"/>
    <cellStyle name="Normal 6 3 2 2 3 2 3" xfId="36060" xr:uid="{00000000-0005-0000-0000-0000DE2E0000}"/>
    <cellStyle name="Normal 6 3 2 2 3 2 4" xfId="15699" xr:uid="{00000000-0005-0000-0000-0000DF2E0000}"/>
    <cellStyle name="Normal 6 3 2 2 3 2 5" xfId="6693" xr:uid="{00000000-0005-0000-0000-0000E02E0000}"/>
    <cellStyle name="Normal 6 3 2 2 3 3" xfId="8446" xr:uid="{00000000-0005-0000-0000-0000E12E0000}"/>
    <cellStyle name="Normal 6 3 2 2 3 3 2" xfId="27633" xr:uid="{00000000-0005-0000-0000-0000E22E0000}"/>
    <cellStyle name="Normal 6 3 2 2 3 3 3" xfId="37813" xr:uid="{00000000-0005-0000-0000-0000E32E0000}"/>
    <cellStyle name="Normal 6 3 2 2 3 3 4" xfId="17452" xr:uid="{00000000-0005-0000-0000-0000E42E0000}"/>
    <cellStyle name="Normal 6 3 2 2 3 4" xfId="10439" xr:uid="{00000000-0005-0000-0000-0000E52E0000}"/>
    <cellStyle name="Normal 6 3 2 2 3 4 2" xfId="29623" xr:uid="{00000000-0005-0000-0000-0000E62E0000}"/>
    <cellStyle name="Normal 6 3 2 2 3 4 3" xfId="39803" xr:uid="{00000000-0005-0000-0000-0000E72E0000}"/>
    <cellStyle name="Normal 6 3 2 2 3 4 4" xfId="19443" xr:uid="{00000000-0005-0000-0000-0000E82E0000}"/>
    <cellStyle name="Normal 6 3 2 2 3 5" xfId="24128" xr:uid="{00000000-0005-0000-0000-0000E92E0000}"/>
    <cellStyle name="Normal 6 3 2 2 3 6" xfId="34308" xr:uid="{00000000-0005-0000-0000-0000EA2E0000}"/>
    <cellStyle name="Normal 6 3 2 2 3 7" xfId="13947" xr:uid="{00000000-0005-0000-0000-0000EB2E0000}"/>
    <cellStyle name="Normal 6 3 2 2 3 8" xfId="4941" xr:uid="{00000000-0005-0000-0000-0000EC2E0000}"/>
    <cellStyle name="Normal 6 3 2 2 4" xfId="1902" xr:uid="{00000000-0005-0000-0000-0000ED2E0000}"/>
    <cellStyle name="Normal 6 3 2 2 4 2" xfId="25004" xr:uid="{00000000-0005-0000-0000-0000EE2E0000}"/>
    <cellStyle name="Normal 6 3 2 2 4 3" xfId="35184" xr:uid="{00000000-0005-0000-0000-0000EF2E0000}"/>
    <cellStyle name="Normal 6 3 2 2 4 4" xfId="14823" xr:uid="{00000000-0005-0000-0000-0000F02E0000}"/>
    <cellStyle name="Normal 6 3 2 2 4 5" xfId="5817" xr:uid="{00000000-0005-0000-0000-0000F12E0000}"/>
    <cellStyle name="Normal 6 3 2 2 5" xfId="3250" xr:uid="{00000000-0005-0000-0000-0000F22E0000}"/>
    <cellStyle name="Normal 6 3 2 2 5 2" xfId="26757" xr:uid="{00000000-0005-0000-0000-0000F32E0000}"/>
    <cellStyle name="Normal 6 3 2 2 5 3" xfId="36937" xr:uid="{00000000-0005-0000-0000-0000F42E0000}"/>
    <cellStyle name="Normal 6 3 2 2 5 4" xfId="16576" xr:uid="{00000000-0005-0000-0000-0000F52E0000}"/>
    <cellStyle name="Normal 6 3 2 2 5 5" xfId="7570" xr:uid="{00000000-0005-0000-0000-0000F62E0000}"/>
    <cellStyle name="Normal 6 3 2 2 6" xfId="9563" xr:uid="{00000000-0005-0000-0000-0000F72E0000}"/>
    <cellStyle name="Normal 6 3 2 2 6 2" xfId="28747" xr:uid="{00000000-0005-0000-0000-0000F82E0000}"/>
    <cellStyle name="Normal 6 3 2 2 6 3" xfId="38927" xr:uid="{00000000-0005-0000-0000-0000F92E0000}"/>
    <cellStyle name="Normal 6 3 2 2 6 4" xfId="18567" xr:uid="{00000000-0005-0000-0000-0000FA2E0000}"/>
    <cellStyle name="Normal 6 3 2 2 7" xfId="11316" xr:uid="{00000000-0005-0000-0000-0000FB2E0000}"/>
    <cellStyle name="Normal 6 3 2 2 7 2" xfId="30500" xr:uid="{00000000-0005-0000-0000-0000FC2E0000}"/>
    <cellStyle name="Normal 6 3 2 2 7 3" xfId="40680" xr:uid="{00000000-0005-0000-0000-0000FD2E0000}"/>
    <cellStyle name="Normal 6 3 2 2 7 4" xfId="20320" xr:uid="{00000000-0005-0000-0000-0000FE2E0000}"/>
    <cellStyle name="Normal 6 3 2 2 8" xfId="12192" xr:uid="{00000000-0005-0000-0000-0000FF2E0000}"/>
    <cellStyle name="Normal 6 3 2 2 8 2" xfId="31376" xr:uid="{00000000-0005-0000-0000-0000002F0000}"/>
    <cellStyle name="Normal 6 3 2 2 8 3" xfId="41556" xr:uid="{00000000-0005-0000-0000-0000012F0000}"/>
    <cellStyle name="Normal 6 3 2 2 8 4" xfId="21196" xr:uid="{00000000-0005-0000-0000-0000022F0000}"/>
    <cellStyle name="Normal 6 3 2 2 9" xfId="22073" xr:uid="{00000000-0005-0000-0000-0000032F0000}"/>
    <cellStyle name="Normal 6 3 2 2 9 2" xfId="32253" xr:uid="{00000000-0005-0000-0000-0000042F0000}"/>
    <cellStyle name="Normal 6 3 2 2 9 3" xfId="42433" xr:uid="{00000000-0005-0000-0000-0000052F0000}"/>
    <cellStyle name="Normal 6 3 2 3" xfId="722" xr:uid="{00000000-0005-0000-0000-0000062F0000}"/>
    <cellStyle name="Normal 6 3 2 3 10" xfId="33651" xr:uid="{00000000-0005-0000-0000-0000072F0000}"/>
    <cellStyle name="Normal 6 3 2 3 11" xfId="13290" xr:uid="{00000000-0005-0000-0000-0000082F0000}"/>
    <cellStyle name="Normal 6 3 2 3 12" xfId="4283" xr:uid="{00000000-0005-0000-0000-0000092F0000}"/>
    <cellStyle name="Normal 6 3 2 3 2" xfId="1395" xr:uid="{00000000-0005-0000-0000-00000A2F0000}"/>
    <cellStyle name="Normal 6 3 2 3 2 2" xfId="2745" xr:uid="{00000000-0005-0000-0000-00000B2F0000}"/>
    <cellStyle name="Normal 6 3 2 3 2 2 2" xfId="26099" xr:uid="{00000000-0005-0000-0000-00000C2F0000}"/>
    <cellStyle name="Normal 6 3 2 3 2 2 3" xfId="36279" xr:uid="{00000000-0005-0000-0000-00000D2F0000}"/>
    <cellStyle name="Normal 6 3 2 3 2 2 4" xfId="15918" xr:uid="{00000000-0005-0000-0000-00000E2F0000}"/>
    <cellStyle name="Normal 6 3 2 3 2 2 5" xfId="6912" xr:uid="{00000000-0005-0000-0000-00000F2F0000}"/>
    <cellStyle name="Normal 6 3 2 3 2 3" xfId="8665" xr:uid="{00000000-0005-0000-0000-0000102F0000}"/>
    <cellStyle name="Normal 6 3 2 3 2 3 2" xfId="27852" xr:uid="{00000000-0005-0000-0000-0000112F0000}"/>
    <cellStyle name="Normal 6 3 2 3 2 3 3" xfId="38032" xr:uid="{00000000-0005-0000-0000-0000122F0000}"/>
    <cellStyle name="Normal 6 3 2 3 2 3 4" xfId="17671" xr:uid="{00000000-0005-0000-0000-0000132F0000}"/>
    <cellStyle name="Normal 6 3 2 3 2 4" xfId="10658" xr:uid="{00000000-0005-0000-0000-0000142F0000}"/>
    <cellStyle name="Normal 6 3 2 3 2 4 2" xfId="29842" xr:uid="{00000000-0005-0000-0000-0000152F0000}"/>
    <cellStyle name="Normal 6 3 2 3 2 4 3" xfId="40022" xr:uid="{00000000-0005-0000-0000-0000162F0000}"/>
    <cellStyle name="Normal 6 3 2 3 2 4 4" xfId="19662" xr:uid="{00000000-0005-0000-0000-0000172F0000}"/>
    <cellStyle name="Normal 6 3 2 3 2 5" xfId="24347" xr:uid="{00000000-0005-0000-0000-0000182F0000}"/>
    <cellStyle name="Normal 6 3 2 3 2 6" xfId="34527" xr:uid="{00000000-0005-0000-0000-0000192F0000}"/>
    <cellStyle name="Normal 6 3 2 3 2 7" xfId="14166" xr:uid="{00000000-0005-0000-0000-00001A2F0000}"/>
    <cellStyle name="Normal 6 3 2 3 2 8" xfId="5160" xr:uid="{00000000-0005-0000-0000-00001B2F0000}"/>
    <cellStyle name="Normal 6 3 2 3 3" xfId="2071" xr:uid="{00000000-0005-0000-0000-00001C2F0000}"/>
    <cellStyle name="Normal 6 3 2 3 3 2" xfId="25223" xr:uid="{00000000-0005-0000-0000-00001D2F0000}"/>
    <cellStyle name="Normal 6 3 2 3 3 3" xfId="35403" xr:uid="{00000000-0005-0000-0000-00001E2F0000}"/>
    <cellStyle name="Normal 6 3 2 3 3 4" xfId="15042" xr:uid="{00000000-0005-0000-0000-00001F2F0000}"/>
    <cellStyle name="Normal 6 3 2 3 3 5" xfId="6036" xr:uid="{00000000-0005-0000-0000-0000202F0000}"/>
    <cellStyle name="Normal 6 3 2 3 4" xfId="3419" xr:uid="{00000000-0005-0000-0000-0000212F0000}"/>
    <cellStyle name="Normal 6 3 2 3 4 2" xfId="26976" xr:uid="{00000000-0005-0000-0000-0000222F0000}"/>
    <cellStyle name="Normal 6 3 2 3 4 3" xfId="37156" xr:uid="{00000000-0005-0000-0000-0000232F0000}"/>
    <cellStyle name="Normal 6 3 2 3 4 4" xfId="16795" xr:uid="{00000000-0005-0000-0000-0000242F0000}"/>
    <cellStyle name="Normal 6 3 2 3 4 5" xfId="7789" xr:uid="{00000000-0005-0000-0000-0000252F0000}"/>
    <cellStyle name="Normal 6 3 2 3 5" xfId="9782" xr:uid="{00000000-0005-0000-0000-0000262F0000}"/>
    <cellStyle name="Normal 6 3 2 3 5 2" xfId="28966" xr:uid="{00000000-0005-0000-0000-0000272F0000}"/>
    <cellStyle name="Normal 6 3 2 3 5 3" xfId="39146" xr:uid="{00000000-0005-0000-0000-0000282F0000}"/>
    <cellStyle name="Normal 6 3 2 3 5 4" xfId="18786" xr:uid="{00000000-0005-0000-0000-0000292F0000}"/>
    <cellStyle name="Normal 6 3 2 3 6" xfId="11535" xr:uid="{00000000-0005-0000-0000-00002A2F0000}"/>
    <cellStyle name="Normal 6 3 2 3 6 2" xfId="30719" xr:uid="{00000000-0005-0000-0000-00002B2F0000}"/>
    <cellStyle name="Normal 6 3 2 3 6 3" xfId="40899" xr:uid="{00000000-0005-0000-0000-00002C2F0000}"/>
    <cellStyle name="Normal 6 3 2 3 6 4" xfId="20539" xr:uid="{00000000-0005-0000-0000-00002D2F0000}"/>
    <cellStyle name="Normal 6 3 2 3 7" xfId="12411" xr:uid="{00000000-0005-0000-0000-00002E2F0000}"/>
    <cellStyle name="Normal 6 3 2 3 7 2" xfId="31595" xr:uid="{00000000-0005-0000-0000-00002F2F0000}"/>
    <cellStyle name="Normal 6 3 2 3 7 3" xfId="41775" xr:uid="{00000000-0005-0000-0000-0000302F0000}"/>
    <cellStyle name="Normal 6 3 2 3 7 4" xfId="21415" xr:uid="{00000000-0005-0000-0000-0000312F0000}"/>
    <cellStyle name="Normal 6 3 2 3 8" xfId="22292" xr:uid="{00000000-0005-0000-0000-0000322F0000}"/>
    <cellStyle name="Normal 6 3 2 3 8 2" xfId="32472" xr:uid="{00000000-0005-0000-0000-0000332F0000}"/>
    <cellStyle name="Normal 6 3 2 3 8 3" xfId="42652" xr:uid="{00000000-0005-0000-0000-0000342F0000}"/>
    <cellStyle name="Normal 6 3 2 3 9" xfId="23471" xr:uid="{00000000-0005-0000-0000-0000352F0000}"/>
    <cellStyle name="Normal 6 3 2 4" xfId="1060" xr:uid="{00000000-0005-0000-0000-0000362F0000}"/>
    <cellStyle name="Normal 6 3 2 4 2" xfId="2410" xr:uid="{00000000-0005-0000-0000-0000372F0000}"/>
    <cellStyle name="Normal 6 3 2 4 2 2" xfId="25661" xr:uid="{00000000-0005-0000-0000-0000382F0000}"/>
    <cellStyle name="Normal 6 3 2 4 2 3" xfId="35841" xr:uid="{00000000-0005-0000-0000-0000392F0000}"/>
    <cellStyle name="Normal 6 3 2 4 2 4" xfId="15480" xr:uid="{00000000-0005-0000-0000-00003A2F0000}"/>
    <cellStyle name="Normal 6 3 2 4 2 5" xfId="6474" xr:uid="{00000000-0005-0000-0000-00003B2F0000}"/>
    <cellStyle name="Normal 6 3 2 4 3" xfId="8227" xr:uid="{00000000-0005-0000-0000-00003C2F0000}"/>
    <cellStyle name="Normal 6 3 2 4 3 2" xfId="27414" xr:uid="{00000000-0005-0000-0000-00003D2F0000}"/>
    <cellStyle name="Normal 6 3 2 4 3 3" xfId="37594" xr:uid="{00000000-0005-0000-0000-00003E2F0000}"/>
    <cellStyle name="Normal 6 3 2 4 3 4" xfId="17233" xr:uid="{00000000-0005-0000-0000-00003F2F0000}"/>
    <cellStyle name="Normal 6 3 2 4 4" xfId="10220" xr:uid="{00000000-0005-0000-0000-0000402F0000}"/>
    <cellStyle name="Normal 6 3 2 4 4 2" xfId="29404" xr:uid="{00000000-0005-0000-0000-0000412F0000}"/>
    <cellStyle name="Normal 6 3 2 4 4 3" xfId="39584" xr:uid="{00000000-0005-0000-0000-0000422F0000}"/>
    <cellStyle name="Normal 6 3 2 4 4 4" xfId="19224" xr:uid="{00000000-0005-0000-0000-0000432F0000}"/>
    <cellStyle name="Normal 6 3 2 4 5" xfId="23909" xr:uid="{00000000-0005-0000-0000-0000442F0000}"/>
    <cellStyle name="Normal 6 3 2 4 6" xfId="34089" xr:uid="{00000000-0005-0000-0000-0000452F0000}"/>
    <cellStyle name="Normal 6 3 2 4 7" xfId="13728" xr:uid="{00000000-0005-0000-0000-0000462F0000}"/>
    <cellStyle name="Normal 6 3 2 4 8" xfId="4722" xr:uid="{00000000-0005-0000-0000-0000472F0000}"/>
    <cellStyle name="Normal 6 3 2 5" xfId="1736" xr:uid="{00000000-0005-0000-0000-0000482F0000}"/>
    <cellStyle name="Normal 6 3 2 5 2" xfId="9124" xr:uid="{00000000-0005-0000-0000-0000492F0000}"/>
    <cellStyle name="Normal 6 3 2 5 2 2" xfId="28308" xr:uid="{00000000-0005-0000-0000-00004A2F0000}"/>
    <cellStyle name="Normal 6 3 2 5 2 3" xfId="38488" xr:uid="{00000000-0005-0000-0000-00004B2F0000}"/>
    <cellStyle name="Normal 6 3 2 5 2 4" xfId="18128" xr:uid="{00000000-0005-0000-0000-00004C2F0000}"/>
    <cellStyle name="Normal 6 3 2 5 3" xfId="24785" xr:uid="{00000000-0005-0000-0000-00004D2F0000}"/>
    <cellStyle name="Normal 6 3 2 5 4" xfId="34965" xr:uid="{00000000-0005-0000-0000-00004E2F0000}"/>
    <cellStyle name="Normal 6 3 2 5 5" xfId="14604" xr:uid="{00000000-0005-0000-0000-00004F2F0000}"/>
    <cellStyle name="Normal 6 3 2 5 6" xfId="5598" xr:uid="{00000000-0005-0000-0000-0000502F0000}"/>
    <cellStyle name="Normal 6 3 2 6" xfId="3084" xr:uid="{00000000-0005-0000-0000-0000512F0000}"/>
    <cellStyle name="Normal 6 3 2 6 2" xfId="26538" xr:uid="{00000000-0005-0000-0000-0000522F0000}"/>
    <cellStyle name="Normal 6 3 2 6 3" xfId="36718" xr:uid="{00000000-0005-0000-0000-0000532F0000}"/>
    <cellStyle name="Normal 6 3 2 6 4" xfId="16357" xr:uid="{00000000-0005-0000-0000-0000542F0000}"/>
    <cellStyle name="Normal 6 3 2 6 5" xfId="7351" xr:uid="{00000000-0005-0000-0000-0000552F0000}"/>
    <cellStyle name="Normal 6 3 2 7" xfId="9344" xr:uid="{00000000-0005-0000-0000-0000562F0000}"/>
    <cellStyle name="Normal 6 3 2 7 2" xfId="28528" xr:uid="{00000000-0005-0000-0000-0000572F0000}"/>
    <cellStyle name="Normal 6 3 2 7 3" xfId="38708" xr:uid="{00000000-0005-0000-0000-0000582F0000}"/>
    <cellStyle name="Normal 6 3 2 7 4" xfId="18348" xr:uid="{00000000-0005-0000-0000-0000592F0000}"/>
    <cellStyle name="Normal 6 3 2 8" xfId="11097" xr:uid="{00000000-0005-0000-0000-00005A2F0000}"/>
    <cellStyle name="Normal 6 3 2 8 2" xfId="30281" xr:uid="{00000000-0005-0000-0000-00005B2F0000}"/>
    <cellStyle name="Normal 6 3 2 8 3" xfId="40461" xr:uid="{00000000-0005-0000-0000-00005C2F0000}"/>
    <cellStyle name="Normal 6 3 2 8 4" xfId="20101" xr:uid="{00000000-0005-0000-0000-00005D2F0000}"/>
    <cellStyle name="Normal 6 3 2 9" xfId="11973" xr:uid="{00000000-0005-0000-0000-00005E2F0000}"/>
    <cellStyle name="Normal 6 3 2 9 2" xfId="31157" xr:uid="{00000000-0005-0000-0000-00005F2F0000}"/>
    <cellStyle name="Normal 6 3 2 9 3" xfId="41337" xr:uid="{00000000-0005-0000-0000-0000602F0000}"/>
    <cellStyle name="Normal 6 3 2 9 4" xfId="20977" xr:uid="{00000000-0005-0000-0000-0000612F0000}"/>
    <cellStyle name="Normal 6 3 3" xfId="478" xr:uid="{00000000-0005-0000-0000-0000622F0000}"/>
    <cellStyle name="Normal 6 3 3 10" xfId="23137" xr:uid="{00000000-0005-0000-0000-0000632F0000}"/>
    <cellStyle name="Normal 6 3 3 11" xfId="33317" xr:uid="{00000000-0005-0000-0000-0000642F0000}"/>
    <cellStyle name="Normal 6 3 3 12" xfId="12956" xr:uid="{00000000-0005-0000-0000-0000652F0000}"/>
    <cellStyle name="Normal 6 3 3 13" xfId="3949" xr:uid="{00000000-0005-0000-0000-0000662F0000}"/>
    <cellStyle name="Normal 6 3 3 2" xfId="813" xr:uid="{00000000-0005-0000-0000-0000672F0000}"/>
    <cellStyle name="Normal 6 3 3 2 10" xfId="33755" xr:uid="{00000000-0005-0000-0000-0000682F0000}"/>
    <cellStyle name="Normal 6 3 3 2 11" xfId="13394" xr:uid="{00000000-0005-0000-0000-0000692F0000}"/>
    <cellStyle name="Normal 6 3 3 2 12" xfId="4387" xr:uid="{00000000-0005-0000-0000-00006A2F0000}"/>
    <cellStyle name="Normal 6 3 3 2 2" xfId="1486" xr:uid="{00000000-0005-0000-0000-00006B2F0000}"/>
    <cellStyle name="Normal 6 3 3 2 2 2" xfId="2836" xr:uid="{00000000-0005-0000-0000-00006C2F0000}"/>
    <cellStyle name="Normal 6 3 3 2 2 2 2" xfId="26203" xr:uid="{00000000-0005-0000-0000-00006D2F0000}"/>
    <cellStyle name="Normal 6 3 3 2 2 2 3" xfId="36383" xr:uid="{00000000-0005-0000-0000-00006E2F0000}"/>
    <cellStyle name="Normal 6 3 3 2 2 2 4" xfId="16022" xr:uid="{00000000-0005-0000-0000-00006F2F0000}"/>
    <cellStyle name="Normal 6 3 3 2 2 2 5" xfId="7016" xr:uid="{00000000-0005-0000-0000-0000702F0000}"/>
    <cellStyle name="Normal 6 3 3 2 2 3" xfId="8769" xr:uid="{00000000-0005-0000-0000-0000712F0000}"/>
    <cellStyle name="Normal 6 3 3 2 2 3 2" xfId="27956" xr:uid="{00000000-0005-0000-0000-0000722F0000}"/>
    <cellStyle name="Normal 6 3 3 2 2 3 3" xfId="38136" xr:uid="{00000000-0005-0000-0000-0000732F0000}"/>
    <cellStyle name="Normal 6 3 3 2 2 3 4" xfId="17775" xr:uid="{00000000-0005-0000-0000-0000742F0000}"/>
    <cellStyle name="Normal 6 3 3 2 2 4" xfId="10762" xr:uid="{00000000-0005-0000-0000-0000752F0000}"/>
    <cellStyle name="Normal 6 3 3 2 2 4 2" xfId="29946" xr:uid="{00000000-0005-0000-0000-0000762F0000}"/>
    <cellStyle name="Normal 6 3 3 2 2 4 3" xfId="40126" xr:uid="{00000000-0005-0000-0000-0000772F0000}"/>
    <cellStyle name="Normal 6 3 3 2 2 4 4" xfId="19766" xr:uid="{00000000-0005-0000-0000-0000782F0000}"/>
    <cellStyle name="Normal 6 3 3 2 2 5" xfId="24451" xr:uid="{00000000-0005-0000-0000-0000792F0000}"/>
    <cellStyle name="Normal 6 3 3 2 2 6" xfId="34631" xr:uid="{00000000-0005-0000-0000-00007A2F0000}"/>
    <cellStyle name="Normal 6 3 3 2 2 7" xfId="14270" xr:uid="{00000000-0005-0000-0000-00007B2F0000}"/>
    <cellStyle name="Normal 6 3 3 2 2 8" xfId="5264" xr:uid="{00000000-0005-0000-0000-00007C2F0000}"/>
    <cellStyle name="Normal 6 3 3 2 3" xfId="2162" xr:uid="{00000000-0005-0000-0000-00007D2F0000}"/>
    <cellStyle name="Normal 6 3 3 2 3 2" xfId="25327" xr:uid="{00000000-0005-0000-0000-00007E2F0000}"/>
    <cellStyle name="Normal 6 3 3 2 3 3" xfId="35507" xr:uid="{00000000-0005-0000-0000-00007F2F0000}"/>
    <cellStyle name="Normal 6 3 3 2 3 4" xfId="15146" xr:uid="{00000000-0005-0000-0000-0000802F0000}"/>
    <cellStyle name="Normal 6 3 3 2 3 5" xfId="6140" xr:uid="{00000000-0005-0000-0000-0000812F0000}"/>
    <cellStyle name="Normal 6 3 3 2 4" xfId="3510" xr:uid="{00000000-0005-0000-0000-0000822F0000}"/>
    <cellStyle name="Normal 6 3 3 2 4 2" xfId="27080" xr:uid="{00000000-0005-0000-0000-0000832F0000}"/>
    <cellStyle name="Normal 6 3 3 2 4 3" xfId="37260" xr:uid="{00000000-0005-0000-0000-0000842F0000}"/>
    <cellStyle name="Normal 6 3 3 2 4 4" xfId="16899" xr:uid="{00000000-0005-0000-0000-0000852F0000}"/>
    <cellStyle name="Normal 6 3 3 2 4 5" xfId="7893" xr:uid="{00000000-0005-0000-0000-0000862F0000}"/>
    <cellStyle name="Normal 6 3 3 2 5" xfId="9886" xr:uid="{00000000-0005-0000-0000-0000872F0000}"/>
    <cellStyle name="Normal 6 3 3 2 5 2" xfId="29070" xr:uid="{00000000-0005-0000-0000-0000882F0000}"/>
    <cellStyle name="Normal 6 3 3 2 5 3" xfId="39250" xr:uid="{00000000-0005-0000-0000-0000892F0000}"/>
    <cellStyle name="Normal 6 3 3 2 5 4" xfId="18890" xr:uid="{00000000-0005-0000-0000-00008A2F0000}"/>
    <cellStyle name="Normal 6 3 3 2 6" xfId="11639" xr:uid="{00000000-0005-0000-0000-00008B2F0000}"/>
    <cellStyle name="Normal 6 3 3 2 6 2" xfId="30823" xr:uid="{00000000-0005-0000-0000-00008C2F0000}"/>
    <cellStyle name="Normal 6 3 3 2 6 3" xfId="41003" xr:uid="{00000000-0005-0000-0000-00008D2F0000}"/>
    <cellStyle name="Normal 6 3 3 2 6 4" xfId="20643" xr:uid="{00000000-0005-0000-0000-00008E2F0000}"/>
    <cellStyle name="Normal 6 3 3 2 7" xfId="12515" xr:uid="{00000000-0005-0000-0000-00008F2F0000}"/>
    <cellStyle name="Normal 6 3 3 2 7 2" xfId="31699" xr:uid="{00000000-0005-0000-0000-0000902F0000}"/>
    <cellStyle name="Normal 6 3 3 2 7 3" xfId="41879" xr:uid="{00000000-0005-0000-0000-0000912F0000}"/>
    <cellStyle name="Normal 6 3 3 2 7 4" xfId="21519" xr:uid="{00000000-0005-0000-0000-0000922F0000}"/>
    <cellStyle name="Normal 6 3 3 2 8" xfId="22396" xr:uid="{00000000-0005-0000-0000-0000932F0000}"/>
    <cellStyle name="Normal 6 3 3 2 8 2" xfId="32576" xr:uid="{00000000-0005-0000-0000-0000942F0000}"/>
    <cellStyle name="Normal 6 3 3 2 8 3" xfId="42756" xr:uid="{00000000-0005-0000-0000-0000952F0000}"/>
    <cellStyle name="Normal 6 3 3 2 9" xfId="23575" xr:uid="{00000000-0005-0000-0000-0000962F0000}"/>
    <cellStyle name="Normal 6 3 3 3" xfId="1151" xr:uid="{00000000-0005-0000-0000-0000972F0000}"/>
    <cellStyle name="Normal 6 3 3 3 2" xfId="2501" xr:uid="{00000000-0005-0000-0000-0000982F0000}"/>
    <cellStyle name="Normal 6 3 3 3 2 2" xfId="25765" xr:uid="{00000000-0005-0000-0000-0000992F0000}"/>
    <cellStyle name="Normal 6 3 3 3 2 3" xfId="35945" xr:uid="{00000000-0005-0000-0000-00009A2F0000}"/>
    <cellStyle name="Normal 6 3 3 3 2 4" xfId="15584" xr:uid="{00000000-0005-0000-0000-00009B2F0000}"/>
    <cellStyle name="Normal 6 3 3 3 2 5" xfId="6578" xr:uid="{00000000-0005-0000-0000-00009C2F0000}"/>
    <cellStyle name="Normal 6 3 3 3 3" xfId="8331" xr:uid="{00000000-0005-0000-0000-00009D2F0000}"/>
    <cellStyle name="Normal 6 3 3 3 3 2" xfId="27518" xr:uid="{00000000-0005-0000-0000-00009E2F0000}"/>
    <cellStyle name="Normal 6 3 3 3 3 3" xfId="37698" xr:uid="{00000000-0005-0000-0000-00009F2F0000}"/>
    <cellStyle name="Normal 6 3 3 3 3 4" xfId="17337" xr:uid="{00000000-0005-0000-0000-0000A02F0000}"/>
    <cellStyle name="Normal 6 3 3 3 4" xfId="10324" xr:uid="{00000000-0005-0000-0000-0000A12F0000}"/>
    <cellStyle name="Normal 6 3 3 3 4 2" xfId="29508" xr:uid="{00000000-0005-0000-0000-0000A22F0000}"/>
    <cellStyle name="Normal 6 3 3 3 4 3" xfId="39688" xr:uid="{00000000-0005-0000-0000-0000A32F0000}"/>
    <cellStyle name="Normal 6 3 3 3 4 4" xfId="19328" xr:uid="{00000000-0005-0000-0000-0000A42F0000}"/>
    <cellStyle name="Normal 6 3 3 3 5" xfId="24013" xr:uid="{00000000-0005-0000-0000-0000A52F0000}"/>
    <cellStyle name="Normal 6 3 3 3 6" xfId="34193" xr:uid="{00000000-0005-0000-0000-0000A62F0000}"/>
    <cellStyle name="Normal 6 3 3 3 7" xfId="13832" xr:uid="{00000000-0005-0000-0000-0000A72F0000}"/>
    <cellStyle name="Normal 6 3 3 3 8" xfId="4826" xr:uid="{00000000-0005-0000-0000-0000A82F0000}"/>
    <cellStyle name="Normal 6 3 3 4" xfId="1827" xr:uid="{00000000-0005-0000-0000-0000A92F0000}"/>
    <cellStyle name="Normal 6 3 3 4 2" xfId="24889" xr:uid="{00000000-0005-0000-0000-0000AA2F0000}"/>
    <cellStyle name="Normal 6 3 3 4 3" xfId="35069" xr:uid="{00000000-0005-0000-0000-0000AB2F0000}"/>
    <cellStyle name="Normal 6 3 3 4 4" xfId="14708" xr:uid="{00000000-0005-0000-0000-0000AC2F0000}"/>
    <cellStyle name="Normal 6 3 3 4 5" xfId="5702" xr:uid="{00000000-0005-0000-0000-0000AD2F0000}"/>
    <cellStyle name="Normal 6 3 3 5" xfId="3175" xr:uid="{00000000-0005-0000-0000-0000AE2F0000}"/>
    <cellStyle name="Normal 6 3 3 5 2" xfId="26642" xr:uid="{00000000-0005-0000-0000-0000AF2F0000}"/>
    <cellStyle name="Normal 6 3 3 5 3" xfId="36822" xr:uid="{00000000-0005-0000-0000-0000B02F0000}"/>
    <cellStyle name="Normal 6 3 3 5 4" xfId="16461" xr:uid="{00000000-0005-0000-0000-0000B12F0000}"/>
    <cellStyle name="Normal 6 3 3 5 5" xfId="7455" xr:uid="{00000000-0005-0000-0000-0000B22F0000}"/>
    <cellStyle name="Normal 6 3 3 6" xfId="9448" xr:uid="{00000000-0005-0000-0000-0000B32F0000}"/>
    <cellStyle name="Normal 6 3 3 6 2" xfId="28632" xr:uid="{00000000-0005-0000-0000-0000B42F0000}"/>
    <cellStyle name="Normal 6 3 3 6 3" xfId="38812" xr:uid="{00000000-0005-0000-0000-0000B52F0000}"/>
    <cellStyle name="Normal 6 3 3 6 4" xfId="18452" xr:uid="{00000000-0005-0000-0000-0000B62F0000}"/>
    <cellStyle name="Normal 6 3 3 7" xfId="11201" xr:uid="{00000000-0005-0000-0000-0000B72F0000}"/>
    <cellStyle name="Normal 6 3 3 7 2" xfId="30385" xr:uid="{00000000-0005-0000-0000-0000B82F0000}"/>
    <cellStyle name="Normal 6 3 3 7 3" xfId="40565" xr:uid="{00000000-0005-0000-0000-0000B92F0000}"/>
    <cellStyle name="Normal 6 3 3 7 4" xfId="20205" xr:uid="{00000000-0005-0000-0000-0000BA2F0000}"/>
    <cellStyle name="Normal 6 3 3 8" xfId="12077" xr:uid="{00000000-0005-0000-0000-0000BB2F0000}"/>
    <cellStyle name="Normal 6 3 3 8 2" xfId="31261" xr:uid="{00000000-0005-0000-0000-0000BC2F0000}"/>
    <cellStyle name="Normal 6 3 3 8 3" xfId="41441" xr:uid="{00000000-0005-0000-0000-0000BD2F0000}"/>
    <cellStyle name="Normal 6 3 3 8 4" xfId="21081" xr:uid="{00000000-0005-0000-0000-0000BE2F0000}"/>
    <cellStyle name="Normal 6 3 3 9" xfId="21958" xr:uid="{00000000-0005-0000-0000-0000BF2F0000}"/>
    <cellStyle name="Normal 6 3 3 9 2" xfId="32138" xr:uid="{00000000-0005-0000-0000-0000C02F0000}"/>
    <cellStyle name="Normal 6 3 3 9 3" xfId="42318" xr:uid="{00000000-0005-0000-0000-0000C12F0000}"/>
    <cellStyle name="Normal 6 3 4" xfId="647" xr:uid="{00000000-0005-0000-0000-0000C22F0000}"/>
    <cellStyle name="Normal 6 3 4 10" xfId="33536" xr:uid="{00000000-0005-0000-0000-0000C32F0000}"/>
    <cellStyle name="Normal 6 3 4 11" xfId="13175" xr:uid="{00000000-0005-0000-0000-0000C42F0000}"/>
    <cellStyle name="Normal 6 3 4 12" xfId="4168" xr:uid="{00000000-0005-0000-0000-0000C52F0000}"/>
    <cellStyle name="Normal 6 3 4 2" xfId="1320" xr:uid="{00000000-0005-0000-0000-0000C62F0000}"/>
    <cellStyle name="Normal 6 3 4 2 2" xfId="2670" xr:uid="{00000000-0005-0000-0000-0000C72F0000}"/>
    <cellStyle name="Normal 6 3 4 2 2 2" xfId="25984" xr:uid="{00000000-0005-0000-0000-0000C82F0000}"/>
    <cellStyle name="Normal 6 3 4 2 2 3" xfId="36164" xr:uid="{00000000-0005-0000-0000-0000C92F0000}"/>
    <cellStyle name="Normal 6 3 4 2 2 4" xfId="15803" xr:uid="{00000000-0005-0000-0000-0000CA2F0000}"/>
    <cellStyle name="Normal 6 3 4 2 2 5" xfId="6797" xr:uid="{00000000-0005-0000-0000-0000CB2F0000}"/>
    <cellStyle name="Normal 6 3 4 2 3" xfId="8550" xr:uid="{00000000-0005-0000-0000-0000CC2F0000}"/>
    <cellStyle name="Normal 6 3 4 2 3 2" xfId="27737" xr:uid="{00000000-0005-0000-0000-0000CD2F0000}"/>
    <cellStyle name="Normal 6 3 4 2 3 3" xfId="37917" xr:uid="{00000000-0005-0000-0000-0000CE2F0000}"/>
    <cellStyle name="Normal 6 3 4 2 3 4" xfId="17556" xr:uid="{00000000-0005-0000-0000-0000CF2F0000}"/>
    <cellStyle name="Normal 6 3 4 2 4" xfId="10543" xr:uid="{00000000-0005-0000-0000-0000D02F0000}"/>
    <cellStyle name="Normal 6 3 4 2 4 2" xfId="29727" xr:uid="{00000000-0005-0000-0000-0000D12F0000}"/>
    <cellStyle name="Normal 6 3 4 2 4 3" xfId="39907" xr:uid="{00000000-0005-0000-0000-0000D22F0000}"/>
    <cellStyle name="Normal 6 3 4 2 4 4" xfId="19547" xr:uid="{00000000-0005-0000-0000-0000D32F0000}"/>
    <cellStyle name="Normal 6 3 4 2 5" xfId="24232" xr:uid="{00000000-0005-0000-0000-0000D42F0000}"/>
    <cellStyle name="Normal 6 3 4 2 6" xfId="34412" xr:uid="{00000000-0005-0000-0000-0000D52F0000}"/>
    <cellStyle name="Normal 6 3 4 2 7" xfId="14051" xr:uid="{00000000-0005-0000-0000-0000D62F0000}"/>
    <cellStyle name="Normal 6 3 4 2 8" xfId="5045" xr:uid="{00000000-0005-0000-0000-0000D72F0000}"/>
    <cellStyle name="Normal 6 3 4 3" xfId="1996" xr:uid="{00000000-0005-0000-0000-0000D82F0000}"/>
    <cellStyle name="Normal 6 3 4 3 2" xfId="25108" xr:uid="{00000000-0005-0000-0000-0000D92F0000}"/>
    <cellStyle name="Normal 6 3 4 3 3" xfId="35288" xr:uid="{00000000-0005-0000-0000-0000DA2F0000}"/>
    <cellStyle name="Normal 6 3 4 3 4" xfId="14927" xr:uid="{00000000-0005-0000-0000-0000DB2F0000}"/>
    <cellStyle name="Normal 6 3 4 3 5" xfId="5921" xr:uid="{00000000-0005-0000-0000-0000DC2F0000}"/>
    <cellStyle name="Normal 6 3 4 4" xfId="3344" xr:uid="{00000000-0005-0000-0000-0000DD2F0000}"/>
    <cellStyle name="Normal 6 3 4 4 2" xfId="26861" xr:uid="{00000000-0005-0000-0000-0000DE2F0000}"/>
    <cellStyle name="Normal 6 3 4 4 3" xfId="37041" xr:uid="{00000000-0005-0000-0000-0000DF2F0000}"/>
    <cellStyle name="Normal 6 3 4 4 4" xfId="16680" xr:uid="{00000000-0005-0000-0000-0000E02F0000}"/>
    <cellStyle name="Normal 6 3 4 4 5" xfId="7674" xr:uid="{00000000-0005-0000-0000-0000E12F0000}"/>
    <cellStyle name="Normal 6 3 4 5" xfId="9667" xr:uid="{00000000-0005-0000-0000-0000E22F0000}"/>
    <cellStyle name="Normal 6 3 4 5 2" xfId="28851" xr:uid="{00000000-0005-0000-0000-0000E32F0000}"/>
    <cellStyle name="Normal 6 3 4 5 3" xfId="39031" xr:uid="{00000000-0005-0000-0000-0000E42F0000}"/>
    <cellStyle name="Normal 6 3 4 5 4" xfId="18671" xr:uid="{00000000-0005-0000-0000-0000E52F0000}"/>
    <cellStyle name="Normal 6 3 4 6" xfId="11420" xr:uid="{00000000-0005-0000-0000-0000E62F0000}"/>
    <cellStyle name="Normal 6 3 4 6 2" xfId="30604" xr:uid="{00000000-0005-0000-0000-0000E72F0000}"/>
    <cellStyle name="Normal 6 3 4 6 3" xfId="40784" xr:uid="{00000000-0005-0000-0000-0000E82F0000}"/>
    <cellStyle name="Normal 6 3 4 6 4" xfId="20424" xr:uid="{00000000-0005-0000-0000-0000E92F0000}"/>
    <cellStyle name="Normal 6 3 4 7" xfId="12296" xr:uid="{00000000-0005-0000-0000-0000EA2F0000}"/>
    <cellStyle name="Normal 6 3 4 7 2" xfId="31480" xr:uid="{00000000-0005-0000-0000-0000EB2F0000}"/>
    <cellStyle name="Normal 6 3 4 7 3" xfId="41660" xr:uid="{00000000-0005-0000-0000-0000EC2F0000}"/>
    <cellStyle name="Normal 6 3 4 7 4" xfId="21300" xr:uid="{00000000-0005-0000-0000-0000ED2F0000}"/>
    <cellStyle name="Normal 6 3 4 8" xfId="22177" xr:uid="{00000000-0005-0000-0000-0000EE2F0000}"/>
    <cellStyle name="Normal 6 3 4 8 2" xfId="32357" xr:uid="{00000000-0005-0000-0000-0000EF2F0000}"/>
    <cellStyle name="Normal 6 3 4 8 3" xfId="42537" xr:uid="{00000000-0005-0000-0000-0000F02F0000}"/>
    <cellStyle name="Normal 6 3 4 9" xfId="23356" xr:uid="{00000000-0005-0000-0000-0000F12F0000}"/>
    <cellStyle name="Normal 6 3 5" xfId="985" xr:uid="{00000000-0005-0000-0000-0000F22F0000}"/>
    <cellStyle name="Normal 6 3 5 2" xfId="2335" xr:uid="{00000000-0005-0000-0000-0000F32F0000}"/>
    <cellStyle name="Normal 6 3 5 2 2" xfId="25546" xr:uid="{00000000-0005-0000-0000-0000F42F0000}"/>
    <cellStyle name="Normal 6 3 5 2 3" xfId="35726" xr:uid="{00000000-0005-0000-0000-0000F52F0000}"/>
    <cellStyle name="Normal 6 3 5 2 4" xfId="15365" xr:uid="{00000000-0005-0000-0000-0000F62F0000}"/>
    <cellStyle name="Normal 6 3 5 2 5" xfId="6359" xr:uid="{00000000-0005-0000-0000-0000F72F0000}"/>
    <cellStyle name="Normal 6 3 5 3" xfId="8112" xr:uid="{00000000-0005-0000-0000-0000F82F0000}"/>
    <cellStyle name="Normal 6 3 5 3 2" xfId="27299" xr:uid="{00000000-0005-0000-0000-0000F92F0000}"/>
    <cellStyle name="Normal 6 3 5 3 3" xfId="37479" xr:uid="{00000000-0005-0000-0000-0000FA2F0000}"/>
    <cellStyle name="Normal 6 3 5 3 4" xfId="17118" xr:uid="{00000000-0005-0000-0000-0000FB2F0000}"/>
    <cellStyle name="Normal 6 3 5 4" xfId="10105" xr:uid="{00000000-0005-0000-0000-0000FC2F0000}"/>
    <cellStyle name="Normal 6 3 5 4 2" xfId="29289" xr:uid="{00000000-0005-0000-0000-0000FD2F0000}"/>
    <cellStyle name="Normal 6 3 5 4 3" xfId="39469" xr:uid="{00000000-0005-0000-0000-0000FE2F0000}"/>
    <cellStyle name="Normal 6 3 5 4 4" xfId="19109" xr:uid="{00000000-0005-0000-0000-0000FF2F0000}"/>
    <cellStyle name="Normal 6 3 5 5" xfId="23794" xr:uid="{00000000-0005-0000-0000-000000300000}"/>
    <cellStyle name="Normal 6 3 5 6" xfId="33974" xr:uid="{00000000-0005-0000-0000-000001300000}"/>
    <cellStyle name="Normal 6 3 5 7" xfId="13613" xr:uid="{00000000-0005-0000-0000-000002300000}"/>
    <cellStyle name="Normal 6 3 5 8" xfId="4607" xr:uid="{00000000-0005-0000-0000-000003300000}"/>
    <cellStyle name="Normal 6 3 6" xfId="1661" xr:uid="{00000000-0005-0000-0000-000004300000}"/>
    <cellStyle name="Normal 6 3 6 2" xfId="9006" xr:uid="{00000000-0005-0000-0000-000005300000}"/>
    <cellStyle name="Normal 6 3 6 2 2" xfId="28190" xr:uid="{00000000-0005-0000-0000-000006300000}"/>
    <cellStyle name="Normal 6 3 6 2 3" xfId="38370" xr:uid="{00000000-0005-0000-0000-000007300000}"/>
    <cellStyle name="Normal 6 3 6 2 4" xfId="18010" xr:uid="{00000000-0005-0000-0000-000008300000}"/>
    <cellStyle name="Normal 6 3 6 3" xfId="24670" xr:uid="{00000000-0005-0000-0000-000009300000}"/>
    <cellStyle name="Normal 6 3 6 4" xfId="34850" xr:uid="{00000000-0005-0000-0000-00000A300000}"/>
    <cellStyle name="Normal 6 3 6 5" xfId="14489" xr:uid="{00000000-0005-0000-0000-00000B300000}"/>
    <cellStyle name="Normal 6 3 6 6" xfId="5483" xr:uid="{00000000-0005-0000-0000-00000C300000}"/>
    <cellStyle name="Normal 6 3 7" xfId="3009" xr:uid="{00000000-0005-0000-0000-00000D300000}"/>
    <cellStyle name="Normal 6 3 7 2" xfId="26423" xr:uid="{00000000-0005-0000-0000-00000E300000}"/>
    <cellStyle name="Normal 6 3 7 3" xfId="36603" xr:uid="{00000000-0005-0000-0000-00000F300000}"/>
    <cellStyle name="Normal 6 3 7 4" xfId="16242" xr:uid="{00000000-0005-0000-0000-000010300000}"/>
    <cellStyle name="Normal 6 3 7 5" xfId="7236" xr:uid="{00000000-0005-0000-0000-000011300000}"/>
    <cellStyle name="Normal 6 3 8" xfId="9229" xr:uid="{00000000-0005-0000-0000-000012300000}"/>
    <cellStyle name="Normal 6 3 8 2" xfId="28413" xr:uid="{00000000-0005-0000-0000-000013300000}"/>
    <cellStyle name="Normal 6 3 8 3" xfId="38593" xr:uid="{00000000-0005-0000-0000-000014300000}"/>
    <cellStyle name="Normal 6 3 8 4" xfId="18233" xr:uid="{00000000-0005-0000-0000-000015300000}"/>
    <cellStyle name="Normal 6 3 9" xfId="10982" xr:uid="{00000000-0005-0000-0000-000016300000}"/>
    <cellStyle name="Normal 6 3 9 2" xfId="30166" xr:uid="{00000000-0005-0000-0000-000017300000}"/>
    <cellStyle name="Normal 6 3 9 3" xfId="40346" xr:uid="{00000000-0005-0000-0000-000018300000}"/>
    <cellStyle name="Normal 6 3 9 4" xfId="19986" xr:uid="{00000000-0005-0000-0000-000019300000}"/>
    <cellStyle name="Normal 6 4" xfId="3721" xr:uid="{00000000-0005-0000-0000-00001A300000}"/>
    <cellStyle name="Normal 6 4 10" xfId="11856" xr:uid="{00000000-0005-0000-0000-00001B300000}"/>
    <cellStyle name="Normal 6 4 10 2" xfId="31040" xr:uid="{00000000-0005-0000-0000-00001C300000}"/>
    <cellStyle name="Normal 6 4 10 3" xfId="41220" xr:uid="{00000000-0005-0000-0000-00001D300000}"/>
    <cellStyle name="Normal 6 4 10 4" xfId="20860" xr:uid="{00000000-0005-0000-0000-00001E300000}"/>
    <cellStyle name="Normal 6 4 11" xfId="21737" xr:uid="{00000000-0005-0000-0000-00001F300000}"/>
    <cellStyle name="Normal 6 4 11 2" xfId="31917" xr:uid="{00000000-0005-0000-0000-000020300000}"/>
    <cellStyle name="Normal 6 4 11 3" xfId="42097" xr:uid="{00000000-0005-0000-0000-000021300000}"/>
    <cellStyle name="Normal 6 4 12" xfId="22630" xr:uid="{00000000-0005-0000-0000-000022300000}"/>
    <cellStyle name="Normal 6 4 12 2" xfId="32810" xr:uid="{00000000-0005-0000-0000-000023300000}"/>
    <cellStyle name="Normal 6 4 12 3" xfId="42990" xr:uid="{00000000-0005-0000-0000-000024300000}"/>
    <cellStyle name="Normal 6 4 13" xfId="22869" xr:uid="{00000000-0005-0000-0000-000025300000}"/>
    <cellStyle name="Normal 6 4 14" xfId="33049" xr:uid="{00000000-0005-0000-0000-000026300000}"/>
    <cellStyle name="Normal 6 4 15" xfId="43229" xr:uid="{00000000-0005-0000-0000-000027300000}"/>
    <cellStyle name="Normal 6 4 16" xfId="43468" xr:uid="{00000000-0005-0000-0000-000028300000}"/>
    <cellStyle name="Normal 6 4 17" xfId="12735" xr:uid="{00000000-0005-0000-0000-000029300000}"/>
    <cellStyle name="Normal 6 4 2" xfId="3842" xr:uid="{00000000-0005-0000-0000-00002A300000}"/>
    <cellStyle name="Normal 6 4 2 10" xfId="21852" xr:uid="{00000000-0005-0000-0000-00002B300000}"/>
    <cellStyle name="Normal 6 4 2 10 2" xfId="32032" xr:uid="{00000000-0005-0000-0000-00002C300000}"/>
    <cellStyle name="Normal 6 4 2 10 3" xfId="42212" xr:uid="{00000000-0005-0000-0000-00002D300000}"/>
    <cellStyle name="Normal 6 4 2 11" xfId="22748" xr:uid="{00000000-0005-0000-0000-00002E300000}"/>
    <cellStyle name="Normal 6 4 2 11 2" xfId="32928" xr:uid="{00000000-0005-0000-0000-00002F300000}"/>
    <cellStyle name="Normal 6 4 2 11 3" xfId="43108" xr:uid="{00000000-0005-0000-0000-000030300000}"/>
    <cellStyle name="Normal 6 4 2 12" xfId="22987" xr:uid="{00000000-0005-0000-0000-000031300000}"/>
    <cellStyle name="Normal 6 4 2 13" xfId="33167" xr:uid="{00000000-0005-0000-0000-000032300000}"/>
    <cellStyle name="Normal 6 4 2 14" xfId="43347" xr:uid="{00000000-0005-0000-0000-000033300000}"/>
    <cellStyle name="Normal 6 4 2 15" xfId="43586" xr:uid="{00000000-0005-0000-0000-000034300000}"/>
    <cellStyle name="Normal 6 4 2 16" xfId="12850" xr:uid="{00000000-0005-0000-0000-000035300000}"/>
    <cellStyle name="Normal 6 4 2 2" xfId="4062" xr:uid="{00000000-0005-0000-0000-000036300000}"/>
    <cellStyle name="Normal 6 4 2 2 10" xfId="23250" xr:uid="{00000000-0005-0000-0000-000037300000}"/>
    <cellStyle name="Normal 6 4 2 2 11" xfId="33430" xr:uid="{00000000-0005-0000-0000-000038300000}"/>
    <cellStyle name="Normal 6 4 2 2 12" xfId="13069" xr:uid="{00000000-0005-0000-0000-000039300000}"/>
    <cellStyle name="Normal 6 4 2 2 2" xfId="4500" xr:uid="{00000000-0005-0000-0000-00003A300000}"/>
    <cellStyle name="Normal 6 4 2 2 2 10" xfId="33868" xr:uid="{00000000-0005-0000-0000-00003B300000}"/>
    <cellStyle name="Normal 6 4 2 2 2 11" xfId="13507" xr:uid="{00000000-0005-0000-0000-00003C300000}"/>
    <cellStyle name="Normal 6 4 2 2 2 2" xfId="5377" xr:uid="{00000000-0005-0000-0000-00003D300000}"/>
    <cellStyle name="Normal 6 4 2 2 2 2 2" xfId="7129" xr:uid="{00000000-0005-0000-0000-00003E300000}"/>
    <cellStyle name="Normal 6 4 2 2 2 2 2 2" xfId="26316" xr:uid="{00000000-0005-0000-0000-00003F300000}"/>
    <cellStyle name="Normal 6 4 2 2 2 2 2 3" xfId="36496" xr:uid="{00000000-0005-0000-0000-000040300000}"/>
    <cellStyle name="Normal 6 4 2 2 2 2 2 4" xfId="16135" xr:uid="{00000000-0005-0000-0000-000041300000}"/>
    <cellStyle name="Normal 6 4 2 2 2 2 3" xfId="8882" xr:uid="{00000000-0005-0000-0000-000042300000}"/>
    <cellStyle name="Normal 6 4 2 2 2 2 3 2" xfId="28069" xr:uid="{00000000-0005-0000-0000-000043300000}"/>
    <cellStyle name="Normal 6 4 2 2 2 2 3 3" xfId="38249" xr:uid="{00000000-0005-0000-0000-000044300000}"/>
    <cellStyle name="Normal 6 4 2 2 2 2 3 4" xfId="17888" xr:uid="{00000000-0005-0000-0000-000045300000}"/>
    <cellStyle name="Normal 6 4 2 2 2 2 4" xfId="10875" xr:uid="{00000000-0005-0000-0000-000046300000}"/>
    <cellStyle name="Normal 6 4 2 2 2 2 4 2" xfId="30059" xr:uid="{00000000-0005-0000-0000-000047300000}"/>
    <cellStyle name="Normal 6 4 2 2 2 2 4 3" xfId="40239" xr:uid="{00000000-0005-0000-0000-000048300000}"/>
    <cellStyle name="Normal 6 4 2 2 2 2 4 4" xfId="19879" xr:uid="{00000000-0005-0000-0000-000049300000}"/>
    <cellStyle name="Normal 6 4 2 2 2 2 5" xfId="24564" xr:uid="{00000000-0005-0000-0000-00004A300000}"/>
    <cellStyle name="Normal 6 4 2 2 2 2 6" xfId="34744" xr:uid="{00000000-0005-0000-0000-00004B300000}"/>
    <cellStyle name="Normal 6 4 2 2 2 2 7" xfId="14383" xr:uid="{00000000-0005-0000-0000-00004C300000}"/>
    <cellStyle name="Normal 6 4 2 2 2 3" xfId="6253" xr:uid="{00000000-0005-0000-0000-00004D300000}"/>
    <cellStyle name="Normal 6 4 2 2 2 3 2" xfId="25440" xr:uid="{00000000-0005-0000-0000-00004E300000}"/>
    <cellStyle name="Normal 6 4 2 2 2 3 3" xfId="35620" xr:uid="{00000000-0005-0000-0000-00004F300000}"/>
    <cellStyle name="Normal 6 4 2 2 2 3 4" xfId="15259" xr:uid="{00000000-0005-0000-0000-000050300000}"/>
    <cellStyle name="Normal 6 4 2 2 2 4" xfId="8006" xr:uid="{00000000-0005-0000-0000-000051300000}"/>
    <cellStyle name="Normal 6 4 2 2 2 4 2" xfId="27193" xr:uid="{00000000-0005-0000-0000-000052300000}"/>
    <cellStyle name="Normal 6 4 2 2 2 4 3" xfId="37373" xr:uid="{00000000-0005-0000-0000-000053300000}"/>
    <cellStyle name="Normal 6 4 2 2 2 4 4" xfId="17012" xr:uid="{00000000-0005-0000-0000-000054300000}"/>
    <cellStyle name="Normal 6 4 2 2 2 5" xfId="9999" xr:uid="{00000000-0005-0000-0000-000055300000}"/>
    <cellStyle name="Normal 6 4 2 2 2 5 2" xfId="29183" xr:uid="{00000000-0005-0000-0000-000056300000}"/>
    <cellStyle name="Normal 6 4 2 2 2 5 3" xfId="39363" xr:uid="{00000000-0005-0000-0000-000057300000}"/>
    <cellStyle name="Normal 6 4 2 2 2 5 4" xfId="19003" xr:uid="{00000000-0005-0000-0000-000058300000}"/>
    <cellStyle name="Normal 6 4 2 2 2 6" xfId="11752" xr:uid="{00000000-0005-0000-0000-000059300000}"/>
    <cellStyle name="Normal 6 4 2 2 2 6 2" xfId="30936" xr:uid="{00000000-0005-0000-0000-00005A300000}"/>
    <cellStyle name="Normal 6 4 2 2 2 6 3" xfId="41116" xr:uid="{00000000-0005-0000-0000-00005B300000}"/>
    <cellStyle name="Normal 6 4 2 2 2 6 4" xfId="20756" xr:uid="{00000000-0005-0000-0000-00005C300000}"/>
    <cellStyle name="Normal 6 4 2 2 2 7" xfId="12628" xr:uid="{00000000-0005-0000-0000-00005D300000}"/>
    <cellStyle name="Normal 6 4 2 2 2 7 2" xfId="31812" xr:uid="{00000000-0005-0000-0000-00005E300000}"/>
    <cellStyle name="Normal 6 4 2 2 2 7 3" xfId="41992" xr:uid="{00000000-0005-0000-0000-00005F300000}"/>
    <cellStyle name="Normal 6 4 2 2 2 7 4" xfId="21632" xr:uid="{00000000-0005-0000-0000-000060300000}"/>
    <cellStyle name="Normal 6 4 2 2 2 8" xfId="22509" xr:uid="{00000000-0005-0000-0000-000061300000}"/>
    <cellStyle name="Normal 6 4 2 2 2 8 2" xfId="32689" xr:uid="{00000000-0005-0000-0000-000062300000}"/>
    <cellStyle name="Normal 6 4 2 2 2 8 3" xfId="42869" xr:uid="{00000000-0005-0000-0000-000063300000}"/>
    <cellStyle name="Normal 6 4 2 2 2 9" xfId="23688" xr:uid="{00000000-0005-0000-0000-000064300000}"/>
    <cellStyle name="Normal 6 4 2 2 3" xfId="4939" xr:uid="{00000000-0005-0000-0000-000065300000}"/>
    <cellStyle name="Normal 6 4 2 2 3 2" xfId="6691" xr:uid="{00000000-0005-0000-0000-000066300000}"/>
    <cellStyle name="Normal 6 4 2 2 3 2 2" xfId="25878" xr:uid="{00000000-0005-0000-0000-000067300000}"/>
    <cellStyle name="Normal 6 4 2 2 3 2 3" xfId="36058" xr:uid="{00000000-0005-0000-0000-000068300000}"/>
    <cellStyle name="Normal 6 4 2 2 3 2 4" xfId="15697" xr:uid="{00000000-0005-0000-0000-000069300000}"/>
    <cellStyle name="Normal 6 4 2 2 3 3" xfId="8444" xr:uid="{00000000-0005-0000-0000-00006A300000}"/>
    <cellStyle name="Normal 6 4 2 2 3 3 2" xfId="27631" xr:uid="{00000000-0005-0000-0000-00006B300000}"/>
    <cellStyle name="Normal 6 4 2 2 3 3 3" xfId="37811" xr:uid="{00000000-0005-0000-0000-00006C300000}"/>
    <cellStyle name="Normal 6 4 2 2 3 3 4" xfId="17450" xr:uid="{00000000-0005-0000-0000-00006D300000}"/>
    <cellStyle name="Normal 6 4 2 2 3 4" xfId="10437" xr:uid="{00000000-0005-0000-0000-00006E300000}"/>
    <cellStyle name="Normal 6 4 2 2 3 4 2" xfId="29621" xr:uid="{00000000-0005-0000-0000-00006F300000}"/>
    <cellStyle name="Normal 6 4 2 2 3 4 3" xfId="39801" xr:uid="{00000000-0005-0000-0000-000070300000}"/>
    <cellStyle name="Normal 6 4 2 2 3 4 4" xfId="19441" xr:uid="{00000000-0005-0000-0000-000071300000}"/>
    <cellStyle name="Normal 6 4 2 2 3 5" xfId="24126" xr:uid="{00000000-0005-0000-0000-000072300000}"/>
    <cellStyle name="Normal 6 4 2 2 3 6" xfId="34306" xr:uid="{00000000-0005-0000-0000-000073300000}"/>
    <cellStyle name="Normal 6 4 2 2 3 7" xfId="13945" xr:uid="{00000000-0005-0000-0000-000074300000}"/>
    <cellStyle name="Normal 6 4 2 2 4" xfId="5815" xr:uid="{00000000-0005-0000-0000-000075300000}"/>
    <cellStyle name="Normal 6 4 2 2 4 2" xfId="25002" xr:uid="{00000000-0005-0000-0000-000076300000}"/>
    <cellStyle name="Normal 6 4 2 2 4 3" xfId="35182" xr:uid="{00000000-0005-0000-0000-000077300000}"/>
    <cellStyle name="Normal 6 4 2 2 4 4" xfId="14821" xr:uid="{00000000-0005-0000-0000-000078300000}"/>
    <cellStyle name="Normal 6 4 2 2 5" xfId="7568" xr:uid="{00000000-0005-0000-0000-000079300000}"/>
    <cellStyle name="Normal 6 4 2 2 5 2" xfId="26755" xr:uid="{00000000-0005-0000-0000-00007A300000}"/>
    <cellStyle name="Normal 6 4 2 2 5 3" xfId="36935" xr:uid="{00000000-0005-0000-0000-00007B300000}"/>
    <cellStyle name="Normal 6 4 2 2 5 4" xfId="16574" xr:uid="{00000000-0005-0000-0000-00007C300000}"/>
    <cellStyle name="Normal 6 4 2 2 6" xfId="9561" xr:uid="{00000000-0005-0000-0000-00007D300000}"/>
    <cellStyle name="Normal 6 4 2 2 6 2" xfId="28745" xr:uid="{00000000-0005-0000-0000-00007E300000}"/>
    <cellStyle name="Normal 6 4 2 2 6 3" xfId="38925" xr:uid="{00000000-0005-0000-0000-00007F300000}"/>
    <cellStyle name="Normal 6 4 2 2 6 4" xfId="18565" xr:uid="{00000000-0005-0000-0000-000080300000}"/>
    <cellStyle name="Normal 6 4 2 2 7" xfId="11314" xr:uid="{00000000-0005-0000-0000-000081300000}"/>
    <cellStyle name="Normal 6 4 2 2 7 2" xfId="30498" xr:uid="{00000000-0005-0000-0000-000082300000}"/>
    <cellStyle name="Normal 6 4 2 2 7 3" xfId="40678" xr:uid="{00000000-0005-0000-0000-000083300000}"/>
    <cellStyle name="Normal 6 4 2 2 7 4" xfId="20318" xr:uid="{00000000-0005-0000-0000-000084300000}"/>
    <cellStyle name="Normal 6 4 2 2 8" xfId="12190" xr:uid="{00000000-0005-0000-0000-000085300000}"/>
    <cellStyle name="Normal 6 4 2 2 8 2" xfId="31374" xr:uid="{00000000-0005-0000-0000-000086300000}"/>
    <cellStyle name="Normal 6 4 2 2 8 3" xfId="41554" xr:uid="{00000000-0005-0000-0000-000087300000}"/>
    <cellStyle name="Normal 6 4 2 2 8 4" xfId="21194" xr:uid="{00000000-0005-0000-0000-000088300000}"/>
    <cellStyle name="Normal 6 4 2 2 9" xfId="22071" xr:uid="{00000000-0005-0000-0000-000089300000}"/>
    <cellStyle name="Normal 6 4 2 2 9 2" xfId="32251" xr:uid="{00000000-0005-0000-0000-00008A300000}"/>
    <cellStyle name="Normal 6 4 2 2 9 3" xfId="42431" xr:uid="{00000000-0005-0000-0000-00008B300000}"/>
    <cellStyle name="Normal 6 4 2 3" xfId="4281" xr:uid="{00000000-0005-0000-0000-00008C300000}"/>
    <cellStyle name="Normal 6 4 2 3 10" xfId="33649" xr:uid="{00000000-0005-0000-0000-00008D300000}"/>
    <cellStyle name="Normal 6 4 2 3 11" xfId="13288" xr:uid="{00000000-0005-0000-0000-00008E300000}"/>
    <cellStyle name="Normal 6 4 2 3 2" xfId="5158" xr:uid="{00000000-0005-0000-0000-00008F300000}"/>
    <cellStyle name="Normal 6 4 2 3 2 2" xfId="6910" xr:uid="{00000000-0005-0000-0000-000090300000}"/>
    <cellStyle name="Normal 6 4 2 3 2 2 2" xfId="26097" xr:uid="{00000000-0005-0000-0000-000091300000}"/>
    <cellStyle name="Normal 6 4 2 3 2 2 3" xfId="36277" xr:uid="{00000000-0005-0000-0000-000092300000}"/>
    <cellStyle name="Normal 6 4 2 3 2 2 4" xfId="15916" xr:uid="{00000000-0005-0000-0000-000093300000}"/>
    <cellStyle name="Normal 6 4 2 3 2 3" xfId="8663" xr:uid="{00000000-0005-0000-0000-000094300000}"/>
    <cellStyle name="Normal 6 4 2 3 2 3 2" xfId="27850" xr:uid="{00000000-0005-0000-0000-000095300000}"/>
    <cellStyle name="Normal 6 4 2 3 2 3 3" xfId="38030" xr:uid="{00000000-0005-0000-0000-000096300000}"/>
    <cellStyle name="Normal 6 4 2 3 2 3 4" xfId="17669" xr:uid="{00000000-0005-0000-0000-000097300000}"/>
    <cellStyle name="Normal 6 4 2 3 2 4" xfId="10656" xr:uid="{00000000-0005-0000-0000-000098300000}"/>
    <cellStyle name="Normal 6 4 2 3 2 4 2" xfId="29840" xr:uid="{00000000-0005-0000-0000-000099300000}"/>
    <cellStyle name="Normal 6 4 2 3 2 4 3" xfId="40020" xr:uid="{00000000-0005-0000-0000-00009A300000}"/>
    <cellStyle name="Normal 6 4 2 3 2 4 4" xfId="19660" xr:uid="{00000000-0005-0000-0000-00009B300000}"/>
    <cellStyle name="Normal 6 4 2 3 2 5" xfId="24345" xr:uid="{00000000-0005-0000-0000-00009C300000}"/>
    <cellStyle name="Normal 6 4 2 3 2 6" xfId="34525" xr:uid="{00000000-0005-0000-0000-00009D300000}"/>
    <cellStyle name="Normal 6 4 2 3 2 7" xfId="14164" xr:uid="{00000000-0005-0000-0000-00009E300000}"/>
    <cellStyle name="Normal 6 4 2 3 3" xfId="6034" xr:uid="{00000000-0005-0000-0000-00009F300000}"/>
    <cellStyle name="Normal 6 4 2 3 3 2" xfId="25221" xr:uid="{00000000-0005-0000-0000-0000A0300000}"/>
    <cellStyle name="Normal 6 4 2 3 3 3" xfId="35401" xr:uid="{00000000-0005-0000-0000-0000A1300000}"/>
    <cellStyle name="Normal 6 4 2 3 3 4" xfId="15040" xr:uid="{00000000-0005-0000-0000-0000A2300000}"/>
    <cellStyle name="Normal 6 4 2 3 4" xfId="7787" xr:uid="{00000000-0005-0000-0000-0000A3300000}"/>
    <cellStyle name="Normal 6 4 2 3 4 2" xfId="26974" xr:uid="{00000000-0005-0000-0000-0000A4300000}"/>
    <cellStyle name="Normal 6 4 2 3 4 3" xfId="37154" xr:uid="{00000000-0005-0000-0000-0000A5300000}"/>
    <cellStyle name="Normal 6 4 2 3 4 4" xfId="16793" xr:uid="{00000000-0005-0000-0000-0000A6300000}"/>
    <cellStyle name="Normal 6 4 2 3 5" xfId="9780" xr:uid="{00000000-0005-0000-0000-0000A7300000}"/>
    <cellStyle name="Normal 6 4 2 3 5 2" xfId="28964" xr:uid="{00000000-0005-0000-0000-0000A8300000}"/>
    <cellStyle name="Normal 6 4 2 3 5 3" xfId="39144" xr:uid="{00000000-0005-0000-0000-0000A9300000}"/>
    <cellStyle name="Normal 6 4 2 3 5 4" xfId="18784" xr:uid="{00000000-0005-0000-0000-0000AA300000}"/>
    <cellStyle name="Normal 6 4 2 3 6" xfId="11533" xr:uid="{00000000-0005-0000-0000-0000AB300000}"/>
    <cellStyle name="Normal 6 4 2 3 6 2" xfId="30717" xr:uid="{00000000-0005-0000-0000-0000AC300000}"/>
    <cellStyle name="Normal 6 4 2 3 6 3" xfId="40897" xr:uid="{00000000-0005-0000-0000-0000AD300000}"/>
    <cellStyle name="Normal 6 4 2 3 6 4" xfId="20537" xr:uid="{00000000-0005-0000-0000-0000AE300000}"/>
    <cellStyle name="Normal 6 4 2 3 7" xfId="12409" xr:uid="{00000000-0005-0000-0000-0000AF300000}"/>
    <cellStyle name="Normal 6 4 2 3 7 2" xfId="31593" xr:uid="{00000000-0005-0000-0000-0000B0300000}"/>
    <cellStyle name="Normal 6 4 2 3 7 3" xfId="41773" xr:uid="{00000000-0005-0000-0000-0000B1300000}"/>
    <cellStyle name="Normal 6 4 2 3 7 4" xfId="21413" xr:uid="{00000000-0005-0000-0000-0000B2300000}"/>
    <cellStyle name="Normal 6 4 2 3 8" xfId="22290" xr:uid="{00000000-0005-0000-0000-0000B3300000}"/>
    <cellStyle name="Normal 6 4 2 3 8 2" xfId="32470" xr:uid="{00000000-0005-0000-0000-0000B4300000}"/>
    <cellStyle name="Normal 6 4 2 3 8 3" xfId="42650" xr:uid="{00000000-0005-0000-0000-0000B5300000}"/>
    <cellStyle name="Normal 6 4 2 3 9" xfId="23469" xr:uid="{00000000-0005-0000-0000-0000B6300000}"/>
    <cellStyle name="Normal 6 4 2 4" xfId="4720" xr:uid="{00000000-0005-0000-0000-0000B7300000}"/>
    <cellStyle name="Normal 6 4 2 4 2" xfId="6472" xr:uid="{00000000-0005-0000-0000-0000B8300000}"/>
    <cellStyle name="Normal 6 4 2 4 2 2" xfId="25659" xr:uid="{00000000-0005-0000-0000-0000B9300000}"/>
    <cellStyle name="Normal 6 4 2 4 2 3" xfId="35839" xr:uid="{00000000-0005-0000-0000-0000BA300000}"/>
    <cellStyle name="Normal 6 4 2 4 2 4" xfId="15478" xr:uid="{00000000-0005-0000-0000-0000BB300000}"/>
    <cellStyle name="Normal 6 4 2 4 3" xfId="8225" xr:uid="{00000000-0005-0000-0000-0000BC300000}"/>
    <cellStyle name="Normal 6 4 2 4 3 2" xfId="27412" xr:uid="{00000000-0005-0000-0000-0000BD300000}"/>
    <cellStyle name="Normal 6 4 2 4 3 3" xfId="37592" xr:uid="{00000000-0005-0000-0000-0000BE300000}"/>
    <cellStyle name="Normal 6 4 2 4 3 4" xfId="17231" xr:uid="{00000000-0005-0000-0000-0000BF300000}"/>
    <cellStyle name="Normal 6 4 2 4 4" xfId="10218" xr:uid="{00000000-0005-0000-0000-0000C0300000}"/>
    <cellStyle name="Normal 6 4 2 4 4 2" xfId="29402" xr:uid="{00000000-0005-0000-0000-0000C1300000}"/>
    <cellStyle name="Normal 6 4 2 4 4 3" xfId="39582" xr:uid="{00000000-0005-0000-0000-0000C2300000}"/>
    <cellStyle name="Normal 6 4 2 4 4 4" xfId="19222" xr:uid="{00000000-0005-0000-0000-0000C3300000}"/>
    <cellStyle name="Normal 6 4 2 4 5" xfId="23907" xr:uid="{00000000-0005-0000-0000-0000C4300000}"/>
    <cellStyle name="Normal 6 4 2 4 6" xfId="34087" xr:uid="{00000000-0005-0000-0000-0000C5300000}"/>
    <cellStyle name="Normal 6 4 2 4 7" xfId="13726" xr:uid="{00000000-0005-0000-0000-0000C6300000}"/>
    <cellStyle name="Normal 6 4 2 5" xfId="5596" xr:uid="{00000000-0005-0000-0000-0000C7300000}"/>
    <cellStyle name="Normal 6 4 2 5 2" xfId="9122" xr:uid="{00000000-0005-0000-0000-0000C8300000}"/>
    <cellStyle name="Normal 6 4 2 5 2 2" xfId="28306" xr:uid="{00000000-0005-0000-0000-0000C9300000}"/>
    <cellStyle name="Normal 6 4 2 5 2 3" xfId="38486" xr:uid="{00000000-0005-0000-0000-0000CA300000}"/>
    <cellStyle name="Normal 6 4 2 5 2 4" xfId="18126" xr:uid="{00000000-0005-0000-0000-0000CB300000}"/>
    <cellStyle name="Normal 6 4 2 5 3" xfId="24783" xr:uid="{00000000-0005-0000-0000-0000CC300000}"/>
    <cellStyle name="Normal 6 4 2 5 4" xfId="34963" xr:uid="{00000000-0005-0000-0000-0000CD300000}"/>
    <cellStyle name="Normal 6 4 2 5 5" xfId="14602" xr:uid="{00000000-0005-0000-0000-0000CE300000}"/>
    <cellStyle name="Normal 6 4 2 6" xfId="7349" xr:uid="{00000000-0005-0000-0000-0000CF300000}"/>
    <cellStyle name="Normal 6 4 2 6 2" xfId="26536" xr:uid="{00000000-0005-0000-0000-0000D0300000}"/>
    <cellStyle name="Normal 6 4 2 6 3" xfId="36716" xr:uid="{00000000-0005-0000-0000-0000D1300000}"/>
    <cellStyle name="Normal 6 4 2 6 4" xfId="16355" xr:uid="{00000000-0005-0000-0000-0000D2300000}"/>
    <cellStyle name="Normal 6 4 2 7" xfId="9342" xr:uid="{00000000-0005-0000-0000-0000D3300000}"/>
    <cellStyle name="Normal 6 4 2 7 2" xfId="28526" xr:uid="{00000000-0005-0000-0000-0000D4300000}"/>
    <cellStyle name="Normal 6 4 2 7 3" xfId="38706" xr:uid="{00000000-0005-0000-0000-0000D5300000}"/>
    <cellStyle name="Normal 6 4 2 7 4" xfId="18346" xr:uid="{00000000-0005-0000-0000-0000D6300000}"/>
    <cellStyle name="Normal 6 4 2 8" xfId="11095" xr:uid="{00000000-0005-0000-0000-0000D7300000}"/>
    <cellStyle name="Normal 6 4 2 8 2" xfId="30279" xr:uid="{00000000-0005-0000-0000-0000D8300000}"/>
    <cellStyle name="Normal 6 4 2 8 3" xfId="40459" xr:uid="{00000000-0005-0000-0000-0000D9300000}"/>
    <cellStyle name="Normal 6 4 2 8 4" xfId="20099" xr:uid="{00000000-0005-0000-0000-0000DA300000}"/>
    <cellStyle name="Normal 6 4 2 9" xfId="11971" xr:uid="{00000000-0005-0000-0000-0000DB300000}"/>
    <cellStyle name="Normal 6 4 2 9 2" xfId="31155" xr:uid="{00000000-0005-0000-0000-0000DC300000}"/>
    <cellStyle name="Normal 6 4 2 9 3" xfId="41335" xr:uid="{00000000-0005-0000-0000-0000DD300000}"/>
    <cellStyle name="Normal 6 4 2 9 4" xfId="20975" xr:uid="{00000000-0005-0000-0000-0000DE300000}"/>
    <cellStyle name="Normal 6 4 3" xfId="3947" xr:uid="{00000000-0005-0000-0000-0000DF300000}"/>
    <cellStyle name="Normal 6 4 3 10" xfId="23135" xr:uid="{00000000-0005-0000-0000-0000E0300000}"/>
    <cellStyle name="Normal 6 4 3 11" xfId="33315" xr:uid="{00000000-0005-0000-0000-0000E1300000}"/>
    <cellStyle name="Normal 6 4 3 12" xfId="12954" xr:uid="{00000000-0005-0000-0000-0000E2300000}"/>
    <cellStyle name="Normal 6 4 3 2" xfId="4385" xr:uid="{00000000-0005-0000-0000-0000E3300000}"/>
    <cellStyle name="Normal 6 4 3 2 10" xfId="33753" xr:uid="{00000000-0005-0000-0000-0000E4300000}"/>
    <cellStyle name="Normal 6 4 3 2 11" xfId="13392" xr:uid="{00000000-0005-0000-0000-0000E5300000}"/>
    <cellStyle name="Normal 6 4 3 2 2" xfId="5262" xr:uid="{00000000-0005-0000-0000-0000E6300000}"/>
    <cellStyle name="Normal 6 4 3 2 2 2" xfId="7014" xr:uid="{00000000-0005-0000-0000-0000E7300000}"/>
    <cellStyle name="Normal 6 4 3 2 2 2 2" xfId="26201" xr:uid="{00000000-0005-0000-0000-0000E8300000}"/>
    <cellStyle name="Normal 6 4 3 2 2 2 3" xfId="36381" xr:uid="{00000000-0005-0000-0000-0000E9300000}"/>
    <cellStyle name="Normal 6 4 3 2 2 2 4" xfId="16020" xr:uid="{00000000-0005-0000-0000-0000EA300000}"/>
    <cellStyle name="Normal 6 4 3 2 2 3" xfId="8767" xr:uid="{00000000-0005-0000-0000-0000EB300000}"/>
    <cellStyle name="Normal 6 4 3 2 2 3 2" xfId="27954" xr:uid="{00000000-0005-0000-0000-0000EC300000}"/>
    <cellStyle name="Normal 6 4 3 2 2 3 3" xfId="38134" xr:uid="{00000000-0005-0000-0000-0000ED300000}"/>
    <cellStyle name="Normal 6 4 3 2 2 3 4" xfId="17773" xr:uid="{00000000-0005-0000-0000-0000EE300000}"/>
    <cellStyle name="Normal 6 4 3 2 2 4" xfId="10760" xr:uid="{00000000-0005-0000-0000-0000EF300000}"/>
    <cellStyle name="Normal 6 4 3 2 2 4 2" xfId="29944" xr:uid="{00000000-0005-0000-0000-0000F0300000}"/>
    <cellStyle name="Normal 6 4 3 2 2 4 3" xfId="40124" xr:uid="{00000000-0005-0000-0000-0000F1300000}"/>
    <cellStyle name="Normal 6 4 3 2 2 4 4" xfId="19764" xr:uid="{00000000-0005-0000-0000-0000F2300000}"/>
    <cellStyle name="Normal 6 4 3 2 2 5" xfId="24449" xr:uid="{00000000-0005-0000-0000-0000F3300000}"/>
    <cellStyle name="Normal 6 4 3 2 2 6" xfId="34629" xr:uid="{00000000-0005-0000-0000-0000F4300000}"/>
    <cellStyle name="Normal 6 4 3 2 2 7" xfId="14268" xr:uid="{00000000-0005-0000-0000-0000F5300000}"/>
    <cellStyle name="Normal 6 4 3 2 3" xfId="6138" xr:uid="{00000000-0005-0000-0000-0000F6300000}"/>
    <cellStyle name="Normal 6 4 3 2 3 2" xfId="25325" xr:uid="{00000000-0005-0000-0000-0000F7300000}"/>
    <cellStyle name="Normal 6 4 3 2 3 3" xfId="35505" xr:uid="{00000000-0005-0000-0000-0000F8300000}"/>
    <cellStyle name="Normal 6 4 3 2 3 4" xfId="15144" xr:uid="{00000000-0005-0000-0000-0000F9300000}"/>
    <cellStyle name="Normal 6 4 3 2 4" xfId="7891" xr:uid="{00000000-0005-0000-0000-0000FA300000}"/>
    <cellStyle name="Normal 6 4 3 2 4 2" xfId="27078" xr:uid="{00000000-0005-0000-0000-0000FB300000}"/>
    <cellStyle name="Normal 6 4 3 2 4 3" xfId="37258" xr:uid="{00000000-0005-0000-0000-0000FC300000}"/>
    <cellStyle name="Normal 6 4 3 2 4 4" xfId="16897" xr:uid="{00000000-0005-0000-0000-0000FD300000}"/>
    <cellStyle name="Normal 6 4 3 2 5" xfId="9884" xr:uid="{00000000-0005-0000-0000-0000FE300000}"/>
    <cellStyle name="Normal 6 4 3 2 5 2" xfId="29068" xr:uid="{00000000-0005-0000-0000-0000FF300000}"/>
    <cellStyle name="Normal 6 4 3 2 5 3" xfId="39248" xr:uid="{00000000-0005-0000-0000-000000310000}"/>
    <cellStyle name="Normal 6 4 3 2 5 4" xfId="18888" xr:uid="{00000000-0005-0000-0000-000001310000}"/>
    <cellStyle name="Normal 6 4 3 2 6" xfId="11637" xr:uid="{00000000-0005-0000-0000-000002310000}"/>
    <cellStyle name="Normal 6 4 3 2 6 2" xfId="30821" xr:uid="{00000000-0005-0000-0000-000003310000}"/>
    <cellStyle name="Normal 6 4 3 2 6 3" xfId="41001" xr:uid="{00000000-0005-0000-0000-000004310000}"/>
    <cellStyle name="Normal 6 4 3 2 6 4" xfId="20641" xr:uid="{00000000-0005-0000-0000-000005310000}"/>
    <cellStyle name="Normal 6 4 3 2 7" xfId="12513" xr:uid="{00000000-0005-0000-0000-000006310000}"/>
    <cellStyle name="Normal 6 4 3 2 7 2" xfId="31697" xr:uid="{00000000-0005-0000-0000-000007310000}"/>
    <cellStyle name="Normal 6 4 3 2 7 3" xfId="41877" xr:uid="{00000000-0005-0000-0000-000008310000}"/>
    <cellStyle name="Normal 6 4 3 2 7 4" xfId="21517" xr:uid="{00000000-0005-0000-0000-000009310000}"/>
    <cellStyle name="Normal 6 4 3 2 8" xfId="22394" xr:uid="{00000000-0005-0000-0000-00000A310000}"/>
    <cellStyle name="Normal 6 4 3 2 8 2" xfId="32574" xr:uid="{00000000-0005-0000-0000-00000B310000}"/>
    <cellStyle name="Normal 6 4 3 2 8 3" xfId="42754" xr:uid="{00000000-0005-0000-0000-00000C310000}"/>
    <cellStyle name="Normal 6 4 3 2 9" xfId="23573" xr:uid="{00000000-0005-0000-0000-00000D310000}"/>
    <cellStyle name="Normal 6 4 3 3" xfId="4824" xr:uid="{00000000-0005-0000-0000-00000E310000}"/>
    <cellStyle name="Normal 6 4 3 3 2" xfId="6576" xr:uid="{00000000-0005-0000-0000-00000F310000}"/>
    <cellStyle name="Normal 6 4 3 3 2 2" xfId="25763" xr:uid="{00000000-0005-0000-0000-000010310000}"/>
    <cellStyle name="Normal 6 4 3 3 2 3" xfId="35943" xr:uid="{00000000-0005-0000-0000-000011310000}"/>
    <cellStyle name="Normal 6 4 3 3 2 4" xfId="15582" xr:uid="{00000000-0005-0000-0000-000012310000}"/>
    <cellStyle name="Normal 6 4 3 3 3" xfId="8329" xr:uid="{00000000-0005-0000-0000-000013310000}"/>
    <cellStyle name="Normal 6 4 3 3 3 2" xfId="27516" xr:uid="{00000000-0005-0000-0000-000014310000}"/>
    <cellStyle name="Normal 6 4 3 3 3 3" xfId="37696" xr:uid="{00000000-0005-0000-0000-000015310000}"/>
    <cellStyle name="Normal 6 4 3 3 3 4" xfId="17335" xr:uid="{00000000-0005-0000-0000-000016310000}"/>
    <cellStyle name="Normal 6 4 3 3 4" xfId="10322" xr:uid="{00000000-0005-0000-0000-000017310000}"/>
    <cellStyle name="Normal 6 4 3 3 4 2" xfId="29506" xr:uid="{00000000-0005-0000-0000-000018310000}"/>
    <cellStyle name="Normal 6 4 3 3 4 3" xfId="39686" xr:uid="{00000000-0005-0000-0000-000019310000}"/>
    <cellStyle name="Normal 6 4 3 3 4 4" xfId="19326" xr:uid="{00000000-0005-0000-0000-00001A310000}"/>
    <cellStyle name="Normal 6 4 3 3 5" xfId="24011" xr:uid="{00000000-0005-0000-0000-00001B310000}"/>
    <cellStyle name="Normal 6 4 3 3 6" xfId="34191" xr:uid="{00000000-0005-0000-0000-00001C310000}"/>
    <cellStyle name="Normal 6 4 3 3 7" xfId="13830" xr:uid="{00000000-0005-0000-0000-00001D310000}"/>
    <cellStyle name="Normal 6 4 3 4" xfId="5700" xr:uid="{00000000-0005-0000-0000-00001E310000}"/>
    <cellStyle name="Normal 6 4 3 4 2" xfId="24887" xr:uid="{00000000-0005-0000-0000-00001F310000}"/>
    <cellStyle name="Normal 6 4 3 4 3" xfId="35067" xr:uid="{00000000-0005-0000-0000-000020310000}"/>
    <cellStyle name="Normal 6 4 3 4 4" xfId="14706" xr:uid="{00000000-0005-0000-0000-000021310000}"/>
    <cellStyle name="Normal 6 4 3 5" xfId="7453" xr:uid="{00000000-0005-0000-0000-000022310000}"/>
    <cellStyle name="Normal 6 4 3 5 2" xfId="26640" xr:uid="{00000000-0005-0000-0000-000023310000}"/>
    <cellStyle name="Normal 6 4 3 5 3" xfId="36820" xr:uid="{00000000-0005-0000-0000-000024310000}"/>
    <cellStyle name="Normal 6 4 3 5 4" xfId="16459" xr:uid="{00000000-0005-0000-0000-000025310000}"/>
    <cellStyle name="Normal 6 4 3 6" xfId="9446" xr:uid="{00000000-0005-0000-0000-000026310000}"/>
    <cellStyle name="Normal 6 4 3 6 2" xfId="28630" xr:uid="{00000000-0005-0000-0000-000027310000}"/>
    <cellStyle name="Normal 6 4 3 6 3" xfId="38810" xr:uid="{00000000-0005-0000-0000-000028310000}"/>
    <cellStyle name="Normal 6 4 3 6 4" xfId="18450" xr:uid="{00000000-0005-0000-0000-000029310000}"/>
    <cellStyle name="Normal 6 4 3 7" xfId="11199" xr:uid="{00000000-0005-0000-0000-00002A310000}"/>
    <cellStyle name="Normal 6 4 3 7 2" xfId="30383" xr:uid="{00000000-0005-0000-0000-00002B310000}"/>
    <cellStyle name="Normal 6 4 3 7 3" xfId="40563" xr:uid="{00000000-0005-0000-0000-00002C310000}"/>
    <cellStyle name="Normal 6 4 3 7 4" xfId="20203" xr:uid="{00000000-0005-0000-0000-00002D310000}"/>
    <cellStyle name="Normal 6 4 3 8" xfId="12075" xr:uid="{00000000-0005-0000-0000-00002E310000}"/>
    <cellStyle name="Normal 6 4 3 8 2" xfId="31259" xr:uid="{00000000-0005-0000-0000-00002F310000}"/>
    <cellStyle name="Normal 6 4 3 8 3" xfId="41439" xr:uid="{00000000-0005-0000-0000-000030310000}"/>
    <cellStyle name="Normal 6 4 3 8 4" xfId="21079" xr:uid="{00000000-0005-0000-0000-000031310000}"/>
    <cellStyle name="Normal 6 4 3 9" xfId="21956" xr:uid="{00000000-0005-0000-0000-000032310000}"/>
    <cellStyle name="Normal 6 4 3 9 2" xfId="32136" xr:uid="{00000000-0005-0000-0000-000033310000}"/>
    <cellStyle name="Normal 6 4 3 9 3" xfId="42316" xr:uid="{00000000-0005-0000-0000-000034310000}"/>
    <cellStyle name="Normal 6 4 4" xfId="4166" xr:uid="{00000000-0005-0000-0000-000035310000}"/>
    <cellStyle name="Normal 6 4 4 10" xfId="33534" xr:uid="{00000000-0005-0000-0000-000036310000}"/>
    <cellStyle name="Normal 6 4 4 11" xfId="13173" xr:uid="{00000000-0005-0000-0000-000037310000}"/>
    <cellStyle name="Normal 6 4 4 2" xfId="5043" xr:uid="{00000000-0005-0000-0000-000038310000}"/>
    <cellStyle name="Normal 6 4 4 2 2" xfId="6795" xr:uid="{00000000-0005-0000-0000-000039310000}"/>
    <cellStyle name="Normal 6 4 4 2 2 2" xfId="25982" xr:uid="{00000000-0005-0000-0000-00003A310000}"/>
    <cellStyle name="Normal 6 4 4 2 2 3" xfId="36162" xr:uid="{00000000-0005-0000-0000-00003B310000}"/>
    <cellStyle name="Normal 6 4 4 2 2 4" xfId="15801" xr:uid="{00000000-0005-0000-0000-00003C310000}"/>
    <cellStyle name="Normal 6 4 4 2 3" xfId="8548" xr:uid="{00000000-0005-0000-0000-00003D310000}"/>
    <cellStyle name="Normal 6 4 4 2 3 2" xfId="27735" xr:uid="{00000000-0005-0000-0000-00003E310000}"/>
    <cellStyle name="Normal 6 4 4 2 3 3" xfId="37915" xr:uid="{00000000-0005-0000-0000-00003F310000}"/>
    <cellStyle name="Normal 6 4 4 2 3 4" xfId="17554" xr:uid="{00000000-0005-0000-0000-000040310000}"/>
    <cellStyle name="Normal 6 4 4 2 4" xfId="10541" xr:uid="{00000000-0005-0000-0000-000041310000}"/>
    <cellStyle name="Normal 6 4 4 2 4 2" xfId="29725" xr:uid="{00000000-0005-0000-0000-000042310000}"/>
    <cellStyle name="Normal 6 4 4 2 4 3" xfId="39905" xr:uid="{00000000-0005-0000-0000-000043310000}"/>
    <cellStyle name="Normal 6 4 4 2 4 4" xfId="19545" xr:uid="{00000000-0005-0000-0000-000044310000}"/>
    <cellStyle name="Normal 6 4 4 2 5" xfId="24230" xr:uid="{00000000-0005-0000-0000-000045310000}"/>
    <cellStyle name="Normal 6 4 4 2 6" xfId="34410" xr:uid="{00000000-0005-0000-0000-000046310000}"/>
    <cellStyle name="Normal 6 4 4 2 7" xfId="14049" xr:uid="{00000000-0005-0000-0000-000047310000}"/>
    <cellStyle name="Normal 6 4 4 3" xfId="5919" xr:uid="{00000000-0005-0000-0000-000048310000}"/>
    <cellStyle name="Normal 6 4 4 3 2" xfId="25106" xr:uid="{00000000-0005-0000-0000-000049310000}"/>
    <cellStyle name="Normal 6 4 4 3 3" xfId="35286" xr:uid="{00000000-0005-0000-0000-00004A310000}"/>
    <cellStyle name="Normal 6 4 4 3 4" xfId="14925" xr:uid="{00000000-0005-0000-0000-00004B310000}"/>
    <cellStyle name="Normal 6 4 4 4" xfId="7672" xr:uid="{00000000-0005-0000-0000-00004C310000}"/>
    <cellStyle name="Normal 6 4 4 4 2" xfId="26859" xr:uid="{00000000-0005-0000-0000-00004D310000}"/>
    <cellStyle name="Normal 6 4 4 4 3" xfId="37039" xr:uid="{00000000-0005-0000-0000-00004E310000}"/>
    <cellStyle name="Normal 6 4 4 4 4" xfId="16678" xr:uid="{00000000-0005-0000-0000-00004F310000}"/>
    <cellStyle name="Normal 6 4 4 5" xfId="9665" xr:uid="{00000000-0005-0000-0000-000050310000}"/>
    <cellStyle name="Normal 6 4 4 5 2" xfId="28849" xr:uid="{00000000-0005-0000-0000-000051310000}"/>
    <cellStyle name="Normal 6 4 4 5 3" xfId="39029" xr:uid="{00000000-0005-0000-0000-000052310000}"/>
    <cellStyle name="Normal 6 4 4 5 4" xfId="18669" xr:uid="{00000000-0005-0000-0000-000053310000}"/>
    <cellStyle name="Normal 6 4 4 6" xfId="11418" xr:uid="{00000000-0005-0000-0000-000054310000}"/>
    <cellStyle name="Normal 6 4 4 6 2" xfId="30602" xr:uid="{00000000-0005-0000-0000-000055310000}"/>
    <cellStyle name="Normal 6 4 4 6 3" xfId="40782" xr:uid="{00000000-0005-0000-0000-000056310000}"/>
    <cellStyle name="Normal 6 4 4 6 4" xfId="20422" xr:uid="{00000000-0005-0000-0000-000057310000}"/>
    <cellStyle name="Normal 6 4 4 7" xfId="12294" xr:uid="{00000000-0005-0000-0000-000058310000}"/>
    <cellStyle name="Normal 6 4 4 7 2" xfId="31478" xr:uid="{00000000-0005-0000-0000-000059310000}"/>
    <cellStyle name="Normal 6 4 4 7 3" xfId="41658" xr:uid="{00000000-0005-0000-0000-00005A310000}"/>
    <cellStyle name="Normal 6 4 4 7 4" xfId="21298" xr:uid="{00000000-0005-0000-0000-00005B310000}"/>
    <cellStyle name="Normal 6 4 4 8" xfId="22175" xr:uid="{00000000-0005-0000-0000-00005C310000}"/>
    <cellStyle name="Normal 6 4 4 8 2" xfId="32355" xr:uid="{00000000-0005-0000-0000-00005D310000}"/>
    <cellStyle name="Normal 6 4 4 8 3" xfId="42535" xr:uid="{00000000-0005-0000-0000-00005E310000}"/>
    <cellStyle name="Normal 6 4 4 9" xfId="23354" xr:uid="{00000000-0005-0000-0000-00005F310000}"/>
    <cellStyle name="Normal 6 4 5" xfId="4605" xr:uid="{00000000-0005-0000-0000-000060310000}"/>
    <cellStyle name="Normal 6 4 5 2" xfId="6357" xr:uid="{00000000-0005-0000-0000-000061310000}"/>
    <cellStyle name="Normal 6 4 5 2 2" xfId="25544" xr:uid="{00000000-0005-0000-0000-000062310000}"/>
    <cellStyle name="Normal 6 4 5 2 3" xfId="35724" xr:uid="{00000000-0005-0000-0000-000063310000}"/>
    <cellStyle name="Normal 6 4 5 2 4" xfId="15363" xr:uid="{00000000-0005-0000-0000-000064310000}"/>
    <cellStyle name="Normal 6 4 5 3" xfId="8110" xr:uid="{00000000-0005-0000-0000-000065310000}"/>
    <cellStyle name="Normal 6 4 5 3 2" xfId="27297" xr:uid="{00000000-0005-0000-0000-000066310000}"/>
    <cellStyle name="Normal 6 4 5 3 3" xfId="37477" xr:uid="{00000000-0005-0000-0000-000067310000}"/>
    <cellStyle name="Normal 6 4 5 3 4" xfId="17116" xr:uid="{00000000-0005-0000-0000-000068310000}"/>
    <cellStyle name="Normal 6 4 5 4" xfId="10103" xr:uid="{00000000-0005-0000-0000-000069310000}"/>
    <cellStyle name="Normal 6 4 5 4 2" xfId="29287" xr:uid="{00000000-0005-0000-0000-00006A310000}"/>
    <cellStyle name="Normal 6 4 5 4 3" xfId="39467" xr:uid="{00000000-0005-0000-0000-00006B310000}"/>
    <cellStyle name="Normal 6 4 5 4 4" xfId="19107" xr:uid="{00000000-0005-0000-0000-00006C310000}"/>
    <cellStyle name="Normal 6 4 5 5" xfId="23792" xr:uid="{00000000-0005-0000-0000-00006D310000}"/>
    <cellStyle name="Normal 6 4 5 6" xfId="33972" xr:uid="{00000000-0005-0000-0000-00006E310000}"/>
    <cellStyle name="Normal 6 4 5 7" xfId="13611" xr:uid="{00000000-0005-0000-0000-00006F310000}"/>
    <cellStyle name="Normal 6 4 6" xfId="5481" xr:uid="{00000000-0005-0000-0000-000070310000}"/>
    <cellStyle name="Normal 6 4 6 2" xfId="9004" xr:uid="{00000000-0005-0000-0000-000071310000}"/>
    <cellStyle name="Normal 6 4 6 2 2" xfId="28188" xr:uid="{00000000-0005-0000-0000-000072310000}"/>
    <cellStyle name="Normal 6 4 6 2 3" xfId="38368" xr:uid="{00000000-0005-0000-0000-000073310000}"/>
    <cellStyle name="Normal 6 4 6 2 4" xfId="18008" xr:uid="{00000000-0005-0000-0000-000074310000}"/>
    <cellStyle name="Normal 6 4 6 3" xfId="24668" xr:uid="{00000000-0005-0000-0000-000075310000}"/>
    <cellStyle name="Normal 6 4 6 4" xfId="34848" xr:uid="{00000000-0005-0000-0000-000076310000}"/>
    <cellStyle name="Normal 6 4 6 5" xfId="14487" xr:uid="{00000000-0005-0000-0000-000077310000}"/>
    <cellStyle name="Normal 6 4 7" xfId="7234" xr:uid="{00000000-0005-0000-0000-000078310000}"/>
    <cellStyle name="Normal 6 4 7 2" xfId="26421" xr:uid="{00000000-0005-0000-0000-000079310000}"/>
    <cellStyle name="Normal 6 4 7 3" xfId="36601" xr:uid="{00000000-0005-0000-0000-00007A310000}"/>
    <cellStyle name="Normal 6 4 7 4" xfId="16240" xr:uid="{00000000-0005-0000-0000-00007B310000}"/>
    <cellStyle name="Normal 6 4 8" xfId="9227" xr:uid="{00000000-0005-0000-0000-00007C310000}"/>
    <cellStyle name="Normal 6 4 8 2" xfId="28411" xr:uid="{00000000-0005-0000-0000-00007D310000}"/>
    <cellStyle name="Normal 6 4 8 3" xfId="38591" xr:uid="{00000000-0005-0000-0000-00007E310000}"/>
    <cellStyle name="Normal 6 4 8 4" xfId="18231" xr:uid="{00000000-0005-0000-0000-00007F310000}"/>
    <cellStyle name="Normal 6 4 9" xfId="10980" xr:uid="{00000000-0005-0000-0000-000080310000}"/>
    <cellStyle name="Normal 6 4 9 2" xfId="30164" xr:uid="{00000000-0005-0000-0000-000081310000}"/>
    <cellStyle name="Normal 6 4 9 3" xfId="40344" xr:uid="{00000000-0005-0000-0000-000082310000}"/>
    <cellStyle name="Normal 6 4 9 4" xfId="19984" xr:uid="{00000000-0005-0000-0000-000083310000}"/>
    <cellStyle name="Normal 6 5" xfId="3800" xr:uid="{00000000-0005-0000-0000-000084310000}"/>
    <cellStyle name="Normal 6 5 10" xfId="21810" xr:uid="{00000000-0005-0000-0000-000085310000}"/>
    <cellStyle name="Normal 6 5 10 2" xfId="31990" xr:uid="{00000000-0005-0000-0000-000086310000}"/>
    <cellStyle name="Normal 6 5 10 3" xfId="42170" xr:uid="{00000000-0005-0000-0000-000087310000}"/>
    <cellStyle name="Normal 6 5 11" xfId="22706" xr:uid="{00000000-0005-0000-0000-000088310000}"/>
    <cellStyle name="Normal 6 5 11 2" xfId="32886" xr:uid="{00000000-0005-0000-0000-000089310000}"/>
    <cellStyle name="Normal 6 5 11 3" xfId="43066" xr:uid="{00000000-0005-0000-0000-00008A310000}"/>
    <cellStyle name="Normal 6 5 12" xfId="22945" xr:uid="{00000000-0005-0000-0000-00008B310000}"/>
    <cellStyle name="Normal 6 5 13" xfId="33125" xr:uid="{00000000-0005-0000-0000-00008C310000}"/>
    <cellStyle name="Normal 6 5 14" xfId="43305" xr:uid="{00000000-0005-0000-0000-00008D310000}"/>
    <cellStyle name="Normal 6 5 15" xfId="43544" xr:uid="{00000000-0005-0000-0000-00008E310000}"/>
    <cellStyle name="Normal 6 5 16" xfId="12808" xr:uid="{00000000-0005-0000-0000-00008F310000}"/>
    <cellStyle name="Normal 6 5 2" xfId="4020" xr:uid="{00000000-0005-0000-0000-000090310000}"/>
    <cellStyle name="Normal 6 5 2 10" xfId="23208" xr:uid="{00000000-0005-0000-0000-000091310000}"/>
    <cellStyle name="Normal 6 5 2 11" xfId="33388" xr:uid="{00000000-0005-0000-0000-000092310000}"/>
    <cellStyle name="Normal 6 5 2 12" xfId="13027" xr:uid="{00000000-0005-0000-0000-000093310000}"/>
    <cellStyle name="Normal 6 5 2 2" xfId="4458" xr:uid="{00000000-0005-0000-0000-000094310000}"/>
    <cellStyle name="Normal 6 5 2 2 10" xfId="33826" xr:uid="{00000000-0005-0000-0000-000095310000}"/>
    <cellStyle name="Normal 6 5 2 2 11" xfId="13465" xr:uid="{00000000-0005-0000-0000-000096310000}"/>
    <cellStyle name="Normal 6 5 2 2 2" xfId="5335" xr:uid="{00000000-0005-0000-0000-000097310000}"/>
    <cellStyle name="Normal 6 5 2 2 2 2" xfId="7087" xr:uid="{00000000-0005-0000-0000-000098310000}"/>
    <cellStyle name="Normal 6 5 2 2 2 2 2" xfId="26274" xr:uid="{00000000-0005-0000-0000-000099310000}"/>
    <cellStyle name="Normal 6 5 2 2 2 2 3" xfId="36454" xr:uid="{00000000-0005-0000-0000-00009A310000}"/>
    <cellStyle name="Normal 6 5 2 2 2 2 4" xfId="16093" xr:uid="{00000000-0005-0000-0000-00009B310000}"/>
    <cellStyle name="Normal 6 5 2 2 2 3" xfId="8840" xr:uid="{00000000-0005-0000-0000-00009C310000}"/>
    <cellStyle name="Normal 6 5 2 2 2 3 2" xfId="28027" xr:uid="{00000000-0005-0000-0000-00009D310000}"/>
    <cellStyle name="Normal 6 5 2 2 2 3 3" xfId="38207" xr:uid="{00000000-0005-0000-0000-00009E310000}"/>
    <cellStyle name="Normal 6 5 2 2 2 3 4" xfId="17846" xr:uid="{00000000-0005-0000-0000-00009F310000}"/>
    <cellStyle name="Normal 6 5 2 2 2 4" xfId="10833" xr:uid="{00000000-0005-0000-0000-0000A0310000}"/>
    <cellStyle name="Normal 6 5 2 2 2 4 2" xfId="30017" xr:uid="{00000000-0005-0000-0000-0000A1310000}"/>
    <cellStyle name="Normal 6 5 2 2 2 4 3" xfId="40197" xr:uid="{00000000-0005-0000-0000-0000A2310000}"/>
    <cellStyle name="Normal 6 5 2 2 2 4 4" xfId="19837" xr:uid="{00000000-0005-0000-0000-0000A3310000}"/>
    <cellStyle name="Normal 6 5 2 2 2 5" xfId="24522" xr:uid="{00000000-0005-0000-0000-0000A4310000}"/>
    <cellStyle name="Normal 6 5 2 2 2 6" xfId="34702" xr:uid="{00000000-0005-0000-0000-0000A5310000}"/>
    <cellStyle name="Normal 6 5 2 2 2 7" xfId="14341" xr:uid="{00000000-0005-0000-0000-0000A6310000}"/>
    <cellStyle name="Normal 6 5 2 2 3" xfId="6211" xr:uid="{00000000-0005-0000-0000-0000A7310000}"/>
    <cellStyle name="Normal 6 5 2 2 3 2" xfId="25398" xr:uid="{00000000-0005-0000-0000-0000A8310000}"/>
    <cellStyle name="Normal 6 5 2 2 3 3" xfId="35578" xr:uid="{00000000-0005-0000-0000-0000A9310000}"/>
    <cellStyle name="Normal 6 5 2 2 3 4" xfId="15217" xr:uid="{00000000-0005-0000-0000-0000AA310000}"/>
    <cellStyle name="Normal 6 5 2 2 4" xfId="7964" xr:uid="{00000000-0005-0000-0000-0000AB310000}"/>
    <cellStyle name="Normal 6 5 2 2 4 2" xfId="27151" xr:uid="{00000000-0005-0000-0000-0000AC310000}"/>
    <cellStyle name="Normal 6 5 2 2 4 3" xfId="37331" xr:uid="{00000000-0005-0000-0000-0000AD310000}"/>
    <cellStyle name="Normal 6 5 2 2 4 4" xfId="16970" xr:uid="{00000000-0005-0000-0000-0000AE310000}"/>
    <cellStyle name="Normal 6 5 2 2 5" xfId="9957" xr:uid="{00000000-0005-0000-0000-0000AF310000}"/>
    <cellStyle name="Normal 6 5 2 2 5 2" xfId="29141" xr:uid="{00000000-0005-0000-0000-0000B0310000}"/>
    <cellStyle name="Normal 6 5 2 2 5 3" xfId="39321" xr:uid="{00000000-0005-0000-0000-0000B1310000}"/>
    <cellStyle name="Normal 6 5 2 2 5 4" xfId="18961" xr:uid="{00000000-0005-0000-0000-0000B2310000}"/>
    <cellStyle name="Normal 6 5 2 2 6" xfId="11710" xr:uid="{00000000-0005-0000-0000-0000B3310000}"/>
    <cellStyle name="Normal 6 5 2 2 6 2" xfId="30894" xr:uid="{00000000-0005-0000-0000-0000B4310000}"/>
    <cellStyle name="Normal 6 5 2 2 6 3" xfId="41074" xr:uid="{00000000-0005-0000-0000-0000B5310000}"/>
    <cellStyle name="Normal 6 5 2 2 6 4" xfId="20714" xr:uid="{00000000-0005-0000-0000-0000B6310000}"/>
    <cellStyle name="Normal 6 5 2 2 7" xfId="12586" xr:uid="{00000000-0005-0000-0000-0000B7310000}"/>
    <cellStyle name="Normal 6 5 2 2 7 2" xfId="31770" xr:uid="{00000000-0005-0000-0000-0000B8310000}"/>
    <cellStyle name="Normal 6 5 2 2 7 3" xfId="41950" xr:uid="{00000000-0005-0000-0000-0000B9310000}"/>
    <cellStyle name="Normal 6 5 2 2 7 4" xfId="21590" xr:uid="{00000000-0005-0000-0000-0000BA310000}"/>
    <cellStyle name="Normal 6 5 2 2 8" xfId="22467" xr:uid="{00000000-0005-0000-0000-0000BB310000}"/>
    <cellStyle name="Normal 6 5 2 2 8 2" xfId="32647" xr:uid="{00000000-0005-0000-0000-0000BC310000}"/>
    <cellStyle name="Normal 6 5 2 2 8 3" xfId="42827" xr:uid="{00000000-0005-0000-0000-0000BD310000}"/>
    <cellStyle name="Normal 6 5 2 2 9" xfId="23646" xr:uid="{00000000-0005-0000-0000-0000BE310000}"/>
    <cellStyle name="Normal 6 5 2 3" xfId="4897" xr:uid="{00000000-0005-0000-0000-0000BF310000}"/>
    <cellStyle name="Normal 6 5 2 3 2" xfId="6649" xr:uid="{00000000-0005-0000-0000-0000C0310000}"/>
    <cellStyle name="Normal 6 5 2 3 2 2" xfId="25836" xr:uid="{00000000-0005-0000-0000-0000C1310000}"/>
    <cellStyle name="Normal 6 5 2 3 2 3" xfId="36016" xr:uid="{00000000-0005-0000-0000-0000C2310000}"/>
    <cellStyle name="Normal 6 5 2 3 2 4" xfId="15655" xr:uid="{00000000-0005-0000-0000-0000C3310000}"/>
    <cellStyle name="Normal 6 5 2 3 3" xfId="8402" xr:uid="{00000000-0005-0000-0000-0000C4310000}"/>
    <cellStyle name="Normal 6 5 2 3 3 2" xfId="27589" xr:uid="{00000000-0005-0000-0000-0000C5310000}"/>
    <cellStyle name="Normal 6 5 2 3 3 3" xfId="37769" xr:uid="{00000000-0005-0000-0000-0000C6310000}"/>
    <cellStyle name="Normal 6 5 2 3 3 4" xfId="17408" xr:uid="{00000000-0005-0000-0000-0000C7310000}"/>
    <cellStyle name="Normal 6 5 2 3 4" xfId="10395" xr:uid="{00000000-0005-0000-0000-0000C8310000}"/>
    <cellStyle name="Normal 6 5 2 3 4 2" xfId="29579" xr:uid="{00000000-0005-0000-0000-0000C9310000}"/>
    <cellStyle name="Normal 6 5 2 3 4 3" xfId="39759" xr:uid="{00000000-0005-0000-0000-0000CA310000}"/>
    <cellStyle name="Normal 6 5 2 3 4 4" xfId="19399" xr:uid="{00000000-0005-0000-0000-0000CB310000}"/>
    <cellStyle name="Normal 6 5 2 3 5" xfId="24084" xr:uid="{00000000-0005-0000-0000-0000CC310000}"/>
    <cellStyle name="Normal 6 5 2 3 6" xfId="34264" xr:uid="{00000000-0005-0000-0000-0000CD310000}"/>
    <cellStyle name="Normal 6 5 2 3 7" xfId="13903" xr:uid="{00000000-0005-0000-0000-0000CE310000}"/>
    <cellStyle name="Normal 6 5 2 4" xfId="5773" xr:uid="{00000000-0005-0000-0000-0000CF310000}"/>
    <cellStyle name="Normal 6 5 2 4 2" xfId="24960" xr:uid="{00000000-0005-0000-0000-0000D0310000}"/>
    <cellStyle name="Normal 6 5 2 4 3" xfId="35140" xr:uid="{00000000-0005-0000-0000-0000D1310000}"/>
    <cellStyle name="Normal 6 5 2 4 4" xfId="14779" xr:uid="{00000000-0005-0000-0000-0000D2310000}"/>
    <cellStyle name="Normal 6 5 2 5" xfId="7526" xr:uid="{00000000-0005-0000-0000-0000D3310000}"/>
    <cellStyle name="Normal 6 5 2 5 2" xfId="26713" xr:uid="{00000000-0005-0000-0000-0000D4310000}"/>
    <cellStyle name="Normal 6 5 2 5 3" xfId="36893" xr:uid="{00000000-0005-0000-0000-0000D5310000}"/>
    <cellStyle name="Normal 6 5 2 5 4" xfId="16532" xr:uid="{00000000-0005-0000-0000-0000D6310000}"/>
    <cellStyle name="Normal 6 5 2 6" xfId="9519" xr:uid="{00000000-0005-0000-0000-0000D7310000}"/>
    <cellStyle name="Normal 6 5 2 6 2" xfId="28703" xr:uid="{00000000-0005-0000-0000-0000D8310000}"/>
    <cellStyle name="Normal 6 5 2 6 3" xfId="38883" xr:uid="{00000000-0005-0000-0000-0000D9310000}"/>
    <cellStyle name="Normal 6 5 2 6 4" xfId="18523" xr:uid="{00000000-0005-0000-0000-0000DA310000}"/>
    <cellStyle name="Normal 6 5 2 7" xfId="11272" xr:uid="{00000000-0005-0000-0000-0000DB310000}"/>
    <cellStyle name="Normal 6 5 2 7 2" xfId="30456" xr:uid="{00000000-0005-0000-0000-0000DC310000}"/>
    <cellStyle name="Normal 6 5 2 7 3" xfId="40636" xr:uid="{00000000-0005-0000-0000-0000DD310000}"/>
    <cellStyle name="Normal 6 5 2 7 4" xfId="20276" xr:uid="{00000000-0005-0000-0000-0000DE310000}"/>
    <cellStyle name="Normal 6 5 2 8" xfId="12148" xr:uid="{00000000-0005-0000-0000-0000DF310000}"/>
    <cellStyle name="Normal 6 5 2 8 2" xfId="31332" xr:uid="{00000000-0005-0000-0000-0000E0310000}"/>
    <cellStyle name="Normal 6 5 2 8 3" xfId="41512" xr:uid="{00000000-0005-0000-0000-0000E1310000}"/>
    <cellStyle name="Normal 6 5 2 8 4" xfId="21152" xr:uid="{00000000-0005-0000-0000-0000E2310000}"/>
    <cellStyle name="Normal 6 5 2 9" xfId="22029" xr:uid="{00000000-0005-0000-0000-0000E3310000}"/>
    <cellStyle name="Normal 6 5 2 9 2" xfId="32209" xr:uid="{00000000-0005-0000-0000-0000E4310000}"/>
    <cellStyle name="Normal 6 5 2 9 3" xfId="42389" xr:uid="{00000000-0005-0000-0000-0000E5310000}"/>
    <cellStyle name="Normal 6 5 3" xfId="4239" xr:uid="{00000000-0005-0000-0000-0000E6310000}"/>
    <cellStyle name="Normal 6 5 3 10" xfId="33607" xr:uid="{00000000-0005-0000-0000-0000E7310000}"/>
    <cellStyle name="Normal 6 5 3 11" xfId="13246" xr:uid="{00000000-0005-0000-0000-0000E8310000}"/>
    <cellStyle name="Normal 6 5 3 2" xfId="5116" xr:uid="{00000000-0005-0000-0000-0000E9310000}"/>
    <cellStyle name="Normal 6 5 3 2 2" xfId="6868" xr:uid="{00000000-0005-0000-0000-0000EA310000}"/>
    <cellStyle name="Normal 6 5 3 2 2 2" xfId="26055" xr:uid="{00000000-0005-0000-0000-0000EB310000}"/>
    <cellStyle name="Normal 6 5 3 2 2 3" xfId="36235" xr:uid="{00000000-0005-0000-0000-0000EC310000}"/>
    <cellStyle name="Normal 6 5 3 2 2 4" xfId="15874" xr:uid="{00000000-0005-0000-0000-0000ED310000}"/>
    <cellStyle name="Normal 6 5 3 2 3" xfId="8621" xr:uid="{00000000-0005-0000-0000-0000EE310000}"/>
    <cellStyle name="Normal 6 5 3 2 3 2" xfId="27808" xr:uid="{00000000-0005-0000-0000-0000EF310000}"/>
    <cellStyle name="Normal 6 5 3 2 3 3" xfId="37988" xr:uid="{00000000-0005-0000-0000-0000F0310000}"/>
    <cellStyle name="Normal 6 5 3 2 3 4" xfId="17627" xr:uid="{00000000-0005-0000-0000-0000F1310000}"/>
    <cellStyle name="Normal 6 5 3 2 4" xfId="10614" xr:uid="{00000000-0005-0000-0000-0000F2310000}"/>
    <cellStyle name="Normal 6 5 3 2 4 2" xfId="29798" xr:uid="{00000000-0005-0000-0000-0000F3310000}"/>
    <cellStyle name="Normal 6 5 3 2 4 3" xfId="39978" xr:uid="{00000000-0005-0000-0000-0000F4310000}"/>
    <cellStyle name="Normal 6 5 3 2 4 4" xfId="19618" xr:uid="{00000000-0005-0000-0000-0000F5310000}"/>
    <cellStyle name="Normal 6 5 3 2 5" xfId="24303" xr:uid="{00000000-0005-0000-0000-0000F6310000}"/>
    <cellStyle name="Normal 6 5 3 2 6" xfId="34483" xr:uid="{00000000-0005-0000-0000-0000F7310000}"/>
    <cellStyle name="Normal 6 5 3 2 7" xfId="14122" xr:uid="{00000000-0005-0000-0000-0000F8310000}"/>
    <cellStyle name="Normal 6 5 3 3" xfId="5992" xr:uid="{00000000-0005-0000-0000-0000F9310000}"/>
    <cellStyle name="Normal 6 5 3 3 2" xfId="25179" xr:uid="{00000000-0005-0000-0000-0000FA310000}"/>
    <cellStyle name="Normal 6 5 3 3 3" xfId="35359" xr:uid="{00000000-0005-0000-0000-0000FB310000}"/>
    <cellStyle name="Normal 6 5 3 3 4" xfId="14998" xr:uid="{00000000-0005-0000-0000-0000FC310000}"/>
    <cellStyle name="Normal 6 5 3 4" xfId="7745" xr:uid="{00000000-0005-0000-0000-0000FD310000}"/>
    <cellStyle name="Normal 6 5 3 4 2" xfId="26932" xr:uid="{00000000-0005-0000-0000-0000FE310000}"/>
    <cellStyle name="Normal 6 5 3 4 3" xfId="37112" xr:uid="{00000000-0005-0000-0000-0000FF310000}"/>
    <cellStyle name="Normal 6 5 3 4 4" xfId="16751" xr:uid="{00000000-0005-0000-0000-000000320000}"/>
    <cellStyle name="Normal 6 5 3 5" xfId="9738" xr:uid="{00000000-0005-0000-0000-000001320000}"/>
    <cellStyle name="Normal 6 5 3 5 2" xfId="28922" xr:uid="{00000000-0005-0000-0000-000002320000}"/>
    <cellStyle name="Normal 6 5 3 5 3" xfId="39102" xr:uid="{00000000-0005-0000-0000-000003320000}"/>
    <cellStyle name="Normal 6 5 3 5 4" xfId="18742" xr:uid="{00000000-0005-0000-0000-000004320000}"/>
    <cellStyle name="Normal 6 5 3 6" xfId="11491" xr:uid="{00000000-0005-0000-0000-000005320000}"/>
    <cellStyle name="Normal 6 5 3 6 2" xfId="30675" xr:uid="{00000000-0005-0000-0000-000006320000}"/>
    <cellStyle name="Normal 6 5 3 6 3" xfId="40855" xr:uid="{00000000-0005-0000-0000-000007320000}"/>
    <cellStyle name="Normal 6 5 3 6 4" xfId="20495" xr:uid="{00000000-0005-0000-0000-000008320000}"/>
    <cellStyle name="Normal 6 5 3 7" xfId="12367" xr:uid="{00000000-0005-0000-0000-000009320000}"/>
    <cellStyle name="Normal 6 5 3 7 2" xfId="31551" xr:uid="{00000000-0005-0000-0000-00000A320000}"/>
    <cellStyle name="Normal 6 5 3 7 3" xfId="41731" xr:uid="{00000000-0005-0000-0000-00000B320000}"/>
    <cellStyle name="Normal 6 5 3 7 4" xfId="21371" xr:uid="{00000000-0005-0000-0000-00000C320000}"/>
    <cellStyle name="Normal 6 5 3 8" xfId="22248" xr:uid="{00000000-0005-0000-0000-00000D320000}"/>
    <cellStyle name="Normal 6 5 3 8 2" xfId="32428" xr:uid="{00000000-0005-0000-0000-00000E320000}"/>
    <cellStyle name="Normal 6 5 3 8 3" xfId="42608" xr:uid="{00000000-0005-0000-0000-00000F320000}"/>
    <cellStyle name="Normal 6 5 3 9" xfId="23427" xr:uid="{00000000-0005-0000-0000-000010320000}"/>
    <cellStyle name="Normal 6 5 4" xfId="4678" xr:uid="{00000000-0005-0000-0000-000011320000}"/>
    <cellStyle name="Normal 6 5 4 2" xfId="6430" xr:uid="{00000000-0005-0000-0000-000012320000}"/>
    <cellStyle name="Normal 6 5 4 2 2" xfId="25617" xr:uid="{00000000-0005-0000-0000-000013320000}"/>
    <cellStyle name="Normal 6 5 4 2 3" xfId="35797" xr:uid="{00000000-0005-0000-0000-000014320000}"/>
    <cellStyle name="Normal 6 5 4 2 4" xfId="15436" xr:uid="{00000000-0005-0000-0000-000015320000}"/>
    <cellStyle name="Normal 6 5 4 3" xfId="8183" xr:uid="{00000000-0005-0000-0000-000016320000}"/>
    <cellStyle name="Normal 6 5 4 3 2" xfId="27370" xr:uid="{00000000-0005-0000-0000-000017320000}"/>
    <cellStyle name="Normal 6 5 4 3 3" xfId="37550" xr:uid="{00000000-0005-0000-0000-000018320000}"/>
    <cellStyle name="Normal 6 5 4 3 4" xfId="17189" xr:uid="{00000000-0005-0000-0000-000019320000}"/>
    <cellStyle name="Normal 6 5 4 4" xfId="10176" xr:uid="{00000000-0005-0000-0000-00001A320000}"/>
    <cellStyle name="Normal 6 5 4 4 2" xfId="29360" xr:uid="{00000000-0005-0000-0000-00001B320000}"/>
    <cellStyle name="Normal 6 5 4 4 3" xfId="39540" xr:uid="{00000000-0005-0000-0000-00001C320000}"/>
    <cellStyle name="Normal 6 5 4 4 4" xfId="19180" xr:uid="{00000000-0005-0000-0000-00001D320000}"/>
    <cellStyle name="Normal 6 5 4 5" xfId="23865" xr:uid="{00000000-0005-0000-0000-00001E320000}"/>
    <cellStyle name="Normal 6 5 4 6" xfId="34045" xr:uid="{00000000-0005-0000-0000-00001F320000}"/>
    <cellStyle name="Normal 6 5 4 7" xfId="13684" xr:uid="{00000000-0005-0000-0000-000020320000}"/>
    <cellStyle name="Normal 6 5 5" xfId="5554" xr:uid="{00000000-0005-0000-0000-000021320000}"/>
    <cellStyle name="Normal 6 5 5 2" xfId="9080" xr:uid="{00000000-0005-0000-0000-000022320000}"/>
    <cellStyle name="Normal 6 5 5 2 2" xfId="28264" xr:uid="{00000000-0005-0000-0000-000023320000}"/>
    <cellStyle name="Normal 6 5 5 2 3" xfId="38444" xr:uid="{00000000-0005-0000-0000-000024320000}"/>
    <cellStyle name="Normal 6 5 5 2 4" xfId="18084" xr:uid="{00000000-0005-0000-0000-000025320000}"/>
    <cellStyle name="Normal 6 5 5 3" xfId="24741" xr:uid="{00000000-0005-0000-0000-000026320000}"/>
    <cellStyle name="Normal 6 5 5 4" xfId="34921" xr:uid="{00000000-0005-0000-0000-000027320000}"/>
    <cellStyle name="Normal 6 5 5 5" xfId="14560" xr:uid="{00000000-0005-0000-0000-000028320000}"/>
    <cellStyle name="Normal 6 5 6" xfId="7307" xr:uid="{00000000-0005-0000-0000-000029320000}"/>
    <cellStyle name="Normal 6 5 6 2" xfId="26494" xr:uid="{00000000-0005-0000-0000-00002A320000}"/>
    <cellStyle name="Normal 6 5 6 3" xfId="36674" xr:uid="{00000000-0005-0000-0000-00002B320000}"/>
    <cellStyle name="Normal 6 5 6 4" xfId="16313" xr:uid="{00000000-0005-0000-0000-00002C320000}"/>
    <cellStyle name="Normal 6 5 7" xfId="9300" xr:uid="{00000000-0005-0000-0000-00002D320000}"/>
    <cellStyle name="Normal 6 5 7 2" xfId="28484" xr:uid="{00000000-0005-0000-0000-00002E320000}"/>
    <cellStyle name="Normal 6 5 7 3" xfId="38664" xr:uid="{00000000-0005-0000-0000-00002F320000}"/>
    <cellStyle name="Normal 6 5 7 4" xfId="18304" xr:uid="{00000000-0005-0000-0000-000030320000}"/>
    <cellStyle name="Normal 6 5 8" xfId="11053" xr:uid="{00000000-0005-0000-0000-000031320000}"/>
    <cellStyle name="Normal 6 5 8 2" xfId="30237" xr:uid="{00000000-0005-0000-0000-000032320000}"/>
    <cellStyle name="Normal 6 5 8 3" xfId="40417" xr:uid="{00000000-0005-0000-0000-000033320000}"/>
    <cellStyle name="Normal 6 5 8 4" xfId="20057" xr:uid="{00000000-0005-0000-0000-000034320000}"/>
    <cellStyle name="Normal 6 5 9" xfId="11929" xr:uid="{00000000-0005-0000-0000-000035320000}"/>
    <cellStyle name="Normal 6 5 9 2" xfId="31113" xr:uid="{00000000-0005-0000-0000-000036320000}"/>
    <cellStyle name="Normal 6 5 9 3" xfId="41293" xr:uid="{00000000-0005-0000-0000-000037320000}"/>
    <cellStyle name="Normal 6 5 9 4" xfId="20933" xr:uid="{00000000-0005-0000-0000-000038320000}"/>
    <cellStyle name="Normal 6 6" xfId="3912" xr:uid="{00000000-0005-0000-0000-000039320000}"/>
    <cellStyle name="Normal 6 6 10" xfId="23100" xr:uid="{00000000-0005-0000-0000-00003A320000}"/>
    <cellStyle name="Normal 6 6 11" xfId="33280" xr:uid="{00000000-0005-0000-0000-00003B320000}"/>
    <cellStyle name="Normal 6 6 12" xfId="12919" xr:uid="{00000000-0005-0000-0000-00003C320000}"/>
    <cellStyle name="Normal 6 6 2" xfId="4350" xr:uid="{00000000-0005-0000-0000-00003D320000}"/>
    <cellStyle name="Normal 6 6 2 10" xfId="33718" xr:uid="{00000000-0005-0000-0000-00003E320000}"/>
    <cellStyle name="Normal 6 6 2 11" xfId="13357" xr:uid="{00000000-0005-0000-0000-00003F320000}"/>
    <cellStyle name="Normal 6 6 2 2" xfId="5227" xr:uid="{00000000-0005-0000-0000-000040320000}"/>
    <cellStyle name="Normal 6 6 2 2 2" xfId="6979" xr:uid="{00000000-0005-0000-0000-000041320000}"/>
    <cellStyle name="Normal 6 6 2 2 2 2" xfId="26166" xr:uid="{00000000-0005-0000-0000-000042320000}"/>
    <cellStyle name="Normal 6 6 2 2 2 3" xfId="36346" xr:uid="{00000000-0005-0000-0000-000043320000}"/>
    <cellStyle name="Normal 6 6 2 2 2 4" xfId="15985" xr:uid="{00000000-0005-0000-0000-000044320000}"/>
    <cellStyle name="Normal 6 6 2 2 3" xfId="8732" xr:uid="{00000000-0005-0000-0000-000045320000}"/>
    <cellStyle name="Normal 6 6 2 2 3 2" xfId="27919" xr:uid="{00000000-0005-0000-0000-000046320000}"/>
    <cellStyle name="Normal 6 6 2 2 3 3" xfId="38099" xr:uid="{00000000-0005-0000-0000-000047320000}"/>
    <cellStyle name="Normal 6 6 2 2 3 4" xfId="17738" xr:uid="{00000000-0005-0000-0000-000048320000}"/>
    <cellStyle name="Normal 6 6 2 2 4" xfId="10725" xr:uid="{00000000-0005-0000-0000-000049320000}"/>
    <cellStyle name="Normal 6 6 2 2 4 2" xfId="29909" xr:uid="{00000000-0005-0000-0000-00004A320000}"/>
    <cellStyle name="Normal 6 6 2 2 4 3" xfId="40089" xr:uid="{00000000-0005-0000-0000-00004B320000}"/>
    <cellStyle name="Normal 6 6 2 2 4 4" xfId="19729" xr:uid="{00000000-0005-0000-0000-00004C320000}"/>
    <cellStyle name="Normal 6 6 2 2 5" xfId="24414" xr:uid="{00000000-0005-0000-0000-00004D320000}"/>
    <cellStyle name="Normal 6 6 2 2 6" xfId="34594" xr:uid="{00000000-0005-0000-0000-00004E320000}"/>
    <cellStyle name="Normal 6 6 2 2 7" xfId="14233" xr:uid="{00000000-0005-0000-0000-00004F320000}"/>
    <cellStyle name="Normal 6 6 2 3" xfId="6103" xr:uid="{00000000-0005-0000-0000-000050320000}"/>
    <cellStyle name="Normal 6 6 2 3 2" xfId="25290" xr:uid="{00000000-0005-0000-0000-000051320000}"/>
    <cellStyle name="Normal 6 6 2 3 3" xfId="35470" xr:uid="{00000000-0005-0000-0000-000052320000}"/>
    <cellStyle name="Normal 6 6 2 3 4" xfId="15109" xr:uid="{00000000-0005-0000-0000-000053320000}"/>
    <cellStyle name="Normal 6 6 2 4" xfId="7856" xr:uid="{00000000-0005-0000-0000-000054320000}"/>
    <cellStyle name="Normal 6 6 2 4 2" xfId="27043" xr:uid="{00000000-0005-0000-0000-000055320000}"/>
    <cellStyle name="Normal 6 6 2 4 3" xfId="37223" xr:uid="{00000000-0005-0000-0000-000056320000}"/>
    <cellStyle name="Normal 6 6 2 4 4" xfId="16862" xr:uid="{00000000-0005-0000-0000-000057320000}"/>
    <cellStyle name="Normal 6 6 2 5" xfId="9849" xr:uid="{00000000-0005-0000-0000-000058320000}"/>
    <cellStyle name="Normal 6 6 2 5 2" xfId="29033" xr:uid="{00000000-0005-0000-0000-000059320000}"/>
    <cellStyle name="Normal 6 6 2 5 3" xfId="39213" xr:uid="{00000000-0005-0000-0000-00005A320000}"/>
    <cellStyle name="Normal 6 6 2 5 4" xfId="18853" xr:uid="{00000000-0005-0000-0000-00005B320000}"/>
    <cellStyle name="Normal 6 6 2 6" xfId="11602" xr:uid="{00000000-0005-0000-0000-00005C320000}"/>
    <cellStyle name="Normal 6 6 2 6 2" xfId="30786" xr:uid="{00000000-0005-0000-0000-00005D320000}"/>
    <cellStyle name="Normal 6 6 2 6 3" xfId="40966" xr:uid="{00000000-0005-0000-0000-00005E320000}"/>
    <cellStyle name="Normal 6 6 2 6 4" xfId="20606" xr:uid="{00000000-0005-0000-0000-00005F320000}"/>
    <cellStyle name="Normal 6 6 2 7" xfId="12478" xr:uid="{00000000-0005-0000-0000-000060320000}"/>
    <cellStyle name="Normal 6 6 2 7 2" xfId="31662" xr:uid="{00000000-0005-0000-0000-000061320000}"/>
    <cellStyle name="Normal 6 6 2 7 3" xfId="41842" xr:uid="{00000000-0005-0000-0000-000062320000}"/>
    <cellStyle name="Normal 6 6 2 7 4" xfId="21482" xr:uid="{00000000-0005-0000-0000-000063320000}"/>
    <cellStyle name="Normal 6 6 2 8" xfId="22359" xr:uid="{00000000-0005-0000-0000-000064320000}"/>
    <cellStyle name="Normal 6 6 2 8 2" xfId="32539" xr:uid="{00000000-0005-0000-0000-000065320000}"/>
    <cellStyle name="Normal 6 6 2 8 3" xfId="42719" xr:uid="{00000000-0005-0000-0000-000066320000}"/>
    <cellStyle name="Normal 6 6 2 9" xfId="23538" xr:uid="{00000000-0005-0000-0000-000067320000}"/>
    <cellStyle name="Normal 6 6 3" xfId="4789" xr:uid="{00000000-0005-0000-0000-000068320000}"/>
    <cellStyle name="Normal 6 6 3 2" xfId="6541" xr:uid="{00000000-0005-0000-0000-000069320000}"/>
    <cellStyle name="Normal 6 6 3 2 2" xfId="25728" xr:uid="{00000000-0005-0000-0000-00006A320000}"/>
    <cellStyle name="Normal 6 6 3 2 3" xfId="35908" xr:uid="{00000000-0005-0000-0000-00006B320000}"/>
    <cellStyle name="Normal 6 6 3 2 4" xfId="15547" xr:uid="{00000000-0005-0000-0000-00006C320000}"/>
    <cellStyle name="Normal 6 6 3 3" xfId="8294" xr:uid="{00000000-0005-0000-0000-00006D320000}"/>
    <cellStyle name="Normal 6 6 3 3 2" xfId="27481" xr:uid="{00000000-0005-0000-0000-00006E320000}"/>
    <cellStyle name="Normal 6 6 3 3 3" xfId="37661" xr:uid="{00000000-0005-0000-0000-00006F320000}"/>
    <cellStyle name="Normal 6 6 3 3 4" xfId="17300" xr:uid="{00000000-0005-0000-0000-000070320000}"/>
    <cellStyle name="Normal 6 6 3 4" xfId="10287" xr:uid="{00000000-0005-0000-0000-000071320000}"/>
    <cellStyle name="Normal 6 6 3 4 2" xfId="29471" xr:uid="{00000000-0005-0000-0000-000072320000}"/>
    <cellStyle name="Normal 6 6 3 4 3" xfId="39651" xr:uid="{00000000-0005-0000-0000-000073320000}"/>
    <cellStyle name="Normal 6 6 3 4 4" xfId="19291" xr:uid="{00000000-0005-0000-0000-000074320000}"/>
    <cellStyle name="Normal 6 6 3 5" xfId="23976" xr:uid="{00000000-0005-0000-0000-000075320000}"/>
    <cellStyle name="Normal 6 6 3 6" xfId="34156" xr:uid="{00000000-0005-0000-0000-000076320000}"/>
    <cellStyle name="Normal 6 6 3 7" xfId="13795" xr:uid="{00000000-0005-0000-0000-000077320000}"/>
    <cellStyle name="Normal 6 6 4" xfId="5665" xr:uid="{00000000-0005-0000-0000-000078320000}"/>
    <cellStyle name="Normal 6 6 4 2" xfId="24852" xr:uid="{00000000-0005-0000-0000-000079320000}"/>
    <cellStyle name="Normal 6 6 4 3" xfId="35032" xr:uid="{00000000-0005-0000-0000-00007A320000}"/>
    <cellStyle name="Normal 6 6 4 4" xfId="14671" xr:uid="{00000000-0005-0000-0000-00007B320000}"/>
    <cellStyle name="Normal 6 6 5" xfId="7418" xr:uid="{00000000-0005-0000-0000-00007C320000}"/>
    <cellStyle name="Normal 6 6 5 2" xfId="26605" xr:uid="{00000000-0005-0000-0000-00007D320000}"/>
    <cellStyle name="Normal 6 6 5 3" xfId="36785" xr:uid="{00000000-0005-0000-0000-00007E320000}"/>
    <cellStyle name="Normal 6 6 5 4" xfId="16424" xr:uid="{00000000-0005-0000-0000-00007F320000}"/>
    <cellStyle name="Normal 6 6 6" xfId="9411" xr:uid="{00000000-0005-0000-0000-000080320000}"/>
    <cellStyle name="Normal 6 6 6 2" xfId="28595" xr:uid="{00000000-0005-0000-0000-000081320000}"/>
    <cellStyle name="Normal 6 6 6 3" xfId="38775" xr:uid="{00000000-0005-0000-0000-000082320000}"/>
    <cellStyle name="Normal 6 6 6 4" xfId="18415" xr:uid="{00000000-0005-0000-0000-000083320000}"/>
    <cellStyle name="Normal 6 6 7" xfId="11164" xr:uid="{00000000-0005-0000-0000-000084320000}"/>
    <cellStyle name="Normal 6 6 7 2" xfId="30348" xr:uid="{00000000-0005-0000-0000-000085320000}"/>
    <cellStyle name="Normal 6 6 7 3" xfId="40528" xr:uid="{00000000-0005-0000-0000-000086320000}"/>
    <cellStyle name="Normal 6 6 7 4" xfId="20168" xr:uid="{00000000-0005-0000-0000-000087320000}"/>
    <cellStyle name="Normal 6 6 8" xfId="12040" xr:uid="{00000000-0005-0000-0000-000088320000}"/>
    <cellStyle name="Normal 6 6 8 2" xfId="31224" xr:uid="{00000000-0005-0000-0000-000089320000}"/>
    <cellStyle name="Normal 6 6 8 3" xfId="41404" xr:uid="{00000000-0005-0000-0000-00008A320000}"/>
    <cellStyle name="Normal 6 6 8 4" xfId="21044" xr:uid="{00000000-0005-0000-0000-00008B320000}"/>
    <cellStyle name="Normal 6 6 9" xfId="21921" xr:uid="{00000000-0005-0000-0000-00008C320000}"/>
    <cellStyle name="Normal 6 6 9 2" xfId="32101" xr:uid="{00000000-0005-0000-0000-00008D320000}"/>
    <cellStyle name="Normal 6 6 9 3" xfId="42281" xr:uid="{00000000-0005-0000-0000-00008E320000}"/>
    <cellStyle name="Normal 6 7" xfId="4131" xr:uid="{00000000-0005-0000-0000-00008F320000}"/>
    <cellStyle name="Normal 6 7 10" xfId="33499" xr:uid="{00000000-0005-0000-0000-000090320000}"/>
    <cellStyle name="Normal 6 7 11" xfId="13138" xr:uid="{00000000-0005-0000-0000-000091320000}"/>
    <cellStyle name="Normal 6 7 2" xfId="5008" xr:uid="{00000000-0005-0000-0000-000092320000}"/>
    <cellStyle name="Normal 6 7 2 2" xfId="6760" xr:uid="{00000000-0005-0000-0000-000093320000}"/>
    <cellStyle name="Normal 6 7 2 2 2" xfId="25947" xr:uid="{00000000-0005-0000-0000-000094320000}"/>
    <cellStyle name="Normal 6 7 2 2 3" xfId="36127" xr:uid="{00000000-0005-0000-0000-000095320000}"/>
    <cellStyle name="Normal 6 7 2 2 4" xfId="15766" xr:uid="{00000000-0005-0000-0000-000096320000}"/>
    <cellStyle name="Normal 6 7 2 3" xfId="8513" xr:uid="{00000000-0005-0000-0000-000097320000}"/>
    <cellStyle name="Normal 6 7 2 3 2" xfId="27700" xr:uid="{00000000-0005-0000-0000-000098320000}"/>
    <cellStyle name="Normal 6 7 2 3 3" xfId="37880" xr:uid="{00000000-0005-0000-0000-000099320000}"/>
    <cellStyle name="Normal 6 7 2 3 4" xfId="17519" xr:uid="{00000000-0005-0000-0000-00009A320000}"/>
    <cellStyle name="Normal 6 7 2 4" xfId="10506" xr:uid="{00000000-0005-0000-0000-00009B320000}"/>
    <cellStyle name="Normal 6 7 2 4 2" xfId="29690" xr:uid="{00000000-0005-0000-0000-00009C320000}"/>
    <cellStyle name="Normal 6 7 2 4 3" xfId="39870" xr:uid="{00000000-0005-0000-0000-00009D320000}"/>
    <cellStyle name="Normal 6 7 2 4 4" xfId="19510" xr:uid="{00000000-0005-0000-0000-00009E320000}"/>
    <cellStyle name="Normal 6 7 2 5" xfId="24195" xr:uid="{00000000-0005-0000-0000-00009F320000}"/>
    <cellStyle name="Normal 6 7 2 6" xfId="34375" xr:uid="{00000000-0005-0000-0000-0000A0320000}"/>
    <cellStyle name="Normal 6 7 2 7" xfId="14014" xr:uid="{00000000-0005-0000-0000-0000A1320000}"/>
    <cellStyle name="Normal 6 7 3" xfId="5884" xr:uid="{00000000-0005-0000-0000-0000A2320000}"/>
    <cellStyle name="Normal 6 7 3 2" xfId="25071" xr:uid="{00000000-0005-0000-0000-0000A3320000}"/>
    <cellStyle name="Normal 6 7 3 3" xfId="35251" xr:uid="{00000000-0005-0000-0000-0000A4320000}"/>
    <cellStyle name="Normal 6 7 3 4" xfId="14890" xr:uid="{00000000-0005-0000-0000-0000A5320000}"/>
    <cellStyle name="Normal 6 7 4" xfId="7637" xr:uid="{00000000-0005-0000-0000-0000A6320000}"/>
    <cellStyle name="Normal 6 7 4 2" xfId="26824" xr:uid="{00000000-0005-0000-0000-0000A7320000}"/>
    <cellStyle name="Normal 6 7 4 3" xfId="37004" xr:uid="{00000000-0005-0000-0000-0000A8320000}"/>
    <cellStyle name="Normal 6 7 4 4" xfId="16643" xr:uid="{00000000-0005-0000-0000-0000A9320000}"/>
    <cellStyle name="Normal 6 7 5" xfId="9630" xr:uid="{00000000-0005-0000-0000-0000AA320000}"/>
    <cellStyle name="Normal 6 7 5 2" xfId="28814" xr:uid="{00000000-0005-0000-0000-0000AB320000}"/>
    <cellStyle name="Normal 6 7 5 3" xfId="38994" xr:uid="{00000000-0005-0000-0000-0000AC320000}"/>
    <cellStyle name="Normal 6 7 5 4" xfId="18634" xr:uid="{00000000-0005-0000-0000-0000AD320000}"/>
    <cellStyle name="Normal 6 7 6" xfId="11383" xr:uid="{00000000-0005-0000-0000-0000AE320000}"/>
    <cellStyle name="Normal 6 7 6 2" xfId="30567" xr:uid="{00000000-0005-0000-0000-0000AF320000}"/>
    <cellStyle name="Normal 6 7 6 3" xfId="40747" xr:uid="{00000000-0005-0000-0000-0000B0320000}"/>
    <cellStyle name="Normal 6 7 6 4" xfId="20387" xr:uid="{00000000-0005-0000-0000-0000B1320000}"/>
    <cellStyle name="Normal 6 7 7" xfId="12259" xr:uid="{00000000-0005-0000-0000-0000B2320000}"/>
    <cellStyle name="Normal 6 7 7 2" xfId="31443" xr:uid="{00000000-0005-0000-0000-0000B3320000}"/>
    <cellStyle name="Normal 6 7 7 3" xfId="41623" xr:uid="{00000000-0005-0000-0000-0000B4320000}"/>
    <cellStyle name="Normal 6 7 7 4" xfId="21263" xr:uid="{00000000-0005-0000-0000-0000B5320000}"/>
    <cellStyle name="Normal 6 7 8" xfId="22140" xr:uid="{00000000-0005-0000-0000-0000B6320000}"/>
    <cellStyle name="Normal 6 7 8 2" xfId="32320" xr:uid="{00000000-0005-0000-0000-0000B7320000}"/>
    <cellStyle name="Normal 6 7 8 3" xfId="42500" xr:uid="{00000000-0005-0000-0000-0000B8320000}"/>
    <cellStyle name="Normal 6 7 9" xfId="23319" xr:uid="{00000000-0005-0000-0000-0000B9320000}"/>
    <cellStyle name="Normal 6 8" xfId="4570" xr:uid="{00000000-0005-0000-0000-0000BA320000}"/>
    <cellStyle name="Normal 6 8 2" xfId="6322" xr:uid="{00000000-0005-0000-0000-0000BB320000}"/>
    <cellStyle name="Normal 6 8 2 2" xfId="25509" xr:uid="{00000000-0005-0000-0000-0000BC320000}"/>
    <cellStyle name="Normal 6 8 2 3" xfId="35689" xr:uid="{00000000-0005-0000-0000-0000BD320000}"/>
    <cellStyle name="Normal 6 8 2 4" xfId="15328" xr:uid="{00000000-0005-0000-0000-0000BE320000}"/>
    <cellStyle name="Normal 6 8 3" xfId="8075" xr:uid="{00000000-0005-0000-0000-0000BF320000}"/>
    <cellStyle name="Normal 6 8 3 2" xfId="27262" xr:uid="{00000000-0005-0000-0000-0000C0320000}"/>
    <cellStyle name="Normal 6 8 3 3" xfId="37442" xr:uid="{00000000-0005-0000-0000-0000C1320000}"/>
    <cellStyle name="Normal 6 8 3 4" xfId="17081" xr:uid="{00000000-0005-0000-0000-0000C2320000}"/>
    <cellStyle name="Normal 6 8 4" xfId="10068" xr:uid="{00000000-0005-0000-0000-0000C3320000}"/>
    <cellStyle name="Normal 6 8 4 2" xfId="29252" xr:uid="{00000000-0005-0000-0000-0000C4320000}"/>
    <cellStyle name="Normal 6 8 4 3" xfId="39432" xr:uid="{00000000-0005-0000-0000-0000C5320000}"/>
    <cellStyle name="Normal 6 8 4 4" xfId="19072" xr:uid="{00000000-0005-0000-0000-0000C6320000}"/>
    <cellStyle name="Normal 6 8 5" xfId="23757" xr:uid="{00000000-0005-0000-0000-0000C7320000}"/>
    <cellStyle name="Normal 6 8 6" xfId="33937" xr:uid="{00000000-0005-0000-0000-0000C8320000}"/>
    <cellStyle name="Normal 6 8 7" xfId="13576" xr:uid="{00000000-0005-0000-0000-0000C9320000}"/>
    <cellStyle name="Normal 6 9" xfId="5446" xr:uid="{00000000-0005-0000-0000-0000CA320000}"/>
    <cellStyle name="Normal 6 9 2" xfId="8961" xr:uid="{00000000-0005-0000-0000-0000CB320000}"/>
    <cellStyle name="Normal 6 9 2 2" xfId="28146" xr:uid="{00000000-0005-0000-0000-0000CC320000}"/>
    <cellStyle name="Normal 6 9 2 3" xfId="38326" xr:uid="{00000000-0005-0000-0000-0000CD320000}"/>
    <cellStyle name="Normal 6 9 2 4" xfId="17966" xr:uid="{00000000-0005-0000-0000-0000CE320000}"/>
    <cellStyle name="Normal 6 9 3" xfId="24633" xr:uid="{00000000-0005-0000-0000-0000CF320000}"/>
    <cellStyle name="Normal 6 9 4" xfId="34813" xr:uid="{00000000-0005-0000-0000-0000D0320000}"/>
    <cellStyle name="Normal 6 9 5" xfId="14452" xr:uid="{00000000-0005-0000-0000-0000D1320000}"/>
    <cellStyle name="Normal 7" xfId="228" xr:uid="{00000000-0005-0000-0000-0000D2320000}"/>
    <cellStyle name="Normal 7 10" xfId="10953" xr:uid="{00000000-0005-0000-0000-0000D3320000}"/>
    <cellStyle name="Normal 7 10 2" xfId="30137" xr:uid="{00000000-0005-0000-0000-0000D4320000}"/>
    <cellStyle name="Normal 7 10 3" xfId="40317" xr:uid="{00000000-0005-0000-0000-0000D5320000}"/>
    <cellStyle name="Normal 7 10 4" xfId="19957" xr:uid="{00000000-0005-0000-0000-0000D6320000}"/>
    <cellStyle name="Normal 7 11" xfId="11829" xr:uid="{00000000-0005-0000-0000-0000D7320000}"/>
    <cellStyle name="Normal 7 11 2" xfId="31013" xr:uid="{00000000-0005-0000-0000-0000D8320000}"/>
    <cellStyle name="Normal 7 11 3" xfId="41193" xr:uid="{00000000-0005-0000-0000-0000D9320000}"/>
    <cellStyle name="Normal 7 11 4" xfId="20833" xr:uid="{00000000-0005-0000-0000-0000DA320000}"/>
    <cellStyle name="Normal 7 12" xfId="21710" xr:uid="{00000000-0005-0000-0000-0000DB320000}"/>
    <cellStyle name="Normal 7 12 2" xfId="31890" xr:uid="{00000000-0005-0000-0000-0000DC320000}"/>
    <cellStyle name="Normal 7 12 3" xfId="42070" xr:uid="{00000000-0005-0000-0000-0000DD320000}"/>
    <cellStyle name="Normal 7 13" xfId="22603" xr:uid="{00000000-0005-0000-0000-0000DE320000}"/>
    <cellStyle name="Normal 7 13 2" xfId="32783" xr:uid="{00000000-0005-0000-0000-0000DF320000}"/>
    <cellStyle name="Normal 7 13 3" xfId="42963" xr:uid="{00000000-0005-0000-0000-0000E0320000}"/>
    <cellStyle name="Normal 7 14" xfId="22842" xr:uid="{00000000-0005-0000-0000-0000E1320000}"/>
    <cellStyle name="Normal 7 15" xfId="33022" xr:uid="{00000000-0005-0000-0000-0000E2320000}"/>
    <cellStyle name="Normal 7 16" xfId="43202" xr:uid="{00000000-0005-0000-0000-0000E3320000}"/>
    <cellStyle name="Normal 7 17" xfId="43441" xr:uid="{00000000-0005-0000-0000-0000E4320000}"/>
    <cellStyle name="Normal 7 18" xfId="12708" xr:uid="{00000000-0005-0000-0000-0000E5320000}"/>
    <cellStyle name="Normal 7 19" xfId="3691" xr:uid="{00000000-0005-0000-0000-0000E6320000}"/>
    <cellStyle name="Normal 7 2" xfId="229" xr:uid="{00000000-0005-0000-0000-0000E7320000}"/>
    <cellStyle name="Normal 7 2 10" xfId="11859" xr:uid="{00000000-0005-0000-0000-0000E8320000}"/>
    <cellStyle name="Normal 7 2 10 2" xfId="31043" xr:uid="{00000000-0005-0000-0000-0000E9320000}"/>
    <cellStyle name="Normal 7 2 10 3" xfId="41223" xr:uid="{00000000-0005-0000-0000-0000EA320000}"/>
    <cellStyle name="Normal 7 2 10 4" xfId="20863" xr:uid="{00000000-0005-0000-0000-0000EB320000}"/>
    <cellStyle name="Normal 7 2 11" xfId="21740" xr:uid="{00000000-0005-0000-0000-0000EC320000}"/>
    <cellStyle name="Normal 7 2 11 2" xfId="31920" xr:uid="{00000000-0005-0000-0000-0000ED320000}"/>
    <cellStyle name="Normal 7 2 11 3" xfId="42100" xr:uid="{00000000-0005-0000-0000-0000EE320000}"/>
    <cellStyle name="Normal 7 2 12" xfId="22633" xr:uid="{00000000-0005-0000-0000-0000EF320000}"/>
    <cellStyle name="Normal 7 2 12 2" xfId="32813" xr:uid="{00000000-0005-0000-0000-0000F0320000}"/>
    <cellStyle name="Normal 7 2 12 3" xfId="42993" xr:uid="{00000000-0005-0000-0000-0000F1320000}"/>
    <cellStyle name="Normal 7 2 13" xfId="22872" xr:uid="{00000000-0005-0000-0000-0000F2320000}"/>
    <cellStyle name="Normal 7 2 14" xfId="33052" xr:uid="{00000000-0005-0000-0000-0000F3320000}"/>
    <cellStyle name="Normal 7 2 15" xfId="43232" xr:uid="{00000000-0005-0000-0000-0000F4320000}"/>
    <cellStyle name="Normal 7 2 16" xfId="43471" xr:uid="{00000000-0005-0000-0000-0000F5320000}"/>
    <cellStyle name="Normal 7 2 17" xfId="12738" xr:uid="{00000000-0005-0000-0000-0000F6320000}"/>
    <cellStyle name="Normal 7 2 18" xfId="3724" xr:uid="{00000000-0005-0000-0000-0000F7320000}"/>
    <cellStyle name="Normal 7 2 2" xfId="3845" xr:uid="{00000000-0005-0000-0000-0000F8320000}"/>
    <cellStyle name="Normal 7 2 2 10" xfId="21855" xr:uid="{00000000-0005-0000-0000-0000F9320000}"/>
    <cellStyle name="Normal 7 2 2 10 2" xfId="32035" xr:uid="{00000000-0005-0000-0000-0000FA320000}"/>
    <cellStyle name="Normal 7 2 2 10 3" xfId="42215" xr:uid="{00000000-0005-0000-0000-0000FB320000}"/>
    <cellStyle name="Normal 7 2 2 11" xfId="22751" xr:uid="{00000000-0005-0000-0000-0000FC320000}"/>
    <cellStyle name="Normal 7 2 2 11 2" xfId="32931" xr:uid="{00000000-0005-0000-0000-0000FD320000}"/>
    <cellStyle name="Normal 7 2 2 11 3" xfId="43111" xr:uid="{00000000-0005-0000-0000-0000FE320000}"/>
    <cellStyle name="Normal 7 2 2 12" xfId="22990" xr:uid="{00000000-0005-0000-0000-0000FF320000}"/>
    <cellStyle name="Normal 7 2 2 13" xfId="33170" xr:uid="{00000000-0005-0000-0000-000000330000}"/>
    <cellStyle name="Normal 7 2 2 14" xfId="43350" xr:uid="{00000000-0005-0000-0000-000001330000}"/>
    <cellStyle name="Normal 7 2 2 15" xfId="43589" xr:uid="{00000000-0005-0000-0000-000002330000}"/>
    <cellStyle name="Normal 7 2 2 16" xfId="12853" xr:uid="{00000000-0005-0000-0000-000003330000}"/>
    <cellStyle name="Normal 7 2 2 2" xfId="4065" xr:uid="{00000000-0005-0000-0000-000004330000}"/>
    <cellStyle name="Normal 7 2 2 2 10" xfId="23253" xr:uid="{00000000-0005-0000-0000-000005330000}"/>
    <cellStyle name="Normal 7 2 2 2 11" xfId="33433" xr:uid="{00000000-0005-0000-0000-000006330000}"/>
    <cellStyle name="Normal 7 2 2 2 12" xfId="13072" xr:uid="{00000000-0005-0000-0000-000007330000}"/>
    <cellStyle name="Normal 7 2 2 2 2" xfId="4503" xr:uid="{00000000-0005-0000-0000-000008330000}"/>
    <cellStyle name="Normal 7 2 2 2 2 10" xfId="33871" xr:uid="{00000000-0005-0000-0000-000009330000}"/>
    <cellStyle name="Normal 7 2 2 2 2 11" xfId="13510" xr:uid="{00000000-0005-0000-0000-00000A330000}"/>
    <cellStyle name="Normal 7 2 2 2 2 2" xfId="5380" xr:uid="{00000000-0005-0000-0000-00000B330000}"/>
    <cellStyle name="Normal 7 2 2 2 2 2 2" xfId="7132" xr:uid="{00000000-0005-0000-0000-00000C330000}"/>
    <cellStyle name="Normal 7 2 2 2 2 2 2 2" xfId="26319" xr:uid="{00000000-0005-0000-0000-00000D330000}"/>
    <cellStyle name="Normal 7 2 2 2 2 2 2 3" xfId="36499" xr:uid="{00000000-0005-0000-0000-00000E330000}"/>
    <cellStyle name="Normal 7 2 2 2 2 2 2 4" xfId="16138" xr:uid="{00000000-0005-0000-0000-00000F330000}"/>
    <cellStyle name="Normal 7 2 2 2 2 2 3" xfId="8885" xr:uid="{00000000-0005-0000-0000-000010330000}"/>
    <cellStyle name="Normal 7 2 2 2 2 2 3 2" xfId="28072" xr:uid="{00000000-0005-0000-0000-000011330000}"/>
    <cellStyle name="Normal 7 2 2 2 2 2 3 3" xfId="38252" xr:uid="{00000000-0005-0000-0000-000012330000}"/>
    <cellStyle name="Normal 7 2 2 2 2 2 3 4" xfId="17891" xr:uid="{00000000-0005-0000-0000-000013330000}"/>
    <cellStyle name="Normal 7 2 2 2 2 2 4" xfId="10878" xr:uid="{00000000-0005-0000-0000-000014330000}"/>
    <cellStyle name="Normal 7 2 2 2 2 2 4 2" xfId="30062" xr:uid="{00000000-0005-0000-0000-000015330000}"/>
    <cellStyle name="Normal 7 2 2 2 2 2 4 3" xfId="40242" xr:uid="{00000000-0005-0000-0000-000016330000}"/>
    <cellStyle name="Normal 7 2 2 2 2 2 4 4" xfId="19882" xr:uid="{00000000-0005-0000-0000-000017330000}"/>
    <cellStyle name="Normal 7 2 2 2 2 2 5" xfId="24567" xr:uid="{00000000-0005-0000-0000-000018330000}"/>
    <cellStyle name="Normal 7 2 2 2 2 2 6" xfId="34747" xr:uid="{00000000-0005-0000-0000-000019330000}"/>
    <cellStyle name="Normal 7 2 2 2 2 2 7" xfId="14386" xr:uid="{00000000-0005-0000-0000-00001A330000}"/>
    <cellStyle name="Normal 7 2 2 2 2 3" xfId="6256" xr:uid="{00000000-0005-0000-0000-00001B330000}"/>
    <cellStyle name="Normal 7 2 2 2 2 3 2" xfId="25443" xr:uid="{00000000-0005-0000-0000-00001C330000}"/>
    <cellStyle name="Normal 7 2 2 2 2 3 3" xfId="35623" xr:uid="{00000000-0005-0000-0000-00001D330000}"/>
    <cellStyle name="Normal 7 2 2 2 2 3 4" xfId="15262" xr:uid="{00000000-0005-0000-0000-00001E330000}"/>
    <cellStyle name="Normal 7 2 2 2 2 4" xfId="8009" xr:uid="{00000000-0005-0000-0000-00001F330000}"/>
    <cellStyle name="Normal 7 2 2 2 2 4 2" xfId="27196" xr:uid="{00000000-0005-0000-0000-000020330000}"/>
    <cellStyle name="Normal 7 2 2 2 2 4 3" xfId="37376" xr:uid="{00000000-0005-0000-0000-000021330000}"/>
    <cellStyle name="Normal 7 2 2 2 2 4 4" xfId="17015" xr:uid="{00000000-0005-0000-0000-000022330000}"/>
    <cellStyle name="Normal 7 2 2 2 2 5" xfId="10002" xr:uid="{00000000-0005-0000-0000-000023330000}"/>
    <cellStyle name="Normal 7 2 2 2 2 5 2" xfId="29186" xr:uid="{00000000-0005-0000-0000-000024330000}"/>
    <cellStyle name="Normal 7 2 2 2 2 5 3" xfId="39366" xr:uid="{00000000-0005-0000-0000-000025330000}"/>
    <cellStyle name="Normal 7 2 2 2 2 5 4" xfId="19006" xr:uid="{00000000-0005-0000-0000-000026330000}"/>
    <cellStyle name="Normal 7 2 2 2 2 6" xfId="11755" xr:uid="{00000000-0005-0000-0000-000027330000}"/>
    <cellStyle name="Normal 7 2 2 2 2 6 2" xfId="30939" xr:uid="{00000000-0005-0000-0000-000028330000}"/>
    <cellStyle name="Normal 7 2 2 2 2 6 3" xfId="41119" xr:uid="{00000000-0005-0000-0000-000029330000}"/>
    <cellStyle name="Normal 7 2 2 2 2 6 4" xfId="20759" xr:uid="{00000000-0005-0000-0000-00002A330000}"/>
    <cellStyle name="Normal 7 2 2 2 2 7" xfId="12631" xr:uid="{00000000-0005-0000-0000-00002B330000}"/>
    <cellStyle name="Normal 7 2 2 2 2 7 2" xfId="31815" xr:uid="{00000000-0005-0000-0000-00002C330000}"/>
    <cellStyle name="Normal 7 2 2 2 2 7 3" xfId="41995" xr:uid="{00000000-0005-0000-0000-00002D330000}"/>
    <cellStyle name="Normal 7 2 2 2 2 7 4" xfId="21635" xr:uid="{00000000-0005-0000-0000-00002E330000}"/>
    <cellStyle name="Normal 7 2 2 2 2 8" xfId="22512" xr:uid="{00000000-0005-0000-0000-00002F330000}"/>
    <cellStyle name="Normal 7 2 2 2 2 8 2" xfId="32692" xr:uid="{00000000-0005-0000-0000-000030330000}"/>
    <cellStyle name="Normal 7 2 2 2 2 8 3" xfId="42872" xr:uid="{00000000-0005-0000-0000-000031330000}"/>
    <cellStyle name="Normal 7 2 2 2 2 9" xfId="23691" xr:uid="{00000000-0005-0000-0000-000032330000}"/>
    <cellStyle name="Normal 7 2 2 2 3" xfId="4942" xr:uid="{00000000-0005-0000-0000-000033330000}"/>
    <cellStyle name="Normal 7 2 2 2 3 2" xfId="6694" xr:uid="{00000000-0005-0000-0000-000034330000}"/>
    <cellStyle name="Normal 7 2 2 2 3 2 2" xfId="25881" xr:uid="{00000000-0005-0000-0000-000035330000}"/>
    <cellStyle name="Normal 7 2 2 2 3 2 3" xfId="36061" xr:uid="{00000000-0005-0000-0000-000036330000}"/>
    <cellStyle name="Normal 7 2 2 2 3 2 4" xfId="15700" xr:uid="{00000000-0005-0000-0000-000037330000}"/>
    <cellStyle name="Normal 7 2 2 2 3 3" xfId="8447" xr:uid="{00000000-0005-0000-0000-000038330000}"/>
    <cellStyle name="Normal 7 2 2 2 3 3 2" xfId="27634" xr:uid="{00000000-0005-0000-0000-000039330000}"/>
    <cellStyle name="Normal 7 2 2 2 3 3 3" xfId="37814" xr:uid="{00000000-0005-0000-0000-00003A330000}"/>
    <cellStyle name="Normal 7 2 2 2 3 3 4" xfId="17453" xr:uid="{00000000-0005-0000-0000-00003B330000}"/>
    <cellStyle name="Normal 7 2 2 2 3 4" xfId="10440" xr:uid="{00000000-0005-0000-0000-00003C330000}"/>
    <cellStyle name="Normal 7 2 2 2 3 4 2" xfId="29624" xr:uid="{00000000-0005-0000-0000-00003D330000}"/>
    <cellStyle name="Normal 7 2 2 2 3 4 3" xfId="39804" xr:uid="{00000000-0005-0000-0000-00003E330000}"/>
    <cellStyle name="Normal 7 2 2 2 3 4 4" xfId="19444" xr:uid="{00000000-0005-0000-0000-00003F330000}"/>
    <cellStyle name="Normal 7 2 2 2 3 5" xfId="24129" xr:uid="{00000000-0005-0000-0000-000040330000}"/>
    <cellStyle name="Normal 7 2 2 2 3 6" xfId="34309" xr:uid="{00000000-0005-0000-0000-000041330000}"/>
    <cellStyle name="Normal 7 2 2 2 3 7" xfId="13948" xr:uid="{00000000-0005-0000-0000-000042330000}"/>
    <cellStyle name="Normal 7 2 2 2 4" xfId="5818" xr:uid="{00000000-0005-0000-0000-000043330000}"/>
    <cellStyle name="Normal 7 2 2 2 4 2" xfId="25005" xr:uid="{00000000-0005-0000-0000-000044330000}"/>
    <cellStyle name="Normal 7 2 2 2 4 3" xfId="35185" xr:uid="{00000000-0005-0000-0000-000045330000}"/>
    <cellStyle name="Normal 7 2 2 2 4 4" xfId="14824" xr:uid="{00000000-0005-0000-0000-000046330000}"/>
    <cellStyle name="Normal 7 2 2 2 5" xfId="7571" xr:uid="{00000000-0005-0000-0000-000047330000}"/>
    <cellStyle name="Normal 7 2 2 2 5 2" xfId="26758" xr:uid="{00000000-0005-0000-0000-000048330000}"/>
    <cellStyle name="Normal 7 2 2 2 5 3" xfId="36938" xr:uid="{00000000-0005-0000-0000-000049330000}"/>
    <cellStyle name="Normal 7 2 2 2 5 4" xfId="16577" xr:uid="{00000000-0005-0000-0000-00004A330000}"/>
    <cellStyle name="Normal 7 2 2 2 6" xfId="9564" xr:uid="{00000000-0005-0000-0000-00004B330000}"/>
    <cellStyle name="Normal 7 2 2 2 6 2" xfId="28748" xr:uid="{00000000-0005-0000-0000-00004C330000}"/>
    <cellStyle name="Normal 7 2 2 2 6 3" xfId="38928" xr:uid="{00000000-0005-0000-0000-00004D330000}"/>
    <cellStyle name="Normal 7 2 2 2 6 4" xfId="18568" xr:uid="{00000000-0005-0000-0000-00004E330000}"/>
    <cellStyle name="Normal 7 2 2 2 7" xfId="11317" xr:uid="{00000000-0005-0000-0000-00004F330000}"/>
    <cellStyle name="Normal 7 2 2 2 7 2" xfId="30501" xr:uid="{00000000-0005-0000-0000-000050330000}"/>
    <cellStyle name="Normal 7 2 2 2 7 3" xfId="40681" xr:uid="{00000000-0005-0000-0000-000051330000}"/>
    <cellStyle name="Normal 7 2 2 2 7 4" xfId="20321" xr:uid="{00000000-0005-0000-0000-000052330000}"/>
    <cellStyle name="Normal 7 2 2 2 8" xfId="12193" xr:uid="{00000000-0005-0000-0000-000053330000}"/>
    <cellStyle name="Normal 7 2 2 2 8 2" xfId="31377" xr:uid="{00000000-0005-0000-0000-000054330000}"/>
    <cellStyle name="Normal 7 2 2 2 8 3" xfId="41557" xr:uid="{00000000-0005-0000-0000-000055330000}"/>
    <cellStyle name="Normal 7 2 2 2 8 4" xfId="21197" xr:uid="{00000000-0005-0000-0000-000056330000}"/>
    <cellStyle name="Normal 7 2 2 2 9" xfId="22074" xr:uid="{00000000-0005-0000-0000-000057330000}"/>
    <cellStyle name="Normal 7 2 2 2 9 2" xfId="32254" xr:uid="{00000000-0005-0000-0000-000058330000}"/>
    <cellStyle name="Normal 7 2 2 2 9 3" xfId="42434" xr:uid="{00000000-0005-0000-0000-000059330000}"/>
    <cellStyle name="Normal 7 2 2 3" xfId="4284" xr:uid="{00000000-0005-0000-0000-00005A330000}"/>
    <cellStyle name="Normal 7 2 2 3 10" xfId="33652" xr:uid="{00000000-0005-0000-0000-00005B330000}"/>
    <cellStyle name="Normal 7 2 2 3 11" xfId="13291" xr:uid="{00000000-0005-0000-0000-00005C330000}"/>
    <cellStyle name="Normal 7 2 2 3 2" xfId="5161" xr:uid="{00000000-0005-0000-0000-00005D330000}"/>
    <cellStyle name="Normal 7 2 2 3 2 2" xfId="6913" xr:uid="{00000000-0005-0000-0000-00005E330000}"/>
    <cellStyle name="Normal 7 2 2 3 2 2 2" xfId="26100" xr:uid="{00000000-0005-0000-0000-00005F330000}"/>
    <cellStyle name="Normal 7 2 2 3 2 2 3" xfId="36280" xr:uid="{00000000-0005-0000-0000-000060330000}"/>
    <cellStyle name="Normal 7 2 2 3 2 2 4" xfId="15919" xr:uid="{00000000-0005-0000-0000-000061330000}"/>
    <cellStyle name="Normal 7 2 2 3 2 3" xfId="8666" xr:uid="{00000000-0005-0000-0000-000062330000}"/>
    <cellStyle name="Normal 7 2 2 3 2 3 2" xfId="27853" xr:uid="{00000000-0005-0000-0000-000063330000}"/>
    <cellStyle name="Normal 7 2 2 3 2 3 3" xfId="38033" xr:uid="{00000000-0005-0000-0000-000064330000}"/>
    <cellStyle name="Normal 7 2 2 3 2 3 4" xfId="17672" xr:uid="{00000000-0005-0000-0000-000065330000}"/>
    <cellStyle name="Normal 7 2 2 3 2 4" xfId="10659" xr:uid="{00000000-0005-0000-0000-000066330000}"/>
    <cellStyle name="Normal 7 2 2 3 2 4 2" xfId="29843" xr:uid="{00000000-0005-0000-0000-000067330000}"/>
    <cellStyle name="Normal 7 2 2 3 2 4 3" xfId="40023" xr:uid="{00000000-0005-0000-0000-000068330000}"/>
    <cellStyle name="Normal 7 2 2 3 2 4 4" xfId="19663" xr:uid="{00000000-0005-0000-0000-000069330000}"/>
    <cellStyle name="Normal 7 2 2 3 2 5" xfId="24348" xr:uid="{00000000-0005-0000-0000-00006A330000}"/>
    <cellStyle name="Normal 7 2 2 3 2 6" xfId="34528" xr:uid="{00000000-0005-0000-0000-00006B330000}"/>
    <cellStyle name="Normal 7 2 2 3 2 7" xfId="14167" xr:uid="{00000000-0005-0000-0000-00006C330000}"/>
    <cellStyle name="Normal 7 2 2 3 3" xfId="6037" xr:uid="{00000000-0005-0000-0000-00006D330000}"/>
    <cellStyle name="Normal 7 2 2 3 3 2" xfId="25224" xr:uid="{00000000-0005-0000-0000-00006E330000}"/>
    <cellStyle name="Normal 7 2 2 3 3 3" xfId="35404" xr:uid="{00000000-0005-0000-0000-00006F330000}"/>
    <cellStyle name="Normal 7 2 2 3 3 4" xfId="15043" xr:uid="{00000000-0005-0000-0000-000070330000}"/>
    <cellStyle name="Normal 7 2 2 3 4" xfId="7790" xr:uid="{00000000-0005-0000-0000-000071330000}"/>
    <cellStyle name="Normal 7 2 2 3 4 2" xfId="26977" xr:uid="{00000000-0005-0000-0000-000072330000}"/>
    <cellStyle name="Normal 7 2 2 3 4 3" xfId="37157" xr:uid="{00000000-0005-0000-0000-000073330000}"/>
    <cellStyle name="Normal 7 2 2 3 4 4" xfId="16796" xr:uid="{00000000-0005-0000-0000-000074330000}"/>
    <cellStyle name="Normal 7 2 2 3 5" xfId="9783" xr:uid="{00000000-0005-0000-0000-000075330000}"/>
    <cellStyle name="Normal 7 2 2 3 5 2" xfId="28967" xr:uid="{00000000-0005-0000-0000-000076330000}"/>
    <cellStyle name="Normal 7 2 2 3 5 3" xfId="39147" xr:uid="{00000000-0005-0000-0000-000077330000}"/>
    <cellStyle name="Normal 7 2 2 3 5 4" xfId="18787" xr:uid="{00000000-0005-0000-0000-000078330000}"/>
    <cellStyle name="Normal 7 2 2 3 6" xfId="11536" xr:uid="{00000000-0005-0000-0000-000079330000}"/>
    <cellStyle name="Normal 7 2 2 3 6 2" xfId="30720" xr:uid="{00000000-0005-0000-0000-00007A330000}"/>
    <cellStyle name="Normal 7 2 2 3 6 3" xfId="40900" xr:uid="{00000000-0005-0000-0000-00007B330000}"/>
    <cellStyle name="Normal 7 2 2 3 6 4" xfId="20540" xr:uid="{00000000-0005-0000-0000-00007C330000}"/>
    <cellStyle name="Normal 7 2 2 3 7" xfId="12412" xr:uid="{00000000-0005-0000-0000-00007D330000}"/>
    <cellStyle name="Normal 7 2 2 3 7 2" xfId="31596" xr:uid="{00000000-0005-0000-0000-00007E330000}"/>
    <cellStyle name="Normal 7 2 2 3 7 3" xfId="41776" xr:uid="{00000000-0005-0000-0000-00007F330000}"/>
    <cellStyle name="Normal 7 2 2 3 7 4" xfId="21416" xr:uid="{00000000-0005-0000-0000-000080330000}"/>
    <cellStyle name="Normal 7 2 2 3 8" xfId="22293" xr:uid="{00000000-0005-0000-0000-000081330000}"/>
    <cellStyle name="Normal 7 2 2 3 8 2" xfId="32473" xr:uid="{00000000-0005-0000-0000-000082330000}"/>
    <cellStyle name="Normal 7 2 2 3 8 3" xfId="42653" xr:uid="{00000000-0005-0000-0000-000083330000}"/>
    <cellStyle name="Normal 7 2 2 3 9" xfId="23472" xr:uid="{00000000-0005-0000-0000-000084330000}"/>
    <cellStyle name="Normal 7 2 2 4" xfId="4723" xr:uid="{00000000-0005-0000-0000-000085330000}"/>
    <cellStyle name="Normal 7 2 2 4 2" xfId="6475" xr:uid="{00000000-0005-0000-0000-000086330000}"/>
    <cellStyle name="Normal 7 2 2 4 2 2" xfId="25662" xr:uid="{00000000-0005-0000-0000-000087330000}"/>
    <cellStyle name="Normal 7 2 2 4 2 3" xfId="35842" xr:uid="{00000000-0005-0000-0000-000088330000}"/>
    <cellStyle name="Normal 7 2 2 4 2 4" xfId="15481" xr:uid="{00000000-0005-0000-0000-000089330000}"/>
    <cellStyle name="Normal 7 2 2 4 3" xfId="8228" xr:uid="{00000000-0005-0000-0000-00008A330000}"/>
    <cellStyle name="Normal 7 2 2 4 3 2" xfId="27415" xr:uid="{00000000-0005-0000-0000-00008B330000}"/>
    <cellStyle name="Normal 7 2 2 4 3 3" xfId="37595" xr:uid="{00000000-0005-0000-0000-00008C330000}"/>
    <cellStyle name="Normal 7 2 2 4 3 4" xfId="17234" xr:uid="{00000000-0005-0000-0000-00008D330000}"/>
    <cellStyle name="Normal 7 2 2 4 4" xfId="10221" xr:uid="{00000000-0005-0000-0000-00008E330000}"/>
    <cellStyle name="Normal 7 2 2 4 4 2" xfId="29405" xr:uid="{00000000-0005-0000-0000-00008F330000}"/>
    <cellStyle name="Normal 7 2 2 4 4 3" xfId="39585" xr:uid="{00000000-0005-0000-0000-000090330000}"/>
    <cellStyle name="Normal 7 2 2 4 4 4" xfId="19225" xr:uid="{00000000-0005-0000-0000-000091330000}"/>
    <cellStyle name="Normal 7 2 2 4 5" xfId="23910" xr:uid="{00000000-0005-0000-0000-000092330000}"/>
    <cellStyle name="Normal 7 2 2 4 6" xfId="34090" xr:uid="{00000000-0005-0000-0000-000093330000}"/>
    <cellStyle name="Normal 7 2 2 4 7" xfId="13729" xr:uid="{00000000-0005-0000-0000-000094330000}"/>
    <cellStyle name="Normal 7 2 2 5" xfId="5599" xr:uid="{00000000-0005-0000-0000-000095330000}"/>
    <cellStyle name="Normal 7 2 2 5 2" xfId="9125" xr:uid="{00000000-0005-0000-0000-000096330000}"/>
    <cellStyle name="Normal 7 2 2 5 2 2" xfId="28309" xr:uid="{00000000-0005-0000-0000-000097330000}"/>
    <cellStyle name="Normal 7 2 2 5 2 3" xfId="38489" xr:uid="{00000000-0005-0000-0000-000098330000}"/>
    <cellStyle name="Normal 7 2 2 5 2 4" xfId="18129" xr:uid="{00000000-0005-0000-0000-000099330000}"/>
    <cellStyle name="Normal 7 2 2 5 3" xfId="24786" xr:uid="{00000000-0005-0000-0000-00009A330000}"/>
    <cellStyle name="Normal 7 2 2 5 4" xfId="34966" xr:uid="{00000000-0005-0000-0000-00009B330000}"/>
    <cellStyle name="Normal 7 2 2 5 5" xfId="14605" xr:uid="{00000000-0005-0000-0000-00009C330000}"/>
    <cellStyle name="Normal 7 2 2 6" xfId="7352" xr:uid="{00000000-0005-0000-0000-00009D330000}"/>
    <cellStyle name="Normal 7 2 2 6 2" xfId="26539" xr:uid="{00000000-0005-0000-0000-00009E330000}"/>
    <cellStyle name="Normal 7 2 2 6 3" xfId="36719" xr:uid="{00000000-0005-0000-0000-00009F330000}"/>
    <cellStyle name="Normal 7 2 2 6 4" xfId="16358" xr:uid="{00000000-0005-0000-0000-0000A0330000}"/>
    <cellStyle name="Normal 7 2 2 7" xfId="9345" xr:uid="{00000000-0005-0000-0000-0000A1330000}"/>
    <cellStyle name="Normal 7 2 2 7 2" xfId="28529" xr:uid="{00000000-0005-0000-0000-0000A2330000}"/>
    <cellStyle name="Normal 7 2 2 7 3" xfId="38709" xr:uid="{00000000-0005-0000-0000-0000A3330000}"/>
    <cellStyle name="Normal 7 2 2 7 4" xfId="18349" xr:uid="{00000000-0005-0000-0000-0000A4330000}"/>
    <cellStyle name="Normal 7 2 2 8" xfId="11098" xr:uid="{00000000-0005-0000-0000-0000A5330000}"/>
    <cellStyle name="Normal 7 2 2 8 2" xfId="30282" xr:uid="{00000000-0005-0000-0000-0000A6330000}"/>
    <cellStyle name="Normal 7 2 2 8 3" xfId="40462" xr:uid="{00000000-0005-0000-0000-0000A7330000}"/>
    <cellStyle name="Normal 7 2 2 8 4" xfId="20102" xr:uid="{00000000-0005-0000-0000-0000A8330000}"/>
    <cellStyle name="Normal 7 2 2 9" xfId="11974" xr:uid="{00000000-0005-0000-0000-0000A9330000}"/>
    <cellStyle name="Normal 7 2 2 9 2" xfId="31158" xr:uid="{00000000-0005-0000-0000-0000AA330000}"/>
    <cellStyle name="Normal 7 2 2 9 3" xfId="41338" xr:uid="{00000000-0005-0000-0000-0000AB330000}"/>
    <cellStyle name="Normal 7 2 2 9 4" xfId="20978" xr:uid="{00000000-0005-0000-0000-0000AC330000}"/>
    <cellStyle name="Normal 7 2 3" xfId="3950" xr:uid="{00000000-0005-0000-0000-0000AD330000}"/>
    <cellStyle name="Normal 7 2 3 10" xfId="23138" xr:uid="{00000000-0005-0000-0000-0000AE330000}"/>
    <cellStyle name="Normal 7 2 3 11" xfId="33318" xr:uid="{00000000-0005-0000-0000-0000AF330000}"/>
    <cellStyle name="Normal 7 2 3 12" xfId="12957" xr:uid="{00000000-0005-0000-0000-0000B0330000}"/>
    <cellStyle name="Normal 7 2 3 2" xfId="4388" xr:uid="{00000000-0005-0000-0000-0000B1330000}"/>
    <cellStyle name="Normal 7 2 3 2 10" xfId="33756" xr:uid="{00000000-0005-0000-0000-0000B2330000}"/>
    <cellStyle name="Normal 7 2 3 2 11" xfId="13395" xr:uid="{00000000-0005-0000-0000-0000B3330000}"/>
    <cellStyle name="Normal 7 2 3 2 2" xfId="5265" xr:uid="{00000000-0005-0000-0000-0000B4330000}"/>
    <cellStyle name="Normal 7 2 3 2 2 2" xfId="7017" xr:uid="{00000000-0005-0000-0000-0000B5330000}"/>
    <cellStyle name="Normal 7 2 3 2 2 2 2" xfId="26204" xr:uid="{00000000-0005-0000-0000-0000B6330000}"/>
    <cellStyle name="Normal 7 2 3 2 2 2 3" xfId="36384" xr:uid="{00000000-0005-0000-0000-0000B7330000}"/>
    <cellStyle name="Normal 7 2 3 2 2 2 4" xfId="16023" xr:uid="{00000000-0005-0000-0000-0000B8330000}"/>
    <cellStyle name="Normal 7 2 3 2 2 3" xfId="8770" xr:uid="{00000000-0005-0000-0000-0000B9330000}"/>
    <cellStyle name="Normal 7 2 3 2 2 3 2" xfId="27957" xr:uid="{00000000-0005-0000-0000-0000BA330000}"/>
    <cellStyle name="Normal 7 2 3 2 2 3 3" xfId="38137" xr:uid="{00000000-0005-0000-0000-0000BB330000}"/>
    <cellStyle name="Normal 7 2 3 2 2 3 4" xfId="17776" xr:uid="{00000000-0005-0000-0000-0000BC330000}"/>
    <cellStyle name="Normal 7 2 3 2 2 4" xfId="10763" xr:uid="{00000000-0005-0000-0000-0000BD330000}"/>
    <cellStyle name="Normal 7 2 3 2 2 4 2" xfId="29947" xr:uid="{00000000-0005-0000-0000-0000BE330000}"/>
    <cellStyle name="Normal 7 2 3 2 2 4 3" xfId="40127" xr:uid="{00000000-0005-0000-0000-0000BF330000}"/>
    <cellStyle name="Normal 7 2 3 2 2 4 4" xfId="19767" xr:uid="{00000000-0005-0000-0000-0000C0330000}"/>
    <cellStyle name="Normal 7 2 3 2 2 5" xfId="24452" xr:uid="{00000000-0005-0000-0000-0000C1330000}"/>
    <cellStyle name="Normal 7 2 3 2 2 6" xfId="34632" xr:uid="{00000000-0005-0000-0000-0000C2330000}"/>
    <cellStyle name="Normal 7 2 3 2 2 7" xfId="14271" xr:uid="{00000000-0005-0000-0000-0000C3330000}"/>
    <cellStyle name="Normal 7 2 3 2 3" xfId="6141" xr:uid="{00000000-0005-0000-0000-0000C4330000}"/>
    <cellStyle name="Normal 7 2 3 2 3 2" xfId="25328" xr:uid="{00000000-0005-0000-0000-0000C5330000}"/>
    <cellStyle name="Normal 7 2 3 2 3 3" xfId="35508" xr:uid="{00000000-0005-0000-0000-0000C6330000}"/>
    <cellStyle name="Normal 7 2 3 2 3 4" xfId="15147" xr:uid="{00000000-0005-0000-0000-0000C7330000}"/>
    <cellStyle name="Normal 7 2 3 2 4" xfId="7894" xr:uid="{00000000-0005-0000-0000-0000C8330000}"/>
    <cellStyle name="Normal 7 2 3 2 4 2" xfId="27081" xr:uid="{00000000-0005-0000-0000-0000C9330000}"/>
    <cellStyle name="Normal 7 2 3 2 4 3" xfId="37261" xr:uid="{00000000-0005-0000-0000-0000CA330000}"/>
    <cellStyle name="Normal 7 2 3 2 4 4" xfId="16900" xr:uid="{00000000-0005-0000-0000-0000CB330000}"/>
    <cellStyle name="Normal 7 2 3 2 5" xfId="9887" xr:uid="{00000000-0005-0000-0000-0000CC330000}"/>
    <cellStyle name="Normal 7 2 3 2 5 2" xfId="29071" xr:uid="{00000000-0005-0000-0000-0000CD330000}"/>
    <cellStyle name="Normal 7 2 3 2 5 3" xfId="39251" xr:uid="{00000000-0005-0000-0000-0000CE330000}"/>
    <cellStyle name="Normal 7 2 3 2 5 4" xfId="18891" xr:uid="{00000000-0005-0000-0000-0000CF330000}"/>
    <cellStyle name="Normal 7 2 3 2 6" xfId="11640" xr:uid="{00000000-0005-0000-0000-0000D0330000}"/>
    <cellStyle name="Normal 7 2 3 2 6 2" xfId="30824" xr:uid="{00000000-0005-0000-0000-0000D1330000}"/>
    <cellStyle name="Normal 7 2 3 2 6 3" xfId="41004" xr:uid="{00000000-0005-0000-0000-0000D2330000}"/>
    <cellStyle name="Normal 7 2 3 2 6 4" xfId="20644" xr:uid="{00000000-0005-0000-0000-0000D3330000}"/>
    <cellStyle name="Normal 7 2 3 2 7" xfId="12516" xr:uid="{00000000-0005-0000-0000-0000D4330000}"/>
    <cellStyle name="Normal 7 2 3 2 7 2" xfId="31700" xr:uid="{00000000-0005-0000-0000-0000D5330000}"/>
    <cellStyle name="Normal 7 2 3 2 7 3" xfId="41880" xr:uid="{00000000-0005-0000-0000-0000D6330000}"/>
    <cellStyle name="Normal 7 2 3 2 7 4" xfId="21520" xr:uid="{00000000-0005-0000-0000-0000D7330000}"/>
    <cellStyle name="Normal 7 2 3 2 8" xfId="22397" xr:uid="{00000000-0005-0000-0000-0000D8330000}"/>
    <cellStyle name="Normal 7 2 3 2 8 2" xfId="32577" xr:uid="{00000000-0005-0000-0000-0000D9330000}"/>
    <cellStyle name="Normal 7 2 3 2 8 3" xfId="42757" xr:uid="{00000000-0005-0000-0000-0000DA330000}"/>
    <cellStyle name="Normal 7 2 3 2 9" xfId="23576" xr:uid="{00000000-0005-0000-0000-0000DB330000}"/>
    <cellStyle name="Normal 7 2 3 3" xfId="4827" xr:uid="{00000000-0005-0000-0000-0000DC330000}"/>
    <cellStyle name="Normal 7 2 3 3 2" xfId="6579" xr:uid="{00000000-0005-0000-0000-0000DD330000}"/>
    <cellStyle name="Normal 7 2 3 3 2 2" xfId="25766" xr:uid="{00000000-0005-0000-0000-0000DE330000}"/>
    <cellStyle name="Normal 7 2 3 3 2 3" xfId="35946" xr:uid="{00000000-0005-0000-0000-0000DF330000}"/>
    <cellStyle name="Normal 7 2 3 3 2 4" xfId="15585" xr:uid="{00000000-0005-0000-0000-0000E0330000}"/>
    <cellStyle name="Normal 7 2 3 3 3" xfId="8332" xr:uid="{00000000-0005-0000-0000-0000E1330000}"/>
    <cellStyle name="Normal 7 2 3 3 3 2" xfId="27519" xr:uid="{00000000-0005-0000-0000-0000E2330000}"/>
    <cellStyle name="Normal 7 2 3 3 3 3" xfId="37699" xr:uid="{00000000-0005-0000-0000-0000E3330000}"/>
    <cellStyle name="Normal 7 2 3 3 3 4" xfId="17338" xr:uid="{00000000-0005-0000-0000-0000E4330000}"/>
    <cellStyle name="Normal 7 2 3 3 4" xfId="10325" xr:uid="{00000000-0005-0000-0000-0000E5330000}"/>
    <cellStyle name="Normal 7 2 3 3 4 2" xfId="29509" xr:uid="{00000000-0005-0000-0000-0000E6330000}"/>
    <cellStyle name="Normal 7 2 3 3 4 3" xfId="39689" xr:uid="{00000000-0005-0000-0000-0000E7330000}"/>
    <cellStyle name="Normal 7 2 3 3 4 4" xfId="19329" xr:uid="{00000000-0005-0000-0000-0000E8330000}"/>
    <cellStyle name="Normal 7 2 3 3 5" xfId="24014" xr:uid="{00000000-0005-0000-0000-0000E9330000}"/>
    <cellStyle name="Normal 7 2 3 3 6" xfId="34194" xr:uid="{00000000-0005-0000-0000-0000EA330000}"/>
    <cellStyle name="Normal 7 2 3 3 7" xfId="13833" xr:uid="{00000000-0005-0000-0000-0000EB330000}"/>
    <cellStyle name="Normal 7 2 3 4" xfId="5703" xr:uid="{00000000-0005-0000-0000-0000EC330000}"/>
    <cellStyle name="Normal 7 2 3 4 2" xfId="24890" xr:uid="{00000000-0005-0000-0000-0000ED330000}"/>
    <cellStyle name="Normal 7 2 3 4 3" xfId="35070" xr:uid="{00000000-0005-0000-0000-0000EE330000}"/>
    <cellStyle name="Normal 7 2 3 4 4" xfId="14709" xr:uid="{00000000-0005-0000-0000-0000EF330000}"/>
    <cellStyle name="Normal 7 2 3 5" xfId="7456" xr:uid="{00000000-0005-0000-0000-0000F0330000}"/>
    <cellStyle name="Normal 7 2 3 5 2" xfId="26643" xr:uid="{00000000-0005-0000-0000-0000F1330000}"/>
    <cellStyle name="Normal 7 2 3 5 3" xfId="36823" xr:uid="{00000000-0005-0000-0000-0000F2330000}"/>
    <cellStyle name="Normal 7 2 3 5 4" xfId="16462" xr:uid="{00000000-0005-0000-0000-0000F3330000}"/>
    <cellStyle name="Normal 7 2 3 6" xfId="9449" xr:uid="{00000000-0005-0000-0000-0000F4330000}"/>
    <cellStyle name="Normal 7 2 3 6 2" xfId="28633" xr:uid="{00000000-0005-0000-0000-0000F5330000}"/>
    <cellStyle name="Normal 7 2 3 6 3" xfId="38813" xr:uid="{00000000-0005-0000-0000-0000F6330000}"/>
    <cellStyle name="Normal 7 2 3 6 4" xfId="18453" xr:uid="{00000000-0005-0000-0000-0000F7330000}"/>
    <cellStyle name="Normal 7 2 3 7" xfId="11202" xr:uid="{00000000-0005-0000-0000-0000F8330000}"/>
    <cellStyle name="Normal 7 2 3 7 2" xfId="30386" xr:uid="{00000000-0005-0000-0000-0000F9330000}"/>
    <cellStyle name="Normal 7 2 3 7 3" xfId="40566" xr:uid="{00000000-0005-0000-0000-0000FA330000}"/>
    <cellStyle name="Normal 7 2 3 7 4" xfId="20206" xr:uid="{00000000-0005-0000-0000-0000FB330000}"/>
    <cellStyle name="Normal 7 2 3 8" xfId="12078" xr:uid="{00000000-0005-0000-0000-0000FC330000}"/>
    <cellStyle name="Normal 7 2 3 8 2" xfId="31262" xr:uid="{00000000-0005-0000-0000-0000FD330000}"/>
    <cellStyle name="Normal 7 2 3 8 3" xfId="41442" xr:uid="{00000000-0005-0000-0000-0000FE330000}"/>
    <cellStyle name="Normal 7 2 3 8 4" xfId="21082" xr:uid="{00000000-0005-0000-0000-0000FF330000}"/>
    <cellStyle name="Normal 7 2 3 9" xfId="21959" xr:uid="{00000000-0005-0000-0000-000000340000}"/>
    <cellStyle name="Normal 7 2 3 9 2" xfId="32139" xr:uid="{00000000-0005-0000-0000-000001340000}"/>
    <cellStyle name="Normal 7 2 3 9 3" xfId="42319" xr:uid="{00000000-0005-0000-0000-000002340000}"/>
    <cellStyle name="Normal 7 2 4" xfId="4169" xr:uid="{00000000-0005-0000-0000-000003340000}"/>
    <cellStyle name="Normal 7 2 4 10" xfId="33537" xr:uid="{00000000-0005-0000-0000-000004340000}"/>
    <cellStyle name="Normal 7 2 4 11" xfId="13176" xr:uid="{00000000-0005-0000-0000-000005340000}"/>
    <cellStyle name="Normal 7 2 4 2" xfId="5046" xr:uid="{00000000-0005-0000-0000-000006340000}"/>
    <cellStyle name="Normal 7 2 4 2 2" xfId="6798" xr:uid="{00000000-0005-0000-0000-000007340000}"/>
    <cellStyle name="Normal 7 2 4 2 2 2" xfId="25985" xr:uid="{00000000-0005-0000-0000-000008340000}"/>
    <cellStyle name="Normal 7 2 4 2 2 3" xfId="36165" xr:uid="{00000000-0005-0000-0000-000009340000}"/>
    <cellStyle name="Normal 7 2 4 2 2 4" xfId="15804" xr:uid="{00000000-0005-0000-0000-00000A340000}"/>
    <cellStyle name="Normal 7 2 4 2 3" xfId="8551" xr:uid="{00000000-0005-0000-0000-00000B340000}"/>
    <cellStyle name="Normal 7 2 4 2 3 2" xfId="27738" xr:uid="{00000000-0005-0000-0000-00000C340000}"/>
    <cellStyle name="Normal 7 2 4 2 3 3" xfId="37918" xr:uid="{00000000-0005-0000-0000-00000D340000}"/>
    <cellStyle name="Normal 7 2 4 2 3 4" xfId="17557" xr:uid="{00000000-0005-0000-0000-00000E340000}"/>
    <cellStyle name="Normal 7 2 4 2 4" xfId="10544" xr:uid="{00000000-0005-0000-0000-00000F340000}"/>
    <cellStyle name="Normal 7 2 4 2 4 2" xfId="29728" xr:uid="{00000000-0005-0000-0000-000010340000}"/>
    <cellStyle name="Normal 7 2 4 2 4 3" xfId="39908" xr:uid="{00000000-0005-0000-0000-000011340000}"/>
    <cellStyle name="Normal 7 2 4 2 4 4" xfId="19548" xr:uid="{00000000-0005-0000-0000-000012340000}"/>
    <cellStyle name="Normal 7 2 4 2 5" xfId="24233" xr:uid="{00000000-0005-0000-0000-000013340000}"/>
    <cellStyle name="Normal 7 2 4 2 6" xfId="34413" xr:uid="{00000000-0005-0000-0000-000014340000}"/>
    <cellStyle name="Normal 7 2 4 2 7" xfId="14052" xr:uid="{00000000-0005-0000-0000-000015340000}"/>
    <cellStyle name="Normal 7 2 4 3" xfId="5922" xr:uid="{00000000-0005-0000-0000-000016340000}"/>
    <cellStyle name="Normal 7 2 4 3 2" xfId="25109" xr:uid="{00000000-0005-0000-0000-000017340000}"/>
    <cellStyle name="Normal 7 2 4 3 3" xfId="35289" xr:uid="{00000000-0005-0000-0000-000018340000}"/>
    <cellStyle name="Normal 7 2 4 3 4" xfId="14928" xr:uid="{00000000-0005-0000-0000-000019340000}"/>
    <cellStyle name="Normal 7 2 4 4" xfId="7675" xr:uid="{00000000-0005-0000-0000-00001A340000}"/>
    <cellStyle name="Normal 7 2 4 4 2" xfId="26862" xr:uid="{00000000-0005-0000-0000-00001B340000}"/>
    <cellStyle name="Normal 7 2 4 4 3" xfId="37042" xr:uid="{00000000-0005-0000-0000-00001C340000}"/>
    <cellStyle name="Normal 7 2 4 4 4" xfId="16681" xr:uid="{00000000-0005-0000-0000-00001D340000}"/>
    <cellStyle name="Normal 7 2 4 5" xfId="9668" xr:uid="{00000000-0005-0000-0000-00001E340000}"/>
    <cellStyle name="Normal 7 2 4 5 2" xfId="28852" xr:uid="{00000000-0005-0000-0000-00001F340000}"/>
    <cellStyle name="Normal 7 2 4 5 3" xfId="39032" xr:uid="{00000000-0005-0000-0000-000020340000}"/>
    <cellStyle name="Normal 7 2 4 5 4" xfId="18672" xr:uid="{00000000-0005-0000-0000-000021340000}"/>
    <cellStyle name="Normal 7 2 4 6" xfId="11421" xr:uid="{00000000-0005-0000-0000-000022340000}"/>
    <cellStyle name="Normal 7 2 4 6 2" xfId="30605" xr:uid="{00000000-0005-0000-0000-000023340000}"/>
    <cellStyle name="Normal 7 2 4 6 3" xfId="40785" xr:uid="{00000000-0005-0000-0000-000024340000}"/>
    <cellStyle name="Normal 7 2 4 6 4" xfId="20425" xr:uid="{00000000-0005-0000-0000-000025340000}"/>
    <cellStyle name="Normal 7 2 4 7" xfId="12297" xr:uid="{00000000-0005-0000-0000-000026340000}"/>
    <cellStyle name="Normal 7 2 4 7 2" xfId="31481" xr:uid="{00000000-0005-0000-0000-000027340000}"/>
    <cellStyle name="Normal 7 2 4 7 3" xfId="41661" xr:uid="{00000000-0005-0000-0000-000028340000}"/>
    <cellStyle name="Normal 7 2 4 7 4" xfId="21301" xr:uid="{00000000-0005-0000-0000-000029340000}"/>
    <cellStyle name="Normal 7 2 4 8" xfId="22178" xr:uid="{00000000-0005-0000-0000-00002A340000}"/>
    <cellStyle name="Normal 7 2 4 8 2" xfId="32358" xr:uid="{00000000-0005-0000-0000-00002B340000}"/>
    <cellStyle name="Normal 7 2 4 8 3" xfId="42538" xr:uid="{00000000-0005-0000-0000-00002C340000}"/>
    <cellStyle name="Normal 7 2 4 9" xfId="23357" xr:uid="{00000000-0005-0000-0000-00002D340000}"/>
    <cellStyle name="Normal 7 2 5" xfId="4608" xr:uid="{00000000-0005-0000-0000-00002E340000}"/>
    <cellStyle name="Normal 7 2 5 2" xfId="6360" xr:uid="{00000000-0005-0000-0000-00002F340000}"/>
    <cellStyle name="Normal 7 2 5 2 2" xfId="25547" xr:uid="{00000000-0005-0000-0000-000030340000}"/>
    <cellStyle name="Normal 7 2 5 2 3" xfId="35727" xr:uid="{00000000-0005-0000-0000-000031340000}"/>
    <cellStyle name="Normal 7 2 5 2 4" xfId="15366" xr:uid="{00000000-0005-0000-0000-000032340000}"/>
    <cellStyle name="Normal 7 2 5 3" xfId="8113" xr:uid="{00000000-0005-0000-0000-000033340000}"/>
    <cellStyle name="Normal 7 2 5 3 2" xfId="27300" xr:uid="{00000000-0005-0000-0000-000034340000}"/>
    <cellStyle name="Normal 7 2 5 3 3" xfId="37480" xr:uid="{00000000-0005-0000-0000-000035340000}"/>
    <cellStyle name="Normal 7 2 5 3 4" xfId="17119" xr:uid="{00000000-0005-0000-0000-000036340000}"/>
    <cellStyle name="Normal 7 2 5 4" xfId="10106" xr:uid="{00000000-0005-0000-0000-000037340000}"/>
    <cellStyle name="Normal 7 2 5 4 2" xfId="29290" xr:uid="{00000000-0005-0000-0000-000038340000}"/>
    <cellStyle name="Normal 7 2 5 4 3" xfId="39470" xr:uid="{00000000-0005-0000-0000-000039340000}"/>
    <cellStyle name="Normal 7 2 5 4 4" xfId="19110" xr:uid="{00000000-0005-0000-0000-00003A340000}"/>
    <cellStyle name="Normal 7 2 5 5" xfId="23795" xr:uid="{00000000-0005-0000-0000-00003B340000}"/>
    <cellStyle name="Normal 7 2 5 6" xfId="33975" xr:uid="{00000000-0005-0000-0000-00003C340000}"/>
    <cellStyle name="Normal 7 2 5 7" xfId="13614" xr:uid="{00000000-0005-0000-0000-00003D340000}"/>
    <cellStyle name="Normal 7 2 6" xfId="5484" xr:uid="{00000000-0005-0000-0000-00003E340000}"/>
    <cellStyle name="Normal 7 2 6 2" xfId="9007" xr:uid="{00000000-0005-0000-0000-00003F340000}"/>
    <cellStyle name="Normal 7 2 6 2 2" xfId="28191" xr:uid="{00000000-0005-0000-0000-000040340000}"/>
    <cellStyle name="Normal 7 2 6 2 3" xfId="38371" xr:uid="{00000000-0005-0000-0000-000041340000}"/>
    <cellStyle name="Normal 7 2 6 2 4" xfId="18011" xr:uid="{00000000-0005-0000-0000-000042340000}"/>
    <cellStyle name="Normal 7 2 6 3" xfId="24671" xr:uid="{00000000-0005-0000-0000-000043340000}"/>
    <cellStyle name="Normal 7 2 6 4" xfId="34851" xr:uid="{00000000-0005-0000-0000-000044340000}"/>
    <cellStyle name="Normal 7 2 6 5" xfId="14490" xr:uid="{00000000-0005-0000-0000-000045340000}"/>
    <cellStyle name="Normal 7 2 7" xfId="7237" xr:uid="{00000000-0005-0000-0000-000046340000}"/>
    <cellStyle name="Normal 7 2 7 2" xfId="26424" xr:uid="{00000000-0005-0000-0000-000047340000}"/>
    <cellStyle name="Normal 7 2 7 3" xfId="36604" xr:uid="{00000000-0005-0000-0000-000048340000}"/>
    <cellStyle name="Normal 7 2 7 4" xfId="16243" xr:uid="{00000000-0005-0000-0000-000049340000}"/>
    <cellStyle name="Normal 7 2 8" xfId="9230" xr:uid="{00000000-0005-0000-0000-00004A340000}"/>
    <cellStyle name="Normal 7 2 8 2" xfId="28414" xr:uid="{00000000-0005-0000-0000-00004B340000}"/>
    <cellStyle name="Normal 7 2 8 3" xfId="38594" xr:uid="{00000000-0005-0000-0000-00004C340000}"/>
    <cellStyle name="Normal 7 2 8 4" xfId="18234" xr:uid="{00000000-0005-0000-0000-00004D340000}"/>
    <cellStyle name="Normal 7 2 9" xfId="10983" xr:uid="{00000000-0005-0000-0000-00004E340000}"/>
    <cellStyle name="Normal 7 2 9 2" xfId="30167" xr:uid="{00000000-0005-0000-0000-00004F340000}"/>
    <cellStyle name="Normal 7 2 9 3" xfId="40347" xr:uid="{00000000-0005-0000-0000-000050340000}"/>
    <cellStyle name="Normal 7 2 9 4" xfId="19987" xr:uid="{00000000-0005-0000-0000-000051340000}"/>
    <cellStyle name="Normal 7 3" xfId="3815" xr:uid="{00000000-0005-0000-0000-000052340000}"/>
    <cellStyle name="Normal 7 3 10" xfId="21825" xr:uid="{00000000-0005-0000-0000-000053340000}"/>
    <cellStyle name="Normal 7 3 10 2" xfId="32005" xr:uid="{00000000-0005-0000-0000-000054340000}"/>
    <cellStyle name="Normal 7 3 10 3" xfId="42185" xr:uid="{00000000-0005-0000-0000-000055340000}"/>
    <cellStyle name="Normal 7 3 11" xfId="22721" xr:uid="{00000000-0005-0000-0000-000056340000}"/>
    <cellStyle name="Normal 7 3 11 2" xfId="32901" xr:uid="{00000000-0005-0000-0000-000057340000}"/>
    <cellStyle name="Normal 7 3 11 3" xfId="43081" xr:uid="{00000000-0005-0000-0000-000058340000}"/>
    <cellStyle name="Normal 7 3 12" xfId="22960" xr:uid="{00000000-0005-0000-0000-000059340000}"/>
    <cellStyle name="Normal 7 3 13" xfId="33140" xr:uid="{00000000-0005-0000-0000-00005A340000}"/>
    <cellStyle name="Normal 7 3 14" xfId="43320" xr:uid="{00000000-0005-0000-0000-00005B340000}"/>
    <cellStyle name="Normal 7 3 15" xfId="43559" xr:uid="{00000000-0005-0000-0000-00005C340000}"/>
    <cellStyle name="Normal 7 3 16" xfId="12823" xr:uid="{00000000-0005-0000-0000-00005D340000}"/>
    <cellStyle name="Normal 7 3 2" xfId="4035" xr:uid="{00000000-0005-0000-0000-00005E340000}"/>
    <cellStyle name="Normal 7 3 2 10" xfId="23223" xr:uid="{00000000-0005-0000-0000-00005F340000}"/>
    <cellStyle name="Normal 7 3 2 11" xfId="33403" xr:uid="{00000000-0005-0000-0000-000060340000}"/>
    <cellStyle name="Normal 7 3 2 12" xfId="13042" xr:uid="{00000000-0005-0000-0000-000061340000}"/>
    <cellStyle name="Normal 7 3 2 2" xfId="4473" xr:uid="{00000000-0005-0000-0000-000062340000}"/>
    <cellStyle name="Normal 7 3 2 2 10" xfId="33841" xr:uid="{00000000-0005-0000-0000-000063340000}"/>
    <cellStyle name="Normal 7 3 2 2 11" xfId="13480" xr:uid="{00000000-0005-0000-0000-000064340000}"/>
    <cellStyle name="Normal 7 3 2 2 2" xfId="5350" xr:uid="{00000000-0005-0000-0000-000065340000}"/>
    <cellStyle name="Normal 7 3 2 2 2 2" xfId="7102" xr:uid="{00000000-0005-0000-0000-000066340000}"/>
    <cellStyle name="Normal 7 3 2 2 2 2 2" xfId="26289" xr:uid="{00000000-0005-0000-0000-000067340000}"/>
    <cellStyle name="Normal 7 3 2 2 2 2 3" xfId="36469" xr:uid="{00000000-0005-0000-0000-000068340000}"/>
    <cellStyle name="Normal 7 3 2 2 2 2 4" xfId="16108" xr:uid="{00000000-0005-0000-0000-000069340000}"/>
    <cellStyle name="Normal 7 3 2 2 2 3" xfId="8855" xr:uid="{00000000-0005-0000-0000-00006A340000}"/>
    <cellStyle name="Normal 7 3 2 2 2 3 2" xfId="28042" xr:uid="{00000000-0005-0000-0000-00006B340000}"/>
    <cellStyle name="Normal 7 3 2 2 2 3 3" xfId="38222" xr:uid="{00000000-0005-0000-0000-00006C340000}"/>
    <cellStyle name="Normal 7 3 2 2 2 3 4" xfId="17861" xr:uid="{00000000-0005-0000-0000-00006D340000}"/>
    <cellStyle name="Normal 7 3 2 2 2 4" xfId="10848" xr:uid="{00000000-0005-0000-0000-00006E340000}"/>
    <cellStyle name="Normal 7 3 2 2 2 4 2" xfId="30032" xr:uid="{00000000-0005-0000-0000-00006F340000}"/>
    <cellStyle name="Normal 7 3 2 2 2 4 3" xfId="40212" xr:uid="{00000000-0005-0000-0000-000070340000}"/>
    <cellStyle name="Normal 7 3 2 2 2 4 4" xfId="19852" xr:uid="{00000000-0005-0000-0000-000071340000}"/>
    <cellStyle name="Normal 7 3 2 2 2 5" xfId="24537" xr:uid="{00000000-0005-0000-0000-000072340000}"/>
    <cellStyle name="Normal 7 3 2 2 2 6" xfId="34717" xr:uid="{00000000-0005-0000-0000-000073340000}"/>
    <cellStyle name="Normal 7 3 2 2 2 7" xfId="14356" xr:uid="{00000000-0005-0000-0000-000074340000}"/>
    <cellStyle name="Normal 7 3 2 2 3" xfId="6226" xr:uid="{00000000-0005-0000-0000-000075340000}"/>
    <cellStyle name="Normal 7 3 2 2 3 2" xfId="25413" xr:uid="{00000000-0005-0000-0000-000076340000}"/>
    <cellStyle name="Normal 7 3 2 2 3 3" xfId="35593" xr:uid="{00000000-0005-0000-0000-000077340000}"/>
    <cellStyle name="Normal 7 3 2 2 3 4" xfId="15232" xr:uid="{00000000-0005-0000-0000-000078340000}"/>
    <cellStyle name="Normal 7 3 2 2 4" xfId="7979" xr:uid="{00000000-0005-0000-0000-000079340000}"/>
    <cellStyle name="Normal 7 3 2 2 4 2" xfId="27166" xr:uid="{00000000-0005-0000-0000-00007A340000}"/>
    <cellStyle name="Normal 7 3 2 2 4 3" xfId="37346" xr:uid="{00000000-0005-0000-0000-00007B340000}"/>
    <cellStyle name="Normal 7 3 2 2 4 4" xfId="16985" xr:uid="{00000000-0005-0000-0000-00007C340000}"/>
    <cellStyle name="Normal 7 3 2 2 5" xfId="9972" xr:uid="{00000000-0005-0000-0000-00007D340000}"/>
    <cellStyle name="Normal 7 3 2 2 5 2" xfId="29156" xr:uid="{00000000-0005-0000-0000-00007E340000}"/>
    <cellStyle name="Normal 7 3 2 2 5 3" xfId="39336" xr:uid="{00000000-0005-0000-0000-00007F340000}"/>
    <cellStyle name="Normal 7 3 2 2 5 4" xfId="18976" xr:uid="{00000000-0005-0000-0000-000080340000}"/>
    <cellStyle name="Normal 7 3 2 2 6" xfId="11725" xr:uid="{00000000-0005-0000-0000-000081340000}"/>
    <cellStyle name="Normal 7 3 2 2 6 2" xfId="30909" xr:uid="{00000000-0005-0000-0000-000082340000}"/>
    <cellStyle name="Normal 7 3 2 2 6 3" xfId="41089" xr:uid="{00000000-0005-0000-0000-000083340000}"/>
    <cellStyle name="Normal 7 3 2 2 6 4" xfId="20729" xr:uid="{00000000-0005-0000-0000-000084340000}"/>
    <cellStyle name="Normal 7 3 2 2 7" xfId="12601" xr:uid="{00000000-0005-0000-0000-000085340000}"/>
    <cellStyle name="Normal 7 3 2 2 7 2" xfId="31785" xr:uid="{00000000-0005-0000-0000-000086340000}"/>
    <cellStyle name="Normal 7 3 2 2 7 3" xfId="41965" xr:uid="{00000000-0005-0000-0000-000087340000}"/>
    <cellStyle name="Normal 7 3 2 2 7 4" xfId="21605" xr:uid="{00000000-0005-0000-0000-000088340000}"/>
    <cellStyle name="Normal 7 3 2 2 8" xfId="22482" xr:uid="{00000000-0005-0000-0000-000089340000}"/>
    <cellStyle name="Normal 7 3 2 2 8 2" xfId="32662" xr:uid="{00000000-0005-0000-0000-00008A340000}"/>
    <cellStyle name="Normal 7 3 2 2 8 3" xfId="42842" xr:uid="{00000000-0005-0000-0000-00008B340000}"/>
    <cellStyle name="Normal 7 3 2 2 9" xfId="23661" xr:uid="{00000000-0005-0000-0000-00008C340000}"/>
    <cellStyle name="Normal 7 3 2 3" xfId="4912" xr:uid="{00000000-0005-0000-0000-00008D340000}"/>
    <cellStyle name="Normal 7 3 2 3 2" xfId="6664" xr:uid="{00000000-0005-0000-0000-00008E340000}"/>
    <cellStyle name="Normal 7 3 2 3 2 2" xfId="25851" xr:uid="{00000000-0005-0000-0000-00008F340000}"/>
    <cellStyle name="Normal 7 3 2 3 2 3" xfId="36031" xr:uid="{00000000-0005-0000-0000-000090340000}"/>
    <cellStyle name="Normal 7 3 2 3 2 4" xfId="15670" xr:uid="{00000000-0005-0000-0000-000091340000}"/>
    <cellStyle name="Normal 7 3 2 3 3" xfId="8417" xr:uid="{00000000-0005-0000-0000-000092340000}"/>
    <cellStyle name="Normal 7 3 2 3 3 2" xfId="27604" xr:uid="{00000000-0005-0000-0000-000093340000}"/>
    <cellStyle name="Normal 7 3 2 3 3 3" xfId="37784" xr:uid="{00000000-0005-0000-0000-000094340000}"/>
    <cellStyle name="Normal 7 3 2 3 3 4" xfId="17423" xr:uid="{00000000-0005-0000-0000-000095340000}"/>
    <cellStyle name="Normal 7 3 2 3 4" xfId="10410" xr:uid="{00000000-0005-0000-0000-000096340000}"/>
    <cellStyle name="Normal 7 3 2 3 4 2" xfId="29594" xr:uid="{00000000-0005-0000-0000-000097340000}"/>
    <cellStyle name="Normal 7 3 2 3 4 3" xfId="39774" xr:uid="{00000000-0005-0000-0000-000098340000}"/>
    <cellStyle name="Normal 7 3 2 3 4 4" xfId="19414" xr:uid="{00000000-0005-0000-0000-000099340000}"/>
    <cellStyle name="Normal 7 3 2 3 5" xfId="24099" xr:uid="{00000000-0005-0000-0000-00009A340000}"/>
    <cellStyle name="Normal 7 3 2 3 6" xfId="34279" xr:uid="{00000000-0005-0000-0000-00009B340000}"/>
    <cellStyle name="Normal 7 3 2 3 7" xfId="13918" xr:uid="{00000000-0005-0000-0000-00009C340000}"/>
    <cellStyle name="Normal 7 3 2 4" xfId="5788" xr:uid="{00000000-0005-0000-0000-00009D340000}"/>
    <cellStyle name="Normal 7 3 2 4 2" xfId="24975" xr:uid="{00000000-0005-0000-0000-00009E340000}"/>
    <cellStyle name="Normal 7 3 2 4 3" xfId="35155" xr:uid="{00000000-0005-0000-0000-00009F340000}"/>
    <cellStyle name="Normal 7 3 2 4 4" xfId="14794" xr:uid="{00000000-0005-0000-0000-0000A0340000}"/>
    <cellStyle name="Normal 7 3 2 5" xfId="7541" xr:uid="{00000000-0005-0000-0000-0000A1340000}"/>
    <cellStyle name="Normal 7 3 2 5 2" xfId="26728" xr:uid="{00000000-0005-0000-0000-0000A2340000}"/>
    <cellStyle name="Normal 7 3 2 5 3" xfId="36908" xr:uid="{00000000-0005-0000-0000-0000A3340000}"/>
    <cellStyle name="Normal 7 3 2 5 4" xfId="16547" xr:uid="{00000000-0005-0000-0000-0000A4340000}"/>
    <cellStyle name="Normal 7 3 2 6" xfId="9534" xr:uid="{00000000-0005-0000-0000-0000A5340000}"/>
    <cellStyle name="Normal 7 3 2 6 2" xfId="28718" xr:uid="{00000000-0005-0000-0000-0000A6340000}"/>
    <cellStyle name="Normal 7 3 2 6 3" xfId="38898" xr:uid="{00000000-0005-0000-0000-0000A7340000}"/>
    <cellStyle name="Normal 7 3 2 6 4" xfId="18538" xr:uid="{00000000-0005-0000-0000-0000A8340000}"/>
    <cellStyle name="Normal 7 3 2 7" xfId="11287" xr:uid="{00000000-0005-0000-0000-0000A9340000}"/>
    <cellStyle name="Normal 7 3 2 7 2" xfId="30471" xr:uid="{00000000-0005-0000-0000-0000AA340000}"/>
    <cellStyle name="Normal 7 3 2 7 3" xfId="40651" xr:uid="{00000000-0005-0000-0000-0000AB340000}"/>
    <cellStyle name="Normal 7 3 2 7 4" xfId="20291" xr:uid="{00000000-0005-0000-0000-0000AC340000}"/>
    <cellStyle name="Normal 7 3 2 8" xfId="12163" xr:uid="{00000000-0005-0000-0000-0000AD340000}"/>
    <cellStyle name="Normal 7 3 2 8 2" xfId="31347" xr:uid="{00000000-0005-0000-0000-0000AE340000}"/>
    <cellStyle name="Normal 7 3 2 8 3" xfId="41527" xr:uid="{00000000-0005-0000-0000-0000AF340000}"/>
    <cellStyle name="Normal 7 3 2 8 4" xfId="21167" xr:uid="{00000000-0005-0000-0000-0000B0340000}"/>
    <cellStyle name="Normal 7 3 2 9" xfId="22044" xr:uid="{00000000-0005-0000-0000-0000B1340000}"/>
    <cellStyle name="Normal 7 3 2 9 2" xfId="32224" xr:uid="{00000000-0005-0000-0000-0000B2340000}"/>
    <cellStyle name="Normal 7 3 2 9 3" xfId="42404" xr:uid="{00000000-0005-0000-0000-0000B3340000}"/>
    <cellStyle name="Normal 7 3 3" xfId="4254" xr:uid="{00000000-0005-0000-0000-0000B4340000}"/>
    <cellStyle name="Normal 7 3 3 10" xfId="33622" xr:uid="{00000000-0005-0000-0000-0000B5340000}"/>
    <cellStyle name="Normal 7 3 3 11" xfId="13261" xr:uid="{00000000-0005-0000-0000-0000B6340000}"/>
    <cellStyle name="Normal 7 3 3 2" xfId="5131" xr:uid="{00000000-0005-0000-0000-0000B7340000}"/>
    <cellStyle name="Normal 7 3 3 2 2" xfId="6883" xr:uid="{00000000-0005-0000-0000-0000B8340000}"/>
    <cellStyle name="Normal 7 3 3 2 2 2" xfId="26070" xr:uid="{00000000-0005-0000-0000-0000B9340000}"/>
    <cellStyle name="Normal 7 3 3 2 2 3" xfId="36250" xr:uid="{00000000-0005-0000-0000-0000BA340000}"/>
    <cellStyle name="Normal 7 3 3 2 2 4" xfId="15889" xr:uid="{00000000-0005-0000-0000-0000BB340000}"/>
    <cellStyle name="Normal 7 3 3 2 3" xfId="8636" xr:uid="{00000000-0005-0000-0000-0000BC340000}"/>
    <cellStyle name="Normal 7 3 3 2 3 2" xfId="27823" xr:uid="{00000000-0005-0000-0000-0000BD340000}"/>
    <cellStyle name="Normal 7 3 3 2 3 3" xfId="38003" xr:uid="{00000000-0005-0000-0000-0000BE340000}"/>
    <cellStyle name="Normal 7 3 3 2 3 4" xfId="17642" xr:uid="{00000000-0005-0000-0000-0000BF340000}"/>
    <cellStyle name="Normal 7 3 3 2 4" xfId="10629" xr:uid="{00000000-0005-0000-0000-0000C0340000}"/>
    <cellStyle name="Normal 7 3 3 2 4 2" xfId="29813" xr:uid="{00000000-0005-0000-0000-0000C1340000}"/>
    <cellStyle name="Normal 7 3 3 2 4 3" xfId="39993" xr:uid="{00000000-0005-0000-0000-0000C2340000}"/>
    <cellStyle name="Normal 7 3 3 2 4 4" xfId="19633" xr:uid="{00000000-0005-0000-0000-0000C3340000}"/>
    <cellStyle name="Normal 7 3 3 2 5" xfId="24318" xr:uid="{00000000-0005-0000-0000-0000C4340000}"/>
    <cellStyle name="Normal 7 3 3 2 6" xfId="34498" xr:uid="{00000000-0005-0000-0000-0000C5340000}"/>
    <cellStyle name="Normal 7 3 3 2 7" xfId="14137" xr:uid="{00000000-0005-0000-0000-0000C6340000}"/>
    <cellStyle name="Normal 7 3 3 3" xfId="6007" xr:uid="{00000000-0005-0000-0000-0000C7340000}"/>
    <cellStyle name="Normal 7 3 3 3 2" xfId="25194" xr:uid="{00000000-0005-0000-0000-0000C8340000}"/>
    <cellStyle name="Normal 7 3 3 3 3" xfId="35374" xr:uid="{00000000-0005-0000-0000-0000C9340000}"/>
    <cellStyle name="Normal 7 3 3 3 4" xfId="15013" xr:uid="{00000000-0005-0000-0000-0000CA340000}"/>
    <cellStyle name="Normal 7 3 3 4" xfId="7760" xr:uid="{00000000-0005-0000-0000-0000CB340000}"/>
    <cellStyle name="Normal 7 3 3 4 2" xfId="26947" xr:uid="{00000000-0005-0000-0000-0000CC340000}"/>
    <cellStyle name="Normal 7 3 3 4 3" xfId="37127" xr:uid="{00000000-0005-0000-0000-0000CD340000}"/>
    <cellStyle name="Normal 7 3 3 4 4" xfId="16766" xr:uid="{00000000-0005-0000-0000-0000CE340000}"/>
    <cellStyle name="Normal 7 3 3 5" xfId="9753" xr:uid="{00000000-0005-0000-0000-0000CF340000}"/>
    <cellStyle name="Normal 7 3 3 5 2" xfId="28937" xr:uid="{00000000-0005-0000-0000-0000D0340000}"/>
    <cellStyle name="Normal 7 3 3 5 3" xfId="39117" xr:uid="{00000000-0005-0000-0000-0000D1340000}"/>
    <cellStyle name="Normal 7 3 3 5 4" xfId="18757" xr:uid="{00000000-0005-0000-0000-0000D2340000}"/>
    <cellStyle name="Normal 7 3 3 6" xfId="11506" xr:uid="{00000000-0005-0000-0000-0000D3340000}"/>
    <cellStyle name="Normal 7 3 3 6 2" xfId="30690" xr:uid="{00000000-0005-0000-0000-0000D4340000}"/>
    <cellStyle name="Normal 7 3 3 6 3" xfId="40870" xr:uid="{00000000-0005-0000-0000-0000D5340000}"/>
    <cellStyle name="Normal 7 3 3 6 4" xfId="20510" xr:uid="{00000000-0005-0000-0000-0000D6340000}"/>
    <cellStyle name="Normal 7 3 3 7" xfId="12382" xr:uid="{00000000-0005-0000-0000-0000D7340000}"/>
    <cellStyle name="Normal 7 3 3 7 2" xfId="31566" xr:uid="{00000000-0005-0000-0000-0000D8340000}"/>
    <cellStyle name="Normal 7 3 3 7 3" xfId="41746" xr:uid="{00000000-0005-0000-0000-0000D9340000}"/>
    <cellStyle name="Normal 7 3 3 7 4" xfId="21386" xr:uid="{00000000-0005-0000-0000-0000DA340000}"/>
    <cellStyle name="Normal 7 3 3 8" xfId="22263" xr:uid="{00000000-0005-0000-0000-0000DB340000}"/>
    <cellStyle name="Normal 7 3 3 8 2" xfId="32443" xr:uid="{00000000-0005-0000-0000-0000DC340000}"/>
    <cellStyle name="Normal 7 3 3 8 3" xfId="42623" xr:uid="{00000000-0005-0000-0000-0000DD340000}"/>
    <cellStyle name="Normal 7 3 3 9" xfId="23442" xr:uid="{00000000-0005-0000-0000-0000DE340000}"/>
    <cellStyle name="Normal 7 3 4" xfId="4693" xr:uid="{00000000-0005-0000-0000-0000DF340000}"/>
    <cellStyle name="Normal 7 3 4 2" xfId="6445" xr:uid="{00000000-0005-0000-0000-0000E0340000}"/>
    <cellStyle name="Normal 7 3 4 2 2" xfId="25632" xr:uid="{00000000-0005-0000-0000-0000E1340000}"/>
    <cellStyle name="Normal 7 3 4 2 3" xfId="35812" xr:uid="{00000000-0005-0000-0000-0000E2340000}"/>
    <cellStyle name="Normal 7 3 4 2 4" xfId="15451" xr:uid="{00000000-0005-0000-0000-0000E3340000}"/>
    <cellStyle name="Normal 7 3 4 3" xfId="8198" xr:uid="{00000000-0005-0000-0000-0000E4340000}"/>
    <cellStyle name="Normal 7 3 4 3 2" xfId="27385" xr:uid="{00000000-0005-0000-0000-0000E5340000}"/>
    <cellStyle name="Normal 7 3 4 3 3" xfId="37565" xr:uid="{00000000-0005-0000-0000-0000E6340000}"/>
    <cellStyle name="Normal 7 3 4 3 4" xfId="17204" xr:uid="{00000000-0005-0000-0000-0000E7340000}"/>
    <cellStyle name="Normal 7 3 4 4" xfId="10191" xr:uid="{00000000-0005-0000-0000-0000E8340000}"/>
    <cellStyle name="Normal 7 3 4 4 2" xfId="29375" xr:uid="{00000000-0005-0000-0000-0000E9340000}"/>
    <cellStyle name="Normal 7 3 4 4 3" xfId="39555" xr:uid="{00000000-0005-0000-0000-0000EA340000}"/>
    <cellStyle name="Normal 7 3 4 4 4" xfId="19195" xr:uid="{00000000-0005-0000-0000-0000EB340000}"/>
    <cellStyle name="Normal 7 3 4 5" xfId="23880" xr:uid="{00000000-0005-0000-0000-0000EC340000}"/>
    <cellStyle name="Normal 7 3 4 6" xfId="34060" xr:uid="{00000000-0005-0000-0000-0000ED340000}"/>
    <cellStyle name="Normal 7 3 4 7" xfId="13699" xr:uid="{00000000-0005-0000-0000-0000EE340000}"/>
    <cellStyle name="Normal 7 3 5" xfId="5569" xr:uid="{00000000-0005-0000-0000-0000EF340000}"/>
    <cellStyle name="Normal 7 3 5 2" xfId="9095" xr:uid="{00000000-0005-0000-0000-0000F0340000}"/>
    <cellStyle name="Normal 7 3 5 2 2" xfId="28279" xr:uid="{00000000-0005-0000-0000-0000F1340000}"/>
    <cellStyle name="Normal 7 3 5 2 3" xfId="38459" xr:uid="{00000000-0005-0000-0000-0000F2340000}"/>
    <cellStyle name="Normal 7 3 5 2 4" xfId="18099" xr:uid="{00000000-0005-0000-0000-0000F3340000}"/>
    <cellStyle name="Normal 7 3 5 3" xfId="24756" xr:uid="{00000000-0005-0000-0000-0000F4340000}"/>
    <cellStyle name="Normal 7 3 5 4" xfId="34936" xr:uid="{00000000-0005-0000-0000-0000F5340000}"/>
    <cellStyle name="Normal 7 3 5 5" xfId="14575" xr:uid="{00000000-0005-0000-0000-0000F6340000}"/>
    <cellStyle name="Normal 7 3 6" xfId="7322" xr:uid="{00000000-0005-0000-0000-0000F7340000}"/>
    <cellStyle name="Normal 7 3 6 2" xfId="26509" xr:uid="{00000000-0005-0000-0000-0000F8340000}"/>
    <cellStyle name="Normal 7 3 6 3" xfId="36689" xr:uid="{00000000-0005-0000-0000-0000F9340000}"/>
    <cellStyle name="Normal 7 3 6 4" xfId="16328" xr:uid="{00000000-0005-0000-0000-0000FA340000}"/>
    <cellStyle name="Normal 7 3 7" xfId="9315" xr:uid="{00000000-0005-0000-0000-0000FB340000}"/>
    <cellStyle name="Normal 7 3 7 2" xfId="28499" xr:uid="{00000000-0005-0000-0000-0000FC340000}"/>
    <cellStyle name="Normal 7 3 7 3" xfId="38679" xr:uid="{00000000-0005-0000-0000-0000FD340000}"/>
    <cellStyle name="Normal 7 3 7 4" xfId="18319" xr:uid="{00000000-0005-0000-0000-0000FE340000}"/>
    <cellStyle name="Normal 7 3 8" xfId="11068" xr:uid="{00000000-0005-0000-0000-0000FF340000}"/>
    <cellStyle name="Normal 7 3 8 2" xfId="30252" xr:uid="{00000000-0005-0000-0000-000000350000}"/>
    <cellStyle name="Normal 7 3 8 3" xfId="40432" xr:uid="{00000000-0005-0000-0000-000001350000}"/>
    <cellStyle name="Normal 7 3 8 4" xfId="20072" xr:uid="{00000000-0005-0000-0000-000002350000}"/>
    <cellStyle name="Normal 7 3 9" xfId="11944" xr:uid="{00000000-0005-0000-0000-000003350000}"/>
    <cellStyle name="Normal 7 3 9 2" xfId="31128" xr:uid="{00000000-0005-0000-0000-000004350000}"/>
    <cellStyle name="Normal 7 3 9 3" xfId="41308" xr:uid="{00000000-0005-0000-0000-000005350000}"/>
    <cellStyle name="Normal 7 3 9 4" xfId="20948" xr:uid="{00000000-0005-0000-0000-000006350000}"/>
    <cellStyle name="Normal 7 4" xfId="3920" xr:uid="{00000000-0005-0000-0000-000007350000}"/>
    <cellStyle name="Normal 7 4 10" xfId="23108" xr:uid="{00000000-0005-0000-0000-000008350000}"/>
    <cellStyle name="Normal 7 4 11" xfId="33288" xr:uid="{00000000-0005-0000-0000-000009350000}"/>
    <cellStyle name="Normal 7 4 12" xfId="12927" xr:uid="{00000000-0005-0000-0000-00000A350000}"/>
    <cellStyle name="Normal 7 4 2" xfId="4358" xr:uid="{00000000-0005-0000-0000-00000B350000}"/>
    <cellStyle name="Normal 7 4 2 10" xfId="33726" xr:uid="{00000000-0005-0000-0000-00000C350000}"/>
    <cellStyle name="Normal 7 4 2 11" xfId="13365" xr:uid="{00000000-0005-0000-0000-00000D350000}"/>
    <cellStyle name="Normal 7 4 2 2" xfId="5235" xr:uid="{00000000-0005-0000-0000-00000E350000}"/>
    <cellStyle name="Normal 7 4 2 2 2" xfId="6987" xr:uid="{00000000-0005-0000-0000-00000F350000}"/>
    <cellStyle name="Normal 7 4 2 2 2 2" xfId="26174" xr:uid="{00000000-0005-0000-0000-000010350000}"/>
    <cellStyle name="Normal 7 4 2 2 2 3" xfId="36354" xr:uid="{00000000-0005-0000-0000-000011350000}"/>
    <cellStyle name="Normal 7 4 2 2 2 4" xfId="15993" xr:uid="{00000000-0005-0000-0000-000012350000}"/>
    <cellStyle name="Normal 7 4 2 2 3" xfId="8740" xr:uid="{00000000-0005-0000-0000-000013350000}"/>
    <cellStyle name="Normal 7 4 2 2 3 2" xfId="27927" xr:uid="{00000000-0005-0000-0000-000014350000}"/>
    <cellStyle name="Normal 7 4 2 2 3 3" xfId="38107" xr:uid="{00000000-0005-0000-0000-000015350000}"/>
    <cellStyle name="Normal 7 4 2 2 3 4" xfId="17746" xr:uid="{00000000-0005-0000-0000-000016350000}"/>
    <cellStyle name="Normal 7 4 2 2 4" xfId="10733" xr:uid="{00000000-0005-0000-0000-000017350000}"/>
    <cellStyle name="Normal 7 4 2 2 4 2" xfId="29917" xr:uid="{00000000-0005-0000-0000-000018350000}"/>
    <cellStyle name="Normal 7 4 2 2 4 3" xfId="40097" xr:uid="{00000000-0005-0000-0000-000019350000}"/>
    <cellStyle name="Normal 7 4 2 2 4 4" xfId="19737" xr:uid="{00000000-0005-0000-0000-00001A350000}"/>
    <cellStyle name="Normal 7 4 2 2 5" xfId="24422" xr:uid="{00000000-0005-0000-0000-00001B350000}"/>
    <cellStyle name="Normal 7 4 2 2 6" xfId="34602" xr:uid="{00000000-0005-0000-0000-00001C350000}"/>
    <cellStyle name="Normal 7 4 2 2 7" xfId="14241" xr:uid="{00000000-0005-0000-0000-00001D350000}"/>
    <cellStyle name="Normal 7 4 2 3" xfId="6111" xr:uid="{00000000-0005-0000-0000-00001E350000}"/>
    <cellStyle name="Normal 7 4 2 3 2" xfId="25298" xr:uid="{00000000-0005-0000-0000-00001F350000}"/>
    <cellStyle name="Normal 7 4 2 3 3" xfId="35478" xr:uid="{00000000-0005-0000-0000-000020350000}"/>
    <cellStyle name="Normal 7 4 2 3 4" xfId="15117" xr:uid="{00000000-0005-0000-0000-000021350000}"/>
    <cellStyle name="Normal 7 4 2 4" xfId="7864" xr:uid="{00000000-0005-0000-0000-000022350000}"/>
    <cellStyle name="Normal 7 4 2 4 2" xfId="27051" xr:uid="{00000000-0005-0000-0000-000023350000}"/>
    <cellStyle name="Normal 7 4 2 4 3" xfId="37231" xr:uid="{00000000-0005-0000-0000-000024350000}"/>
    <cellStyle name="Normal 7 4 2 4 4" xfId="16870" xr:uid="{00000000-0005-0000-0000-000025350000}"/>
    <cellStyle name="Normal 7 4 2 5" xfId="9857" xr:uid="{00000000-0005-0000-0000-000026350000}"/>
    <cellStyle name="Normal 7 4 2 5 2" xfId="29041" xr:uid="{00000000-0005-0000-0000-000027350000}"/>
    <cellStyle name="Normal 7 4 2 5 3" xfId="39221" xr:uid="{00000000-0005-0000-0000-000028350000}"/>
    <cellStyle name="Normal 7 4 2 5 4" xfId="18861" xr:uid="{00000000-0005-0000-0000-000029350000}"/>
    <cellStyle name="Normal 7 4 2 6" xfId="11610" xr:uid="{00000000-0005-0000-0000-00002A350000}"/>
    <cellStyle name="Normal 7 4 2 6 2" xfId="30794" xr:uid="{00000000-0005-0000-0000-00002B350000}"/>
    <cellStyle name="Normal 7 4 2 6 3" xfId="40974" xr:uid="{00000000-0005-0000-0000-00002C350000}"/>
    <cellStyle name="Normal 7 4 2 6 4" xfId="20614" xr:uid="{00000000-0005-0000-0000-00002D350000}"/>
    <cellStyle name="Normal 7 4 2 7" xfId="12486" xr:uid="{00000000-0005-0000-0000-00002E350000}"/>
    <cellStyle name="Normal 7 4 2 7 2" xfId="31670" xr:uid="{00000000-0005-0000-0000-00002F350000}"/>
    <cellStyle name="Normal 7 4 2 7 3" xfId="41850" xr:uid="{00000000-0005-0000-0000-000030350000}"/>
    <cellStyle name="Normal 7 4 2 7 4" xfId="21490" xr:uid="{00000000-0005-0000-0000-000031350000}"/>
    <cellStyle name="Normal 7 4 2 8" xfId="22367" xr:uid="{00000000-0005-0000-0000-000032350000}"/>
    <cellStyle name="Normal 7 4 2 8 2" xfId="32547" xr:uid="{00000000-0005-0000-0000-000033350000}"/>
    <cellStyle name="Normal 7 4 2 8 3" xfId="42727" xr:uid="{00000000-0005-0000-0000-000034350000}"/>
    <cellStyle name="Normal 7 4 2 9" xfId="23546" xr:uid="{00000000-0005-0000-0000-000035350000}"/>
    <cellStyle name="Normal 7 4 3" xfId="4797" xr:uid="{00000000-0005-0000-0000-000036350000}"/>
    <cellStyle name="Normal 7 4 3 2" xfId="6549" xr:uid="{00000000-0005-0000-0000-000037350000}"/>
    <cellStyle name="Normal 7 4 3 2 2" xfId="25736" xr:uid="{00000000-0005-0000-0000-000038350000}"/>
    <cellStyle name="Normal 7 4 3 2 3" xfId="35916" xr:uid="{00000000-0005-0000-0000-000039350000}"/>
    <cellStyle name="Normal 7 4 3 2 4" xfId="15555" xr:uid="{00000000-0005-0000-0000-00003A350000}"/>
    <cellStyle name="Normal 7 4 3 3" xfId="8302" xr:uid="{00000000-0005-0000-0000-00003B350000}"/>
    <cellStyle name="Normal 7 4 3 3 2" xfId="27489" xr:uid="{00000000-0005-0000-0000-00003C350000}"/>
    <cellStyle name="Normal 7 4 3 3 3" xfId="37669" xr:uid="{00000000-0005-0000-0000-00003D350000}"/>
    <cellStyle name="Normal 7 4 3 3 4" xfId="17308" xr:uid="{00000000-0005-0000-0000-00003E350000}"/>
    <cellStyle name="Normal 7 4 3 4" xfId="10295" xr:uid="{00000000-0005-0000-0000-00003F350000}"/>
    <cellStyle name="Normal 7 4 3 4 2" xfId="29479" xr:uid="{00000000-0005-0000-0000-000040350000}"/>
    <cellStyle name="Normal 7 4 3 4 3" xfId="39659" xr:uid="{00000000-0005-0000-0000-000041350000}"/>
    <cellStyle name="Normal 7 4 3 4 4" xfId="19299" xr:uid="{00000000-0005-0000-0000-000042350000}"/>
    <cellStyle name="Normal 7 4 3 5" xfId="23984" xr:uid="{00000000-0005-0000-0000-000043350000}"/>
    <cellStyle name="Normal 7 4 3 6" xfId="34164" xr:uid="{00000000-0005-0000-0000-000044350000}"/>
    <cellStyle name="Normal 7 4 3 7" xfId="13803" xr:uid="{00000000-0005-0000-0000-000045350000}"/>
    <cellStyle name="Normal 7 4 4" xfId="5673" xr:uid="{00000000-0005-0000-0000-000046350000}"/>
    <cellStyle name="Normal 7 4 4 2" xfId="24860" xr:uid="{00000000-0005-0000-0000-000047350000}"/>
    <cellStyle name="Normal 7 4 4 3" xfId="35040" xr:uid="{00000000-0005-0000-0000-000048350000}"/>
    <cellStyle name="Normal 7 4 4 4" xfId="14679" xr:uid="{00000000-0005-0000-0000-000049350000}"/>
    <cellStyle name="Normal 7 4 5" xfId="7426" xr:uid="{00000000-0005-0000-0000-00004A350000}"/>
    <cellStyle name="Normal 7 4 5 2" xfId="26613" xr:uid="{00000000-0005-0000-0000-00004B350000}"/>
    <cellStyle name="Normal 7 4 5 3" xfId="36793" xr:uid="{00000000-0005-0000-0000-00004C350000}"/>
    <cellStyle name="Normal 7 4 5 4" xfId="16432" xr:uid="{00000000-0005-0000-0000-00004D350000}"/>
    <cellStyle name="Normal 7 4 6" xfId="9419" xr:uid="{00000000-0005-0000-0000-00004E350000}"/>
    <cellStyle name="Normal 7 4 6 2" xfId="28603" xr:uid="{00000000-0005-0000-0000-00004F350000}"/>
    <cellStyle name="Normal 7 4 6 3" xfId="38783" xr:uid="{00000000-0005-0000-0000-000050350000}"/>
    <cellStyle name="Normal 7 4 6 4" xfId="18423" xr:uid="{00000000-0005-0000-0000-000051350000}"/>
    <cellStyle name="Normal 7 4 7" xfId="11172" xr:uid="{00000000-0005-0000-0000-000052350000}"/>
    <cellStyle name="Normal 7 4 7 2" xfId="30356" xr:uid="{00000000-0005-0000-0000-000053350000}"/>
    <cellStyle name="Normal 7 4 7 3" xfId="40536" xr:uid="{00000000-0005-0000-0000-000054350000}"/>
    <cellStyle name="Normal 7 4 7 4" xfId="20176" xr:uid="{00000000-0005-0000-0000-000055350000}"/>
    <cellStyle name="Normal 7 4 8" xfId="12048" xr:uid="{00000000-0005-0000-0000-000056350000}"/>
    <cellStyle name="Normal 7 4 8 2" xfId="31232" xr:uid="{00000000-0005-0000-0000-000057350000}"/>
    <cellStyle name="Normal 7 4 8 3" xfId="41412" xr:uid="{00000000-0005-0000-0000-000058350000}"/>
    <cellStyle name="Normal 7 4 8 4" xfId="21052" xr:uid="{00000000-0005-0000-0000-000059350000}"/>
    <cellStyle name="Normal 7 4 9" xfId="21929" xr:uid="{00000000-0005-0000-0000-00005A350000}"/>
    <cellStyle name="Normal 7 4 9 2" xfId="32109" xr:uid="{00000000-0005-0000-0000-00005B350000}"/>
    <cellStyle name="Normal 7 4 9 3" xfId="42289" xr:uid="{00000000-0005-0000-0000-00005C350000}"/>
    <cellStyle name="Normal 7 5" xfId="4139" xr:uid="{00000000-0005-0000-0000-00005D350000}"/>
    <cellStyle name="Normal 7 5 10" xfId="33507" xr:uid="{00000000-0005-0000-0000-00005E350000}"/>
    <cellStyle name="Normal 7 5 11" xfId="13146" xr:uid="{00000000-0005-0000-0000-00005F350000}"/>
    <cellStyle name="Normal 7 5 2" xfId="5016" xr:uid="{00000000-0005-0000-0000-000060350000}"/>
    <cellStyle name="Normal 7 5 2 2" xfId="6768" xr:uid="{00000000-0005-0000-0000-000061350000}"/>
    <cellStyle name="Normal 7 5 2 2 2" xfId="25955" xr:uid="{00000000-0005-0000-0000-000062350000}"/>
    <cellStyle name="Normal 7 5 2 2 3" xfId="36135" xr:uid="{00000000-0005-0000-0000-000063350000}"/>
    <cellStyle name="Normal 7 5 2 2 4" xfId="15774" xr:uid="{00000000-0005-0000-0000-000064350000}"/>
    <cellStyle name="Normal 7 5 2 3" xfId="8521" xr:uid="{00000000-0005-0000-0000-000065350000}"/>
    <cellStyle name="Normal 7 5 2 3 2" xfId="27708" xr:uid="{00000000-0005-0000-0000-000066350000}"/>
    <cellStyle name="Normal 7 5 2 3 3" xfId="37888" xr:uid="{00000000-0005-0000-0000-000067350000}"/>
    <cellStyle name="Normal 7 5 2 3 4" xfId="17527" xr:uid="{00000000-0005-0000-0000-000068350000}"/>
    <cellStyle name="Normal 7 5 2 4" xfId="10514" xr:uid="{00000000-0005-0000-0000-000069350000}"/>
    <cellStyle name="Normal 7 5 2 4 2" xfId="29698" xr:uid="{00000000-0005-0000-0000-00006A350000}"/>
    <cellStyle name="Normal 7 5 2 4 3" xfId="39878" xr:uid="{00000000-0005-0000-0000-00006B350000}"/>
    <cellStyle name="Normal 7 5 2 4 4" xfId="19518" xr:uid="{00000000-0005-0000-0000-00006C350000}"/>
    <cellStyle name="Normal 7 5 2 5" xfId="24203" xr:uid="{00000000-0005-0000-0000-00006D350000}"/>
    <cellStyle name="Normal 7 5 2 6" xfId="34383" xr:uid="{00000000-0005-0000-0000-00006E350000}"/>
    <cellStyle name="Normal 7 5 2 7" xfId="14022" xr:uid="{00000000-0005-0000-0000-00006F350000}"/>
    <cellStyle name="Normal 7 5 3" xfId="5892" xr:uid="{00000000-0005-0000-0000-000070350000}"/>
    <cellStyle name="Normal 7 5 3 2" xfId="25079" xr:uid="{00000000-0005-0000-0000-000071350000}"/>
    <cellStyle name="Normal 7 5 3 3" xfId="35259" xr:uid="{00000000-0005-0000-0000-000072350000}"/>
    <cellStyle name="Normal 7 5 3 4" xfId="14898" xr:uid="{00000000-0005-0000-0000-000073350000}"/>
    <cellStyle name="Normal 7 5 4" xfId="7645" xr:uid="{00000000-0005-0000-0000-000074350000}"/>
    <cellStyle name="Normal 7 5 4 2" xfId="26832" xr:uid="{00000000-0005-0000-0000-000075350000}"/>
    <cellStyle name="Normal 7 5 4 3" xfId="37012" xr:uid="{00000000-0005-0000-0000-000076350000}"/>
    <cellStyle name="Normal 7 5 4 4" xfId="16651" xr:uid="{00000000-0005-0000-0000-000077350000}"/>
    <cellStyle name="Normal 7 5 5" xfId="9638" xr:uid="{00000000-0005-0000-0000-000078350000}"/>
    <cellStyle name="Normal 7 5 5 2" xfId="28822" xr:uid="{00000000-0005-0000-0000-000079350000}"/>
    <cellStyle name="Normal 7 5 5 3" xfId="39002" xr:uid="{00000000-0005-0000-0000-00007A350000}"/>
    <cellStyle name="Normal 7 5 5 4" xfId="18642" xr:uid="{00000000-0005-0000-0000-00007B350000}"/>
    <cellStyle name="Normal 7 5 6" xfId="11391" xr:uid="{00000000-0005-0000-0000-00007C350000}"/>
    <cellStyle name="Normal 7 5 6 2" xfId="30575" xr:uid="{00000000-0005-0000-0000-00007D350000}"/>
    <cellStyle name="Normal 7 5 6 3" xfId="40755" xr:uid="{00000000-0005-0000-0000-00007E350000}"/>
    <cellStyle name="Normal 7 5 6 4" xfId="20395" xr:uid="{00000000-0005-0000-0000-00007F350000}"/>
    <cellStyle name="Normal 7 5 7" xfId="12267" xr:uid="{00000000-0005-0000-0000-000080350000}"/>
    <cellStyle name="Normal 7 5 7 2" xfId="31451" xr:uid="{00000000-0005-0000-0000-000081350000}"/>
    <cellStyle name="Normal 7 5 7 3" xfId="41631" xr:uid="{00000000-0005-0000-0000-000082350000}"/>
    <cellStyle name="Normal 7 5 7 4" xfId="21271" xr:uid="{00000000-0005-0000-0000-000083350000}"/>
    <cellStyle name="Normal 7 5 8" xfId="22148" xr:uid="{00000000-0005-0000-0000-000084350000}"/>
    <cellStyle name="Normal 7 5 8 2" xfId="32328" xr:uid="{00000000-0005-0000-0000-000085350000}"/>
    <cellStyle name="Normal 7 5 8 3" xfId="42508" xr:uid="{00000000-0005-0000-0000-000086350000}"/>
    <cellStyle name="Normal 7 5 9" xfId="23327" xr:uid="{00000000-0005-0000-0000-000087350000}"/>
    <cellStyle name="Normal 7 6" xfId="4578" xr:uid="{00000000-0005-0000-0000-000088350000}"/>
    <cellStyle name="Normal 7 6 2" xfId="6330" xr:uid="{00000000-0005-0000-0000-000089350000}"/>
    <cellStyle name="Normal 7 6 2 2" xfId="25517" xr:uid="{00000000-0005-0000-0000-00008A350000}"/>
    <cellStyle name="Normal 7 6 2 3" xfId="35697" xr:uid="{00000000-0005-0000-0000-00008B350000}"/>
    <cellStyle name="Normal 7 6 2 4" xfId="15336" xr:uid="{00000000-0005-0000-0000-00008C350000}"/>
    <cellStyle name="Normal 7 6 3" xfId="8083" xr:uid="{00000000-0005-0000-0000-00008D350000}"/>
    <cellStyle name="Normal 7 6 3 2" xfId="27270" xr:uid="{00000000-0005-0000-0000-00008E350000}"/>
    <cellStyle name="Normal 7 6 3 3" xfId="37450" xr:uid="{00000000-0005-0000-0000-00008F350000}"/>
    <cellStyle name="Normal 7 6 3 4" xfId="17089" xr:uid="{00000000-0005-0000-0000-000090350000}"/>
    <cellStyle name="Normal 7 6 4" xfId="10076" xr:uid="{00000000-0005-0000-0000-000091350000}"/>
    <cellStyle name="Normal 7 6 4 2" xfId="29260" xr:uid="{00000000-0005-0000-0000-000092350000}"/>
    <cellStyle name="Normal 7 6 4 3" xfId="39440" xr:uid="{00000000-0005-0000-0000-000093350000}"/>
    <cellStyle name="Normal 7 6 4 4" xfId="19080" xr:uid="{00000000-0005-0000-0000-000094350000}"/>
    <cellStyle name="Normal 7 6 5" xfId="23765" xr:uid="{00000000-0005-0000-0000-000095350000}"/>
    <cellStyle name="Normal 7 6 6" xfId="33945" xr:uid="{00000000-0005-0000-0000-000096350000}"/>
    <cellStyle name="Normal 7 6 7" xfId="13584" xr:uid="{00000000-0005-0000-0000-000097350000}"/>
    <cellStyle name="Normal 7 7" xfId="5454" xr:uid="{00000000-0005-0000-0000-000098350000}"/>
    <cellStyle name="Normal 7 7 2" xfId="8977" xr:uid="{00000000-0005-0000-0000-000099350000}"/>
    <cellStyle name="Normal 7 7 2 2" xfId="28161" xr:uid="{00000000-0005-0000-0000-00009A350000}"/>
    <cellStyle name="Normal 7 7 2 3" xfId="38341" xr:uid="{00000000-0005-0000-0000-00009B350000}"/>
    <cellStyle name="Normal 7 7 2 4" xfId="17981" xr:uid="{00000000-0005-0000-0000-00009C350000}"/>
    <cellStyle name="Normal 7 7 3" xfId="24641" xr:uid="{00000000-0005-0000-0000-00009D350000}"/>
    <cellStyle name="Normal 7 7 4" xfId="34821" xr:uid="{00000000-0005-0000-0000-00009E350000}"/>
    <cellStyle name="Normal 7 7 5" xfId="14460" xr:uid="{00000000-0005-0000-0000-00009F350000}"/>
    <cellStyle name="Normal 7 8" xfId="7207" xr:uid="{00000000-0005-0000-0000-0000A0350000}"/>
    <cellStyle name="Normal 7 8 2" xfId="26394" xr:uid="{00000000-0005-0000-0000-0000A1350000}"/>
    <cellStyle name="Normal 7 8 3" xfId="36574" xr:uid="{00000000-0005-0000-0000-0000A2350000}"/>
    <cellStyle name="Normal 7 8 4" xfId="16213" xr:uid="{00000000-0005-0000-0000-0000A3350000}"/>
    <cellStyle name="Normal 7 9" xfId="9200" xr:uid="{00000000-0005-0000-0000-0000A4350000}"/>
    <cellStyle name="Normal 7 9 2" xfId="28384" xr:uid="{00000000-0005-0000-0000-0000A5350000}"/>
    <cellStyle name="Normal 7 9 3" xfId="38564" xr:uid="{00000000-0005-0000-0000-0000A6350000}"/>
    <cellStyle name="Normal 7 9 4" xfId="18204" xr:uid="{00000000-0005-0000-0000-0000A7350000}"/>
    <cellStyle name="Normal 8" xfId="230" xr:uid="{00000000-0005-0000-0000-0000A8350000}"/>
    <cellStyle name="Normal 8 10" xfId="11832" xr:uid="{00000000-0005-0000-0000-0000A9350000}"/>
    <cellStyle name="Normal 8 10 2" xfId="31016" xr:uid="{00000000-0005-0000-0000-0000AA350000}"/>
    <cellStyle name="Normal 8 10 3" xfId="41196" xr:uid="{00000000-0005-0000-0000-0000AB350000}"/>
    <cellStyle name="Normal 8 10 4" xfId="20836" xr:uid="{00000000-0005-0000-0000-0000AC350000}"/>
    <cellStyle name="Normal 8 11" xfId="21713" xr:uid="{00000000-0005-0000-0000-0000AD350000}"/>
    <cellStyle name="Normal 8 11 2" xfId="31893" xr:uid="{00000000-0005-0000-0000-0000AE350000}"/>
    <cellStyle name="Normal 8 11 3" xfId="42073" xr:uid="{00000000-0005-0000-0000-0000AF350000}"/>
    <cellStyle name="Normal 8 12" xfId="22606" xr:uid="{00000000-0005-0000-0000-0000B0350000}"/>
    <cellStyle name="Normal 8 12 2" xfId="32786" xr:uid="{00000000-0005-0000-0000-0000B1350000}"/>
    <cellStyle name="Normal 8 12 3" xfId="42966" xr:uid="{00000000-0005-0000-0000-0000B2350000}"/>
    <cellStyle name="Normal 8 13" xfId="22845" xr:uid="{00000000-0005-0000-0000-0000B3350000}"/>
    <cellStyle name="Normal 8 14" xfId="33025" xr:uid="{00000000-0005-0000-0000-0000B4350000}"/>
    <cellStyle name="Normal 8 15" xfId="43205" xr:uid="{00000000-0005-0000-0000-0000B5350000}"/>
    <cellStyle name="Normal 8 16" xfId="43444" xr:uid="{00000000-0005-0000-0000-0000B6350000}"/>
    <cellStyle name="Normal 8 17" xfId="12711" xr:uid="{00000000-0005-0000-0000-0000B7350000}"/>
    <cellStyle name="Normal 8 18" xfId="3694" xr:uid="{00000000-0005-0000-0000-0000B8350000}"/>
    <cellStyle name="Normal 8 2" xfId="231" xr:uid="{00000000-0005-0000-0000-0000B9350000}"/>
    <cellStyle name="Normal 8 2 10" xfId="21828" xr:uid="{00000000-0005-0000-0000-0000BA350000}"/>
    <cellStyle name="Normal 8 2 10 2" xfId="32008" xr:uid="{00000000-0005-0000-0000-0000BB350000}"/>
    <cellStyle name="Normal 8 2 10 3" xfId="42188" xr:uid="{00000000-0005-0000-0000-0000BC350000}"/>
    <cellStyle name="Normal 8 2 11" xfId="22724" xr:uid="{00000000-0005-0000-0000-0000BD350000}"/>
    <cellStyle name="Normal 8 2 11 2" xfId="32904" xr:uid="{00000000-0005-0000-0000-0000BE350000}"/>
    <cellStyle name="Normal 8 2 11 3" xfId="43084" xr:uid="{00000000-0005-0000-0000-0000BF350000}"/>
    <cellStyle name="Normal 8 2 12" xfId="22963" xr:uid="{00000000-0005-0000-0000-0000C0350000}"/>
    <cellStyle name="Normal 8 2 13" xfId="33143" xr:uid="{00000000-0005-0000-0000-0000C1350000}"/>
    <cellStyle name="Normal 8 2 14" xfId="43323" xr:uid="{00000000-0005-0000-0000-0000C2350000}"/>
    <cellStyle name="Normal 8 2 15" xfId="43562" xr:uid="{00000000-0005-0000-0000-0000C3350000}"/>
    <cellStyle name="Normal 8 2 16" xfId="12826" xr:uid="{00000000-0005-0000-0000-0000C4350000}"/>
    <cellStyle name="Normal 8 2 17" xfId="3818" xr:uid="{00000000-0005-0000-0000-0000C5350000}"/>
    <cellStyle name="Normal 8 2 2" xfId="388" xr:uid="{00000000-0005-0000-0000-0000C6350000}"/>
    <cellStyle name="Normal 8 2 2 10" xfId="23226" xr:uid="{00000000-0005-0000-0000-0000C7350000}"/>
    <cellStyle name="Normal 8 2 2 11" xfId="33406" xr:uid="{00000000-0005-0000-0000-0000C8350000}"/>
    <cellStyle name="Normal 8 2 2 12" xfId="13045" xr:uid="{00000000-0005-0000-0000-0000C9350000}"/>
    <cellStyle name="Normal 8 2 2 13" xfId="4038" xr:uid="{00000000-0005-0000-0000-0000CA350000}"/>
    <cellStyle name="Normal 8 2 2 2" xfId="554" xr:uid="{00000000-0005-0000-0000-0000CB350000}"/>
    <cellStyle name="Normal 8 2 2 2 10" xfId="33844" xr:uid="{00000000-0005-0000-0000-0000CC350000}"/>
    <cellStyle name="Normal 8 2 2 2 11" xfId="13483" xr:uid="{00000000-0005-0000-0000-0000CD350000}"/>
    <cellStyle name="Normal 8 2 2 2 12" xfId="4476" xr:uid="{00000000-0005-0000-0000-0000CE350000}"/>
    <cellStyle name="Normal 8 2 2 2 2" xfId="889" xr:uid="{00000000-0005-0000-0000-0000CF350000}"/>
    <cellStyle name="Normal 8 2 2 2 2 2" xfId="1562" xr:uid="{00000000-0005-0000-0000-0000D0350000}"/>
    <cellStyle name="Normal 8 2 2 2 2 2 2" xfId="2912" xr:uid="{00000000-0005-0000-0000-0000D1350000}"/>
    <cellStyle name="Normal 8 2 2 2 2 2 2 2" xfId="26292" xr:uid="{00000000-0005-0000-0000-0000D2350000}"/>
    <cellStyle name="Normal 8 2 2 2 2 2 3" xfId="36472" xr:uid="{00000000-0005-0000-0000-0000D3350000}"/>
    <cellStyle name="Normal 8 2 2 2 2 2 4" xfId="16111" xr:uid="{00000000-0005-0000-0000-0000D4350000}"/>
    <cellStyle name="Normal 8 2 2 2 2 2 5" xfId="7105" xr:uid="{00000000-0005-0000-0000-0000D5350000}"/>
    <cellStyle name="Normal 8 2 2 2 2 3" xfId="2238" xr:uid="{00000000-0005-0000-0000-0000D6350000}"/>
    <cellStyle name="Normal 8 2 2 2 2 3 2" xfId="28045" xr:uid="{00000000-0005-0000-0000-0000D7350000}"/>
    <cellStyle name="Normal 8 2 2 2 2 3 3" xfId="38225" xr:uid="{00000000-0005-0000-0000-0000D8350000}"/>
    <cellStyle name="Normal 8 2 2 2 2 3 4" xfId="17864" xr:uid="{00000000-0005-0000-0000-0000D9350000}"/>
    <cellStyle name="Normal 8 2 2 2 2 3 5" xfId="8858" xr:uid="{00000000-0005-0000-0000-0000DA350000}"/>
    <cellStyle name="Normal 8 2 2 2 2 4" xfId="3586" xr:uid="{00000000-0005-0000-0000-0000DB350000}"/>
    <cellStyle name="Normal 8 2 2 2 2 4 2" xfId="30035" xr:uid="{00000000-0005-0000-0000-0000DC350000}"/>
    <cellStyle name="Normal 8 2 2 2 2 4 3" xfId="40215" xr:uid="{00000000-0005-0000-0000-0000DD350000}"/>
    <cellStyle name="Normal 8 2 2 2 2 4 4" xfId="19855" xr:uid="{00000000-0005-0000-0000-0000DE350000}"/>
    <cellStyle name="Normal 8 2 2 2 2 4 5" xfId="10851" xr:uid="{00000000-0005-0000-0000-0000DF350000}"/>
    <cellStyle name="Normal 8 2 2 2 2 5" xfId="24540" xr:uid="{00000000-0005-0000-0000-0000E0350000}"/>
    <cellStyle name="Normal 8 2 2 2 2 6" xfId="34720" xr:uid="{00000000-0005-0000-0000-0000E1350000}"/>
    <cellStyle name="Normal 8 2 2 2 2 7" xfId="14359" xr:uid="{00000000-0005-0000-0000-0000E2350000}"/>
    <cellStyle name="Normal 8 2 2 2 2 8" xfId="5353" xr:uid="{00000000-0005-0000-0000-0000E3350000}"/>
    <cellStyle name="Normal 8 2 2 2 3" xfId="1227" xr:uid="{00000000-0005-0000-0000-0000E4350000}"/>
    <cellStyle name="Normal 8 2 2 2 3 2" xfId="2577" xr:uid="{00000000-0005-0000-0000-0000E5350000}"/>
    <cellStyle name="Normal 8 2 2 2 3 2 2" xfId="25416" xr:uid="{00000000-0005-0000-0000-0000E6350000}"/>
    <cellStyle name="Normal 8 2 2 2 3 3" xfId="35596" xr:uid="{00000000-0005-0000-0000-0000E7350000}"/>
    <cellStyle name="Normal 8 2 2 2 3 4" xfId="15235" xr:uid="{00000000-0005-0000-0000-0000E8350000}"/>
    <cellStyle name="Normal 8 2 2 2 3 5" xfId="6229" xr:uid="{00000000-0005-0000-0000-0000E9350000}"/>
    <cellStyle name="Normal 8 2 2 2 4" xfId="1903" xr:uid="{00000000-0005-0000-0000-0000EA350000}"/>
    <cellStyle name="Normal 8 2 2 2 4 2" xfId="27169" xr:uid="{00000000-0005-0000-0000-0000EB350000}"/>
    <cellStyle name="Normal 8 2 2 2 4 3" xfId="37349" xr:uid="{00000000-0005-0000-0000-0000EC350000}"/>
    <cellStyle name="Normal 8 2 2 2 4 4" xfId="16988" xr:uid="{00000000-0005-0000-0000-0000ED350000}"/>
    <cellStyle name="Normal 8 2 2 2 4 5" xfId="7982" xr:uid="{00000000-0005-0000-0000-0000EE350000}"/>
    <cellStyle name="Normal 8 2 2 2 5" xfId="3251" xr:uid="{00000000-0005-0000-0000-0000EF350000}"/>
    <cellStyle name="Normal 8 2 2 2 5 2" xfId="29159" xr:uid="{00000000-0005-0000-0000-0000F0350000}"/>
    <cellStyle name="Normal 8 2 2 2 5 3" xfId="39339" xr:uid="{00000000-0005-0000-0000-0000F1350000}"/>
    <cellStyle name="Normal 8 2 2 2 5 4" xfId="18979" xr:uid="{00000000-0005-0000-0000-0000F2350000}"/>
    <cellStyle name="Normal 8 2 2 2 5 5" xfId="9975" xr:uid="{00000000-0005-0000-0000-0000F3350000}"/>
    <cellStyle name="Normal 8 2 2 2 6" xfId="11728" xr:uid="{00000000-0005-0000-0000-0000F4350000}"/>
    <cellStyle name="Normal 8 2 2 2 6 2" xfId="30912" xr:uid="{00000000-0005-0000-0000-0000F5350000}"/>
    <cellStyle name="Normal 8 2 2 2 6 3" xfId="41092" xr:uid="{00000000-0005-0000-0000-0000F6350000}"/>
    <cellStyle name="Normal 8 2 2 2 6 4" xfId="20732" xr:uid="{00000000-0005-0000-0000-0000F7350000}"/>
    <cellStyle name="Normal 8 2 2 2 7" xfId="12604" xr:uid="{00000000-0005-0000-0000-0000F8350000}"/>
    <cellStyle name="Normal 8 2 2 2 7 2" xfId="31788" xr:uid="{00000000-0005-0000-0000-0000F9350000}"/>
    <cellStyle name="Normal 8 2 2 2 7 3" xfId="41968" xr:uid="{00000000-0005-0000-0000-0000FA350000}"/>
    <cellStyle name="Normal 8 2 2 2 7 4" xfId="21608" xr:uid="{00000000-0005-0000-0000-0000FB350000}"/>
    <cellStyle name="Normal 8 2 2 2 8" xfId="22485" xr:uid="{00000000-0005-0000-0000-0000FC350000}"/>
    <cellStyle name="Normal 8 2 2 2 8 2" xfId="32665" xr:uid="{00000000-0005-0000-0000-0000FD350000}"/>
    <cellStyle name="Normal 8 2 2 2 8 3" xfId="42845" xr:uid="{00000000-0005-0000-0000-0000FE350000}"/>
    <cellStyle name="Normal 8 2 2 2 9" xfId="23664" xr:uid="{00000000-0005-0000-0000-0000FF350000}"/>
    <cellStyle name="Normal 8 2 2 3" xfId="723" xr:uid="{00000000-0005-0000-0000-000000360000}"/>
    <cellStyle name="Normal 8 2 2 3 2" xfId="1396" xr:uid="{00000000-0005-0000-0000-000001360000}"/>
    <cellStyle name="Normal 8 2 2 3 2 2" xfId="2746" xr:uid="{00000000-0005-0000-0000-000002360000}"/>
    <cellStyle name="Normal 8 2 2 3 2 2 2" xfId="25854" xr:uid="{00000000-0005-0000-0000-000003360000}"/>
    <cellStyle name="Normal 8 2 2 3 2 3" xfId="36034" xr:uid="{00000000-0005-0000-0000-000004360000}"/>
    <cellStyle name="Normal 8 2 2 3 2 4" xfId="15673" xr:uid="{00000000-0005-0000-0000-000005360000}"/>
    <cellStyle name="Normal 8 2 2 3 2 5" xfId="6667" xr:uid="{00000000-0005-0000-0000-000006360000}"/>
    <cellStyle name="Normal 8 2 2 3 3" xfId="2072" xr:uid="{00000000-0005-0000-0000-000007360000}"/>
    <cellStyle name="Normal 8 2 2 3 3 2" xfId="27607" xr:uid="{00000000-0005-0000-0000-000008360000}"/>
    <cellStyle name="Normal 8 2 2 3 3 3" xfId="37787" xr:uid="{00000000-0005-0000-0000-000009360000}"/>
    <cellStyle name="Normal 8 2 2 3 3 4" xfId="17426" xr:uid="{00000000-0005-0000-0000-00000A360000}"/>
    <cellStyle name="Normal 8 2 2 3 3 5" xfId="8420" xr:uid="{00000000-0005-0000-0000-00000B360000}"/>
    <cellStyle name="Normal 8 2 2 3 4" xfId="3420" xr:uid="{00000000-0005-0000-0000-00000C360000}"/>
    <cellStyle name="Normal 8 2 2 3 4 2" xfId="29597" xr:uid="{00000000-0005-0000-0000-00000D360000}"/>
    <cellStyle name="Normal 8 2 2 3 4 3" xfId="39777" xr:uid="{00000000-0005-0000-0000-00000E360000}"/>
    <cellStyle name="Normal 8 2 2 3 4 4" xfId="19417" xr:uid="{00000000-0005-0000-0000-00000F360000}"/>
    <cellStyle name="Normal 8 2 2 3 4 5" xfId="10413" xr:uid="{00000000-0005-0000-0000-000010360000}"/>
    <cellStyle name="Normal 8 2 2 3 5" xfId="24102" xr:uid="{00000000-0005-0000-0000-000011360000}"/>
    <cellStyle name="Normal 8 2 2 3 6" xfId="34282" xr:uid="{00000000-0005-0000-0000-000012360000}"/>
    <cellStyle name="Normal 8 2 2 3 7" xfId="13921" xr:uid="{00000000-0005-0000-0000-000013360000}"/>
    <cellStyle name="Normal 8 2 2 3 8" xfId="4915" xr:uid="{00000000-0005-0000-0000-000014360000}"/>
    <cellStyle name="Normal 8 2 2 4" xfId="1061" xr:uid="{00000000-0005-0000-0000-000015360000}"/>
    <cellStyle name="Normal 8 2 2 4 2" xfId="2411" xr:uid="{00000000-0005-0000-0000-000016360000}"/>
    <cellStyle name="Normal 8 2 2 4 2 2" xfId="24978" xr:uid="{00000000-0005-0000-0000-000017360000}"/>
    <cellStyle name="Normal 8 2 2 4 3" xfId="35158" xr:uid="{00000000-0005-0000-0000-000018360000}"/>
    <cellStyle name="Normal 8 2 2 4 4" xfId="14797" xr:uid="{00000000-0005-0000-0000-000019360000}"/>
    <cellStyle name="Normal 8 2 2 4 5" xfId="5791" xr:uid="{00000000-0005-0000-0000-00001A360000}"/>
    <cellStyle name="Normal 8 2 2 5" xfId="1737" xr:uid="{00000000-0005-0000-0000-00001B360000}"/>
    <cellStyle name="Normal 8 2 2 5 2" xfId="26731" xr:uid="{00000000-0005-0000-0000-00001C360000}"/>
    <cellStyle name="Normal 8 2 2 5 3" xfId="36911" xr:uid="{00000000-0005-0000-0000-00001D360000}"/>
    <cellStyle name="Normal 8 2 2 5 4" xfId="16550" xr:uid="{00000000-0005-0000-0000-00001E360000}"/>
    <cellStyle name="Normal 8 2 2 5 5" xfId="7544" xr:uid="{00000000-0005-0000-0000-00001F360000}"/>
    <cellStyle name="Normal 8 2 2 6" xfId="3085" xr:uid="{00000000-0005-0000-0000-000020360000}"/>
    <cellStyle name="Normal 8 2 2 6 2" xfId="28721" xr:uid="{00000000-0005-0000-0000-000021360000}"/>
    <cellStyle name="Normal 8 2 2 6 3" xfId="38901" xr:uid="{00000000-0005-0000-0000-000022360000}"/>
    <cellStyle name="Normal 8 2 2 6 4" xfId="18541" xr:uid="{00000000-0005-0000-0000-000023360000}"/>
    <cellStyle name="Normal 8 2 2 6 5" xfId="9537" xr:uid="{00000000-0005-0000-0000-000024360000}"/>
    <cellStyle name="Normal 8 2 2 7" xfId="11290" xr:uid="{00000000-0005-0000-0000-000025360000}"/>
    <cellStyle name="Normal 8 2 2 7 2" xfId="30474" xr:uid="{00000000-0005-0000-0000-000026360000}"/>
    <cellStyle name="Normal 8 2 2 7 3" xfId="40654" xr:uid="{00000000-0005-0000-0000-000027360000}"/>
    <cellStyle name="Normal 8 2 2 7 4" xfId="20294" xr:uid="{00000000-0005-0000-0000-000028360000}"/>
    <cellStyle name="Normal 8 2 2 8" xfId="12166" xr:uid="{00000000-0005-0000-0000-000029360000}"/>
    <cellStyle name="Normal 8 2 2 8 2" xfId="31350" xr:uid="{00000000-0005-0000-0000-00002A360000}"/>
    <cellStyle name="Normal 8 2 2 8 3" xfId="41530" xr:uid="{00000000-0005-0000-0000-00002B360000}"/>
    <cellStyle name="Normal 8 2 2 8 4" xfId="21170" xr:uid="{00000000-0005-0000-0000-00002C360000}"/>
    <cellStyle name="Normal 8 2 2 9" xfId="22047" xr:uid="{00000000-0005-0000-0000-00002D360000}"/>
    <cellStyle name="Normal 8 2 2 9 2" xfId="32227" xr:uid="{00000000-0005-0000-0000-00002E360000}"/>
    <cellStyle name="Normal 8 2 2 9 3" xfId="42407" xr:uid="{00000000-0005-0000-0000-00002F360000}"/>
    <cellStyle name="Normal 8 2 3" xfId="479" xr:uid="{00000000-0005-0000-0000-000030360000}"/>
    <cellStyle name="Normal 8 2 3 10" xfId="33625" xr:uid="{00000000-0005-0000-0000-000031360000}"/>
    <cellStyle name="Normal 8 2 3 11" xfId="13264" xr:uid="{00000000-0005-0000-0000-000032360000}"/>
    <cellStyle name="Normal 8 2 3 12" xfId="4257" xr:uid="{00000000-0005-0000-0000-000033360000}"/>
    <cellStyle name="Normal 8 2 3 2" xfId="814" xr:uid="{00000000-0005-0000-0000-000034360000}"/>
    <cellStyle name="Normal 8 2 3 2 2" xfId="1487" xr:uid="{00000000-0005-0000-0000-000035360000}"/>
    <cellStyle name="Normal 8 2 3 2 2 2" xfId="2837" xr:uid="{00000000-0005-0000-0000-000036360000}"/>
    <cellStyle name="Normal 8 2 3 2 2 2 2" xfId="26073" xr:uid="{00000000-0005-0000-0000-000037360000}"/>
    <cellStyle name="Normal 8 2 3 2 2 3" xfId="36253" xr:uid="{00000000-0005-0000-0000-000038360000}"/>
    <cellStyle name="Normal 8 2 3 2 2 4" xfId="15892" xr:uid="{00000000-0005-0000-0000-000039360000}"/>
    <cellStyle name="Normal 8 2 3 2 2 5" xfId="6886" xr:uid="{00000000-0005-0000-0000-00003A360000}"/>
    <cellStyle name="Normal 8 2 3 2 3" xfId="2163" xr:uid="{00000000-0005-0000-0000-00003B360000}"/>
    <cellStyle name="Normal 8 2 3 2 3 2" xfId="27826" xr:uid="{00000000-0005-0000-0000-00003C360000}"/>
    <cellStyle name="Normal 8 2 3 2 3 3" xfId="38006" xr:uid="{00000000-0005-0000-0000-00003D360000}"/>
    <cellStyle name="Normal 8 2 3 2 3 4" xfId="17645" xr:uid="{00000000-0005-0000-0000-00003E360000}"/>
    <cellStyle name="Normal 8 2 3 2 3 5" xfId="8639" xr:uid="{00000000-0005-0000-0000-00003F360000}"/>
    <cellStyle name="Normal 8 2 3 2 4" xfId="3511" xr:uid="{00000000-0005-0000-0000-000040360000}"/>
    <cellStyle name="Normal 8 2 3 2 4 2" xfId="29816" xr:uid="{00000000-0005-0000-0000-000041360000}"/>
    <cellStyle name="Normal 8 2 3 2 4 3" xfId="39996" xr:uid="{00000000-0005-0000-0000-000042360000}"/>
    <cellStyle name="Normal 8 2 3 2 4 4" xfId="19636" xr:uid="{00000000-0005-0000-0000-000043360000}"/>
    <cellStyle name="Normal 8 2 3 2 4 5" xfId="10632" xr:uid="{00000000-0005-0000-0000-000044360000}"/>
    <cellStyle name="Normal 8 2 3 2 5" xfId="24321" xr:uid="{00000000-0005-0000-0000-000045360000}"/>
    <cellStyle name="Normal 8 2 3 2 6" xfId="34501" xr:uid="{00000000-0005-0000-0000-000046360000}"/>
    <cellStyle name="Normal 8 2 3 2 7" xfId="14140" xr:uid="{00000000-0005-0000-0000-000047360000}"/>
    <cellStyle name="Normal 8 2 3 2 8" xfId="5134" xr:uid="{00000000-0005-0000-0000-000048360000}"/>
    <cellStyle name="Normal 8 2 3 3" xfId="1152" xr:uid="{00000000-0005-0000-0000-000049360000}"/>
    <cellStyle name="Normal 8 2 3 3 2" xfId="2502" xr:uid="{00000000-0005-0000-0000-00004A360000}"/>
    <cellStyle name="Normal 8 2 3 3 2 2" xfId="25197" xr:uid="{00000000-0005-0000-0000-00004B360000}"/>
    <cellStyle name="Normal 8 2 3 3 3" xfId="35377" xr:uid="{00000000-0005-0000-0000-00004C360000}"/>
    <cellStyle name="Normal 8 2 3 3 4" xfId="15016" xr:uid="{00000000-0005-0000-0000-00004D360000}"/>
    <cellStyle name="Normal 8 2 3 3 5" xfId="6010" xr:uid="{00000000-0005-0000-0000-00004E360000}"/>
    <cellStyle name="Normal 8 2 3 4" xfId="1828" xr:uid="{00000000-0005-0000-0000-00004F360000}"/>
    <cellStyle name="Normal 8 2 3 4 2" xfId="26950" xr:uid="{00000000-0005-0000-0000-000050360000}"/>
    <cellStyle name="Normal 8 2 3 4 3" xfId="37130" xr:uid="{00000000-0005-0000-0000-000051360000}"/>
    <cellStyle name="Normal 8 2 3 4 4" xfId="16769" xr:uid="{00000000-0005-0000-0000-000052360000}"/>
    <cellStyle name="Normal 8 2 3 4 5" xfId="7763" xr:uid="{00000000-0005-0000-0000-000053360000}"/>
    <cellStyle name="Normal 8 2 3 5" xfId="3176" xr:uid="{00000000-0005-0000-0000-000054360000}"/>
    <cellStyle name="Normal 8 2 3 5 2" xfId="28940" xr:uid="{00000000-0005-0000-0000-000055360000}"/>
    <cellStyle name="Normal 8 2 3 5 3" xfId="39120" xr:uid="{00000000-0005-0000-0000-000056360000}"/>
    <cellStyle name="Normal 8 2 3 5 4" xfId="18760" xr:uid="{00000000-0005-0000-0000-000057360000}"/>
    <cellStyle name="Normal 8 2 3 5 5" xfId="9756" xr:uid="{00000000-0005-0000-0000-000058360000}"/>
    <cellStyle name="Normal 8 2 3 6" xfId="11509" xr:uid="{00000000-0005-0000-0000-000059360000}"/>
    <cellStyle name="Normal 8 2 3 6 2" xfId="30693" xr:uid="{00000000-0005-0000-0000-00005A360000}"/>
    <cellStyle name="Normal 8 2 3 6 3" xfId="40873" xr:uid="{00000000-0005-0000-0000-00005B360000}"/>
    <cellStyle name="Normal 8 2 3 6 4" xfId="20513" xr:uid="{00000000-0005-0000-0000-00005C360000}"/>
    <cellStyle name="Normal 8 2 3 7" xfId="12385" xr:uid="{00000000-0005-0000-0000-00005D360000}"/>
    <cellStyle name="Normal 8 2 3 7 2" xfId="31569" xr:uid="{00000000-0005-0000-0000-00005E360000}"/>
    <cellStyle name="Normal 8 2 3 7 3" xfId="41749" xr:uid="{00000000-0005-0000-0000-00005F360000}"/>
    <cellStyle name="Normal 8 2 3 7 4" xfId="21389" xr:uid="{00000000-0005-0000-0000-000060360000}"/>
    <cellStyle name="Normal 8 2 3 8" xfId="22266" xr:uid="{00000000-0005-0000-0000-000061360000}"/>
    <cellStyle name="Normal 8 2 3 8 2" xfId="32446" xr:uid="{00000000-0005-0000-0000-000062360000}"/>
    <cellStyle name="Normal 8 2 3 8 3" xfId="42626" xr:uid="{00000000-0005-0000-0000-000063360000}"/>
    <cellStyle name="Normal 8 2 3 9" xfId="23445" xr:uid="{00000000-0005-0000-0000-000064360000}"/>
    <cellStyle name="Normal 8 2 4" xfId="648" xr:uid="{00000000-0005-0000-0000-000065360000}"/>
    <cellStyle name="Normal 8 2 4 2" xfId="1321" xr:uid="{00000000-0005-0000-0000-000066360000}"/>
    <cellStyle name="Normal 8 2 4 2 2" xfId="2671" xr:uid="{00000000-0005-0000-0000-000067360000}"/>
    <cellStyle name="Normal 8 2 4 2 2 2" xfId="25635" xr:uid="{00000000-0005-0000-0000-000068360000}"/>
    <cellStyle name="Normal 8 2 4 2 3" xfId="35815" xr:uid="{00000000-0005-0000-0000-000069360000}"/>
    <cellStyle name="Normal 8 2 4 2 4" xfId="15454" xr:uid="{00000000-0005-0000-0000-00006A360000}"/>
    <cellStyle name="Normal 8 2 4 2 5" xfId="6448" xr:uid="{00000000-0005-0000-0000-00006B360000}"/>
    <cellStyle name="Normal 8 2 4 3" xfId="1997" xr:uid="{00000000-0005-0000-0000-00006C360000}"/>
    <cellStyle name="Normal 8 2 4 3 2" xfId="27388" xr:uid="{00000000-0005-0000-0000-00006D360000}"/>
    <cellStyle name="Normal 8 2 4 3 3" xfId="37568" xr:uid="{00000000-0005-0000-0000-00006E360000}"/>
    <cellStyle name="Normal 8 2 4 3 4" xfId="17207" xr:uid="{00000000-0005-0000-0000-00006F360000}"/>
    <cellStyle name="Normal 8 2 4 3 5" xfId="8201" xr:uid="{00000000-0005-0000-0000-000070360000}"/>
    <cellStyle name="Normal 8 2 4 4" xfId="3345" xr:uid="{00000000-0005-0000-0000-000071360000}"/>
    <cellStyle name="Normal 8 2 4 4 2" xfId="29378" xr:uid="{00000000-0005-0000-0000-000072360000}"/>
    <cellStyle name="Normal 8 2 4 4 3" xfId="39558" xr:uid="{00000000-0005-0000-0000-000073360000}"/>
    <cellStyle name="Normal 8 2 4 4 4" xfId="19198" xr:uid="{00000000-0005-0000-0000-000074360000}"/>
    <cellStyle name="Normal 8 2 4 4 5" xfId="10194" xr:uid="{00000000-0005-0000-0000-000075360000}"/>
    <cellStyle name="Normal 8 2 4 5" xfId="23883" xr:uid="{00000000-0005-0000-0000-000076360000}"/>
    <cellStyle name="Normal 8 2 4 6" xfId="34063" xr:uid="{00000000-0005-0000-0000-000077360000}"/>
    <cellStyle name="Normal 8 2 4 7" xfId="13702" xr:uid="{00000000-0005-0000-0000-000078360000}"/>
    <cellStyle name="Normal 8 2 4 8" xfId="4696" xr:uid="{00000000-0005-0000-0000-000079360000}"/>
    <cellStyle name="Normal 8 2 5" xfId="986" xr:uid="{00000000-0005-0000-0000-00007A360000}"/>
    <cellStyle name="Normal 8 2 5 2" xfId="2336" xr:uid="{00000000-0005-0000-0000-00007B360000}"/>
    <cellStyle name="Normal 8 2 5 2 2" xfId="28282" xr:uid="{00000000-0005-0000-0000-00007C360000}"/>
    <cellStyle name="Normal 8 2 5 2 3" xfId="38462" xr:uid="{00000000-0005-0000-0000-00007D360000}"/>
    <cellStyle name="Normal 8 2 5 2 4" xfId="18102" xr:uid="{00000000-0005-0000-0000-00007E360000}"/>
    <cellStyle name="Normal 8 2 5 2 5" xfId="9098" xr:uid="{00000000-0005-0000-0000-00007F360000}"/>
    <cellStyle name="Normal 8 2 5 3" xfId="24759" xr:uid="{00000000-0005-0000-0000-000080360000}"/>
    <cellStyle name="Normal 8 2 5 4" xfId="34939" xr:uid="{00000000-0005-0000-0000-000081360000}"/>
    <cellStyle name="Normal 8 2 5 5" xfId="14578" xr:uid="{00000000-0005-0000-0000-000082360000}"/>
    <cellStyle name="Normal 8 2 5 6" xfId="5572" xr:uid="{00000000-0005-0000-0000-000083360000}"/>
    <cellStyle name="Normal 8 2 6" xfId="1662" xr:uid="{00000000-0005-0000-0000-000084360000}"/>
    <cellStyle name="Normal 8 2 6 2" xfId="26512" xr:uid="{00000000-0005-0000-0000-000085360000}"/>
    <cellStyle name="Normal 8 2 6 3" xfId="36692" xr:uid="{00000000-0005-0000-0000-000086360000}"/>
    <cellStyle name="Normal 8 2 6 4" xfId="16331" xr:uid="{00000000-0005-0000-0000-000087360000}"/>
    <cellStyle name="Normal 8 2 6 5" xfId="7325" xr:uid="{00000000-0005-0000-0000-000088360000}"/>
    <cellStyle name="Normal 8 2 7" xfId="3010" xr:uid="{00000000-0005-0000-0000-000089360000}"/>
    <cellStyle name="Normal 8 2 7 2" xfId="28502" xr:uid="{00000000-0005-0000-0000-00008A360000}"/>
    <cellStyle name="Normal 8 2 7 3" xfId="38682" xr:uid="{00000000-0005-0000-0000-00008B360000}"/>
    <cellStyle name="Normal 8 2 7 4" xfId="18322" xr:uid="{00000000-0005-0000-0000-00008C360000}"/>
    <cellStyle name="Normal 8 2 7 5" xfId="9318" xr:uid="{00000000-0005-0000-0000-00008D360000}"/>
    <cellStyle name="Normal 8 2 8" xfId="11071" xr:uid="{00000000-0005-0000-0000-00008E360000}"/>
    <cellStyle name="Normal 8 2 8 2" xfId="30255" xr:uid="{00000000-0005-0000-0000-00008F360000}"/>
    <cellStyle name="Normal 8 2 8 3" xfId="40435" xr:uid="{00000000-0005-0000-0000-000090360000}"/>
    <cellStyle name="Normal 8 2 8 4" xfId="20075" xr:uid="{00000000-0005-0000-0000-000091360000}"/>
    <cellStyle name="Normal 8 2 9" xfId="11947" xr:uid="{00000000-0005-0000-0000-000092360000}"/>
    <cellStyle name="Normal 8 2 9 2" xfId="31131" xr:uid="{00000000-0005-0000-0000-000093360000}"/>
    <cellStyle name="Normal 8 2 9 3" xfId="41311" xr:uid="{00000000-0005-0000-0000-000094360000}"/>
    <cellStyle name="Normal 8 2 9 4" xfId="20951" xr:uid="{00000000-0005-0000-0000-000095360000}"/>
    <cellStyle name="Normal 8 3" xfId="3923" xr:uid="{00000000-0005-0000-0000-000096360000}"/>
    <cellStyle name="Normal 8 3 10" xfId="23111" xr:uid="{00000000-0005-0000-0000-000097360000}"/>
    <cellStyle name="Normal 8 3 11" xfId="33291" xr:uid="{00000000-0005-0000-0000-000098360000}"/>
    <cellStyle name="Normal 8 3 12" xfId="12930" xr:uid="{00000000-0005-0000-0000-000099360000}"/>
    <cellStyle name="Normal 8 3 2" xfId="4361" xr:uid="{00000000-0005-0000-0000-00009A360000}"/>
    <cellStyle name="Normal 8 3 2 10" xfId="33729" xr:uid="{00000000-0005-0000-0000-00009B360000}"/>
    <cellStyle name="Normal 8 3 2 11" xfId="13368" xr:uid="{00000000-0005-0000-0000-00009C360000}"/>
    <cellStyle name="Normal 8 3 2 2" xfId="5238" xr:uid="{00000000-0005-0000-0000-00009D360000}"/>
    <cellStyle name="Normal 8 3 2 2 2" xfId="6990" xr:uid="{00000000-0005-0000-0000-00009E360000}"/>
    <cellStyle name="Normal 8 3 2 2 2 2" xfId="26177" xr:uid="{00000000-0005-0000-0000-00009F360000}"/>
    <cellStyle name="Normal 8 3 2 2 2 3" xfId="36357" xr:uid="{00000000-0005-0000-0000-0000A0360000}"/>
    <cellStyle name="Normal 8 3 2 2 2 4" xfId="15996" xr:uid="{00000000-0005-0000-0000-0000A1360000}"/>
    <cellStyle name="Normal 8 3 2 2 3" xfId="8743" xr:uid="{00000000-0005-0000-0000-0000A2360000}"/>
    <cellStyle name="Normal 8 3 2 2 3 2" xfId="27930" xr:uid="{00000000-0005-0000-0000-0000A3360000}"/>
    <cellStyle name="Normal 8 3 2 2 3 3" xfId="38110" xr:uid="{00000000-0005-0000-0000-0000A4360000}"/>
    <cellStyle name="Normal 8 3 2 2 3 4" xfId="17749" xr:uid="{00000000-0005-0000-0000-0000A5360000}"/>
    <cellStyle name="Normal 8 3 2 2 4" xfId="10736" xr:uid="{00000000-0005-0000-0000-0000A6360000}"/>
    <cellStyle name="Normal 8 3 2 2 4 2" xfId="29920" xr:uid="{00000000-0005-0000-0000-0000A7360000}"/>
    <cellStyle name="Normal 8 3 2 2 4 3" xfId="40100" xr:uid="{00000000-0005-0000-0000-0000A8360000}"/>
    <cellStyle name="Normal 8 3 2 2 4 4" xfId="19740" xr:uid="{00000000-0005-0000-0000-0000A9360000}"/>
    <cellStyle name="Normal 8 3 2 2 5" xfId="24425" xr:uid="{00000000-0005-0000-0000-0000AA360000}"/>
    <cellStyle name="Normal 8 3 2 2 6" xfId="34605" xr:uid="{00000000-0005-0000-0000-0000AB360000}"/>
    <cellStyle name="Normal 8 3 2 2 7" xfId="14244" xr:uid="{00000000-0005-0000-0000-0000AC360000}"/>
    <cellStyle name="Normal 8 3 2 3" xfId="6114" xr:uid="{00000000-0005-0000-0000-0000AD360000}"/>
    <cellStyle name="Normal 8 3 2 3 2" xfId="25301" xr:uid="{00000000-0005-0000-0000-0000AE360000}"/>
    <cellStyle name="Normal 8 3 2 3 3" xfId="35481" xr:uid="{00000000-0005-0000-0000-0000AF360000}"/>
    <cellStyle name="Normal 8 3 2 3 4" xfId="15120" xr:uid="{00000000-0005-0000-0000-0000B0360000}"/>
    <cellStyle name="Normal 8 3 2 4" xfId="7867" xr:uid="{00000000-0005-0000-0000-0000B1360000}"/>
    <cellStyle name="Normal 8 3 2 4 2" xfId="27054" xr:uid="{00000000-0005-0000-0000-0000B2360000}"/>
    <cellStyle name="Normal 8 3 2 4 3" xfId="37234" xr:uid="{00000000-0005-0000-0000-0000B3360000}"/>
    <cellStyle name="Normal 8 3 2 4 4" xfId="16873" xr:uid="{00000000-0005-0000-0000-0000B4360000}"/>
    <cellStyle name="Normal 8 3 2 5" xfId="9860" xr:uid="{00000000-0005-0000-0000-0000B5360000}"/>
    <cellStyle name="Normal 8 3 2 5 2" xfId="29044" xr:uid="{00000000-0005-0000-0000-0000B6360000}"/>
    <cellStyle name="Normal 8 3 2 5 3" xfId="39224" xr:uid="{00000000-0005-0000-0000-0000B7360000}"/>
    <cellStyle name="Normal 8 3 2 5 4" xfId="18864" xr:uid="{00000000-0005-0000-0000-0000B8360000}"/>
    <cellStyle name="Normal 8 3 2 6" xfId="11613" xr:uid="{00000000-0005-0000-0000-0000B9360000}"/>
    <cellStyle name="Normal 8 3 2 6 2" xfId="30797" xr:uid="{00000000-0005-0000-0000-0000BA360000}"/>
    <cellStyle name="Normal 8 3 2 6 3" xfId="40977" xr:uid="{00000000-0005-0000-0000-0000BB360000}"/>
    <cellStyle name="Normal 8 3 2 6 4" xfId="20617" xr:uid="{00000000-0005-0000-0000-0000BC360000}"/>
    <cellStyle name="Normal 8 3 2 7" xfId="12489" xr:uid="{00000000-0005-0000-0000-0000BD360000}"/>
    <cellStyle name="Normal 8 3 2 7 2" xfId="31673" xr:uid="{00000000-0005-0000-0000-0000BE360000}"/>
    <cellStyle name="Normal 8 3 2 7 3" xfId="41853" xr:uid="{00000000-0005-0000-0000-0000BF360000}"/>
    <cellStyle name="Normal 8 3 2 7 4" xfId="21493" xr:uid="{00000000-0005-0000-0000-0000C0360000}"/>
    <cellStyle name="Normal 8 3 2 8" xfId="22370" xr:uid="{00000000-0005-0000-0000-0000C1360000}"/>
    <cellStyle name="Normal 8 3 2 8 2" xfId="32550" xr:uid="{00000000-0005-0000-0000-0000C2360000}"/>
    <cellStyle name="Normal 8 3 2 8 3" xfId="42730" xr:uid="{00000000-0005-0000-0000-0000C3360000}"/>
    <cellStyle name="Normal 8 3 2 9" xfId="23549" xr:uid="{00000000-0005-0000-0000-0000C4360000}"/>
    <cellStyle name="Normal 8 3 3" xfId="4800" xr:uid="{00000000-0005-0000-0000-0000C5360000}"/>
    <cellStyle name="Normal 8 3 3 2" xfId="6552" xr:uid="{00000000-0005-0000-0000-0000C6360000}"/>
    <cellStyle name="Normal 8 3 3 2 2" xfId="25739" xr:uid="{00000000-0005-0000-0000-0000C7360000}"/>
    <cellStyle name="Normal 8 3 3 2 3" xfId="35919" xr:uid="{00000000-0005-0000-0000-0000C8360000}"/>
    <cellStyle name="Normal 8 3 3 2 4" xfId="15558" xr:uid="{00000000-0005-0000-0000-0000C9360000}"/>
    <cellStyle name="Normal 8 3 3 3" xfId="8305" xr:uid="{00000000-0005-0000-0000-0000CA360000}"/>
    <cellStyle name="Normal 8 3 3 3 2" xfId="27492" xr:uid="{00000000-0005-0000-0000-0000CB360000}"/>
    <cellStyle name="Normal 8 3 3 3 3" xfId="37672" xr:uid="{00000000-0005-0000-0000-0000CC360000}"/>
    <cellStyle name="Normal 8 3 3 3 4" xfId="17311" xr:uid="{00000000-0005-0000-0000-0000CD360000}"/>
    <cellStyle name="Normal 8 3 3 4" xfId="10298" xr:uid="{00000000-0005-0000-0000-0000CE360000}"/>
    <cellStyle name="Normal 8 3 3 4 2" xfId="29482" xr:uid="{00000000-0005-0000-0000-0000CF360000}"/>
    <cellStyle name="Normal 8 3 3 4 3" xfId="39662" xr:uid="{00000000-0005-0000-0000-0000D0360000}"/>
    <cellStyle name="Normal 8 3 3 4 4" xfId="19302" xr:uid="{00000000-0005-0000-0000-0000D1360000}"/>
    <cellStyle name="Normal 8 3 3 5" xfId="23987" xr:uid="{00000000-0005-0000-0000-0000D2360000}"/>
    <cellStyle name="Normal 8 3 3 6" xfId="34167" xr:uid="{00000000-0005-0000-0000-0000D3360000}"/>
    <cellStyle name="Normal 8 3 3 7" xfId="13806" xr:uid="{00000000-0005-0000-0000-0000D4360000}"/>
    <cellStyle name="Normal 8 3 4" xfId="5676" xr:uid="{00000000-0005-0000-0000-0000D5360000}"/>
    <cellStyle name="Normal 8 3 4 2" xfId="24863" xr:uid="{00000000-0005-0000-0000-0000D6360000}"/>
    <cellStyle name="Normal 8 3 4 3" xfId="35043" xr:uid="{00000000-0005-0000-0000-0000D7360000}"/>
    <cellStyle name="Normal 8 3 4 4" xfId="14682" xr:uid="{00000000-0005-0000-0000-0000D8360000}"/>
    <cellStyle name="Normal 8 3 5" xfId="7429" xr:uid="{00000000-0005-0000-0000-0000D9360000}"/>
    <cellStyle name="Normal 8 3 5 2" xfId="26616" xr:uid="{00000000-0005-0000-0000-0000DA360000}"/>
    <cellStyle name="Normal 8 3 5 3" xfId="36796" xr:uid="{00000000-0005-0000-0000-0000DB360000}"/>
    <cellStyle name="Normal 8 3 5 4" xfId="16435" xr:uid="{00000000-0005-0000-0000-0000DC360000}"/>
    <cellStyle name="Normal 8 3 6" xfId="9422" xr:uid="{00000000-0005-0000-0000-0000DD360000}"/>
    <cellStyle name="Normal 8 3 6 2" xfId="28606" xr:uid="{00000000-0005-0000-0000-0000DE360000}"/>
    <cellStyle name="Normal 8 3 6 3" xfId="38786" xr:uid="{00000000-0005-0000-0000-0000DF360000}"/>
    <cellStyle name="Normal 8 3 6 4" xfId="18426" xr:uid="{00000000-0005-0000-0000-0000E0360000}"/>
    <cellStyle name="Normal 8 3 7" xfId="11175" xr:uid="{00000000-0005-0000-0000-0000E1360000}"/>
    <cellStyle name="Normal 8 3 7 2" xfId="30359" xr:uid="{00000000-0005-0000-0000-0000E2360000}"/>
    <cellStyle name="Normal 8 3 7 3" xfId="40539" xr:uid="{00000000-0005-0000-0000-0000E3360000}"/>
    <cellStyle name="Normal 8 3 7 4" xfId="20179" xr:uid="{00000000-0005-0000-0000-0000E4360000}"/>
    <cellStyle name="Normal 8 3 8" xfId="12051" xr:uid="{00000000-0005-0000-0000-0000E5360000}"/>
    <cellStyle name="Normal 8 3 8 2" xfId="31235" xr:uid="{00000000-0005-0000-0000-0000E6360000}"/>
    <cellStyle name="Normal 8 3 8 3" xfId="41415" xr:uid="{00000000-0005-0000-0000-0000E7360000}"/>
    <cellStyle name="Normal 8 3 8 4" xfId="21055" xr:uid="{00000000-0005-0000-0000-0000E8360000}"/>
    <cellStyle name="Normal 8 3 9" xfId="21932" xr:uid="{00000000-0005-0000-0000-0000E9360000}"/>
    <cellStyle name="Normal 8 3 9 2" xfId="32112" xr:uid="{00000000-0005-0000-0000-0000EA360000}"/>
    <cellStyle name="Normal 8 3 9 3" xfId="42292" xr:uid="{00000000-0005-0000-0000-0000EB360000}"/>
    <cellStyle name="Normal 8 4" xfId="4142" xr:uid="{00000000-0005-0000-0000-0000EC360000}"/>
    <cellStyle name="Normal 8 4 10" xfId="33510" xr:uid="{00000000-0005-0000-0000-0000ED360000}"/>
    <cellStyle name="Normal 8 4 11" xfId="13149" xr:uid="{00000000-0005-0000-0000-0000EE360000}"/>
    <cellStyle name="Normal 8 4 2" xfId="5019" xr:uid="{00000000-0005-0000-0000-0000EF360000}"/>
    <cellStyle name="Normal 8 4 2 2" xfId="6771" xr:uid="{00000000-0005-0000-0000-0000F0360000}"/>
    <cellStyle name="Normal 8 4 2 2 2" xfId="25958" xr:uid="{00000000-0005-0000-0000-0000F1360000}"/>
    <cellStyle name="Normal 8 4 2 2 3" xfId="36138" xr:uid="{00000000-0005-0000-0000-0000F2360000}"/>
    <cellStyle name="Normal 8 4 2 2 4" xfId="15777" xr:uid="{00000000-0005-0000-0000-0000F3360000}"/>
    <cellStyle name="Normal 8 4 2 3" xfId="8524" xr:uid="{00000000-0005-0000-0000-0000F4360000}"/>
    <cellStyle name="Normal 8 4 2 3 2" xfId="27711" xr:uid="{00000000-0005-0000-0000-0000F5360000}"/>
    <cellStyle name="Normal 8 4 2 3 3" xfId="37891" xr:uid="{00000000-0005-0000-0000-0000F6360000}"/>
    <cellStyle name="Normal 8 4 2 3 4" xfId="17530" xr:uid="{00000000-0005-0000-0000-0000F7360000}"/>
    <cellStyle name="Normal 8 4 2 4" xfId="10517" xr:uid="{00000000-0005-0000-0000-0000F8360000}"/>
    <cellStyle name="Normal 8 4 2 4 2" xfId="29701" xr:uid="{00000000-0005-0000-0000-0000F9360000}"/>
    <cellStyle name="Normal 8 4 2 4 3" xfId="39881" xr:uid="{00000000-0005-0000-0000-0000FA360000}"/>
    <cellStyle name="Normal 8 4 2 4 4" xfId="19521" xr:uid="{00000000-0005-0000-0000-0000FB360000}"/>
    <cellStyle name="Normal 8 4 2 5" xfId="24206" xr:uid="{00000000-0005-0000-0000-0000FC360000}"/>
    <cellStyle name="Normal 8 4 2 6" xfId="34386" xr:uid="{00000000-0005-0000-0000-0000FD360000}"/>
    <cellStyle name="Normal 8 4 2 7" xfId="14025" xr:uid="{00000000-0005-0000-0000-0000FE360000}"/>
    <cellStyle name="Normal 8 4 3" xfId="5895" xr:uid="{00000000-0005-0000-0000-0000FF360000}"/>
    <cellStyle name="Normal 8 4 3 2" xfId="25082" xr:uid="{00000000-0005-0000-0000-000000370000}"/>
    <cellStyle name="Normal 8 4 3 3" xfId="35262" xr:uid="{00000000-0005-0000-0000-000001370000}"/>
    <cellStyle name="Normal 8 4 3 4" xfId="14901" xr:uid="{00000000-0005-0000-0000-000002370000}"/>
    <cellStyle name="Normal 8 4 4" xfId="7648" xr:uid="{00000000-0005-0000-0000-000003370000}"/>
    <cellStyle name="Normal 8 4 4 2" xfId="26835" xr:uid="{00000000-0005-0000-0000-000004370000}"/>
    <cellStyle name="Normal 8 4 4 3" xfId="37015" xr:uid="{00000000-0005-0000-0000-000005370000}"/>
    <cellStyle name="Normal 8 4 4 4" xfId="16654" xr:uid="{00000000-0005-0000-0000-000006370000}"/>
    <cellStyle name="Normal 8 4 5" xfId="9641" xr:uid="{00000000-0005-0000-0000-000007370000}"/>
    <cellStyle name="Normal 8 4 5 2" xfId="28825" xr:uid="{00000000-0005-0000-0000-000008370000}"/>
    <cellStyle name="Normal 8 4 5 3" xfId="39005" xr:uid="{00000000-0005-0000-0000-000009370000}"/>
    <cellStyle name="Normal 8 4 5 4" xfId="18645" xr:uid="{00000000-0005-0000-0000-00000A370000}"/>
    <cellStyle name="Normal 8 4 6" xfId="11394" xr:uid="{00000000-0005-0000-0000-00000B370000}"/>
    <cellStyle name="Normal 8 4 6 2" xfId="30578" xr:uid="{00000000-0005-0000-0000-00000C370000}"/>
    <cellStyle name="Normal 8 4 6 3" xfId="40758" xr:uid="{00000000-0005-0000-0000-00000D370000}"/>
    <cellStyle name="Normal 8 4 6 4" xfId="20398" xr:uid="{00000000-0005-0000-0000-00000E370000}"/>
    <cellStyle name="Normal 8 4 7" xfId="12270" xr:uid="{00000000-0005-0000-0000-00000F370000}"/>
    <cellStyle name="Normal 8 4 7 2" xfId="31454" xr:uid="{00000000-0005-0000-0000-000010370000}"/>
    <cellStyle name="Normal 8 4 7 3" xfId="41634" xr:uid="{00000000-0005-0000-0000-000011370000}"/>
    <cellStyle name="Normal 8 4 7 4" xfId="21274" xr:uid="{00000000-0005-0000-0000-000012370000}"/>
    <cellStyle name="Normal 8 4 8" xfId="22151" xr:uid="{00000000-0005-0000-0000-000013370000}"/>
    <cellStyle name="Normal 8 4 8 2" xfId="32331" xr:uid="{00000000-0005-0000-0000-000014370000}"/>
    <cellStyle name="Normal 8 4 8 3" xfId="42511" xr:uid="{00000000-0005-0000-0000-000015370000}"/>
    <cellStyle name="Normal 8 4 9" xfId="23330" xr:uid="{00000000-0005-0000-0000-000016370000}"/>
    <cellStyle name="Normal 8 5" xfId="4581" xr:uid="{00000000-0005-0000-0000-000017370000}"/>
    <cellStyle name="Normal 8 5 2" xfId="6333" xr:uid="{00000000-0005-0000-0000-000018370000}"/>
    <cellStyle name="Normal 8 5 2 2" xfId="25520" xr:uid="{00000000-0005-0000-0000-000019370000}"/>
    <cellStyle name="Normal 8 5 2 3" xfId="35700" xr:uid="{00000000-0005-0000-0000-00001A370000}"/>
    <cellStyle name="Normal 8 5 2 4" xfId="15339" xr:uid="{00000000-0005-0000-0000-00001B370000}"/>
    <cellStyle name="Normal 8 5 3" xfId="8086" xr:uid="{00000000-0005-0000-0000-00001C370000}"/>
    <cellStyle name="Normal 8 5 3 2" xfId="27273" xr:uid="{00000000-0005-0000-0000-00001D370000}"/>
    <cellStyle name="Normal 8 5 3 3" xfId="37453" xr:uid="{00000000-0005-0000-0000-00001E370000}"/>
    <cellStyle name="Normal 8 5 3 4" xfId="17092" xr:uid="{00000000-0005-0000-0000-00001F370000}"/>
    <cellStyle name="Normal 8 5 4" xfId="10079" xr:uid="{00000000-0005-0000-0000-000020370000}"/>
    <cellStyle name="Normal 8 5 4 2" xfId="29263" xr:uid="{00000000-0005-0000-0000-000021370000}"/>
    <cellStyle name="Normal 8 5 4 3" xfId="39443" xr:uid="{00000000-0005-0000-0000-000022370000}"/>
    <cellStyle name="Normal 8 5 4 4" xfId="19083" xr:uid="{00000000-0005-0000-0000-000023370000}"/>
    <cellStyle name="Normal 8 5 5" xfId="23768" xr:uid="{00000000-0005-0000-0000-000024370000}"/>
    <cellStyle name="Normal 8 5 6" xfId="33948" xr:uid="{00000000-0005-0000-0000-000025370000}"/>
    <cellStyle name="Normal 8 5 7" xfId="13587" xr:uid="{00000000-0005-0000-0000-000026370000}"/>
    <cellStyle name="Normal 8 6" xfId="5457" xr:uid="{00000000-0005-0000-0000-000027370000}"/>
    <cellStyle name="Normal 8 6 2" xfId="8980" xr:uid="{00000000-0005-0000-0000-000028370000}"/>
    <cellStyle name="Normal 8 6 2 2" xfId="28164" xr:uid="{00000000-0005-0000-0000-000029370000}"/>
    <cellStyle name="Normal 8 6 2 3" xfId="38344" xr:uid="{00000000-0005-0000-0000-00002A370000}"/>
    <cellStyle name="Normal 8 6 2 4" xfId="17984" xr:uid="{00000000-0005-0000-0000-00002B370000}"/>
    <cellStyle name="Normal 8 6 3" xfId="24644" xr:uid="{00000000-0005-0000-0000-00002C370000}"/>
    <cellStyle name="Normal 8 6 4" xfId="34824" xr:uid="{00000000-0005-0000-0000-00002D370000}"/>
    <cellStyle name="Normal 8 6 5" xfId="14463" xr:uid="{00000000-0005-0000-0000-00002E370000}"/>
    <cellStyle name="Normal 8 7" xfId="7210" xr:uid="{00000000-0005-0000-0000-00002F370000}"/>
    <cellStyle name="Normal 8 7 2" xfId="26397" xr:uid="{00000000-0005-0000-0000-000030370000}"/>
    <cellStyle name="Normal 8 7 3" xfId="36577" xr:uid="{00000000-0005-0000-0000-000031370000}"/>
    <cellStyle name="Normal 8 7 4" xfId="16216" xr:uid="{00000000-0005-0000-0000-000032370000}"/>
    <cellStyle name="Normal 8 8" xfId="9203" xr:uid="{00000000-0005-0000-0000-000033370000}"/>
    <cellStyle name="Normal 8 8 2" xfId="28387" xr:uid="{00000000-0005-0000-0000-000034370000}"/>
    <cellStyle name="Normal 8 8 3" xfId="38567" xr:uid="{00000000-0005-0000-0000-000035370000}"/>
    <cellStyle name="Normal 8 8 4" xfId="18207" xr:uid="{00000000-0005-0000-0000-000036370000}"/>
    <cellStyle name="Normal 8 9" xfId="10956" xr:uid="{00000000-0005-0000-0000-000037370000}"/>
    <cellStyle name="Normal 8 9 2" xfId="30140" xr:uid="{00000000-0005-0000-0000-000038370000}"/>
    <cellStyle name="Normal 8 9 3" xfId="40320" xr:uid="{00000000-0005-0000-0000-000039370000}"/>
    <cellStyle name="Normal 8 9 4" xfId="19960" xr:uid="{00000000-0005-0000-0000-00003A370000}"/>
    <cellStyle name="Normal 9" xfId="232" xr:uid="{00000000-0005-0000-0000-00003B370000}"/>
    <cellStyle name="Normal 9 10" xfId="11834" xr:uid="{00000000-0005-0000-0000-00003C370000}"/>
    <cellStyle name="Normal 9 10 2" xfId="31018" xr:uid="{00000000-0005-0000-0000-00003D370000}"/>
    <cellStyle name="Normal 9 10 3" xfId="41198" xr:uid="{00000000-0005-0000-0000-00003E370000}"/>
    <cellStyle name="Normal 9 10 4" xfId="20838" xr:uid="{00000000-0005-0000-0000-00003F370000}"/>
    <cellStyle name="Normal 9 11" xfId="21715" xr:uid="{00000000-0005-0000-0000-000040370000}"/>
    <cellStyle name="Normal 9 11 2" xfId="31895" xr:uid="{00000000-0005-0000-0000-000041370000}"/>
    <cellStyle name="Normal 9 11 3" xfId="42075" xr:uid="{00000000-0005-0000-0000-000042370000}"/>
    <cellStyle name="Normal 9 12" xfId="22608" xr:uid="{00000000-0005-0000-0000-000043370000}"/>
    <cellStyle name="Normal 9 12 2" xfId="32788" xr:uid="{00000000-0005-0000-0000-000044370000}"/>
    <cellStyle name="Normal 9 12 3" xfId="42968" xr:uid="{00000000-0005-0000-0000-000045370000}"/>
    <cellStyle name="Normal 9 13" xfId="22847" xr:uid="{00000000-0005-0000-0000-000046370000}"/>
    <cellStyle name="Normal 9 14" xfId="33027" xr:uid="{00000000-0005-0000-0000-000047370000}"/>
    <cellStyle name="Normal 9 15" xfId="43207" xr:uid="{00000000-0005-0000-0000-000048370000}"/>
    <cellStyle name="Normal 9 16" xfId="43446" xr:uid="{00000000-0005-0000-0000-000049370000}"/>
    <cellStyle name="Normal 9 17" xfId="12713" xr:uid="{00000000-0005-0000-0000-00004A370000}"/>
    <cellStyle name="Normal 9 18" xfId="3696" xr:uid="{00000000-0005-0000-0000-00004B370000}"/>
    <cellStyle name="Normal 9 2" xfId="389" xr:uid="{00000000-0005-0000-0000-00004C370000}"/>
    <cellStyle name="Normal 9 2 10" xfId="21830" xr:uid="{00000000-0005-0000-0000-00004D370000}"/>
    <cellStyle name="Normal 9 2 10 2" xfId="32010" xr:uid="{00000000-0005-0000-0000-00004E370000}"/>
    <cellStyle name="Normal 9 2 10 3" xfId="42190" xr:uid="{00000000-0005-0000-0000-00004F370000}"/>
    <cellStyle name="Normal 9 2 11" xfId="22726" xr:uid="{00000000-0005-0000-0000-000050370000}"/>
    <cellStyle name="Normal 9 2 11 2" xfId="32906" xr:uid="{00000000-0005-0000-0000-000051370000}"/>
    <cellStyle name="Normal 9 2 11 3" xfId="43086" xr:uid="{00000000-0005-0000-0000-000052370000}"/>
    <cellStyle name="Normal 9 2 12" xfId="22965" xr:uid="{00000000-0005-0000-0000-000053370000}"/>
    <cellStyle name="Normal 9 2 13" xfId="33145" xr:uid="{00000000-0005-0000-0000-000054370000}"/>
    <cellStyle name="Normal 9 2 14" xfId="43325" xr:uid="{00000000-0005-0000-0000-000055370000}"/>
    <cellStyle name="Normal 9 2 15" xfId="43564" xr:uid="{00000000-0005-0000-0000-000056370000}"/>
    <cellStyle name="Normal 9 2 16" xfId="12828" xr:uid="{00000000-0005-0000-0000-000057370000}"/>
    <cellStyle name="Normal 9 2 17" xfId="3820" xr:uid="{00000000-0005-0000-0000-000058370000}"/>
    <cellStyle name="Normal 9 2 2" xfId="555" xr:uid="{00000000-0005-0000-0000-000059370000}"/>
    <cellStyle name="Normal 9 2 2 10" xfId="23228" xr:uid="{00000000-0005-0000-0000-00005A370000}"/>
    <cellStyle name="Normal 9 2 2 11" xfId="33408" xr:uid="{00000000-0005-0000-0000-00005B370000}"/>
    <cellStyle name="Normal 9 2 2 12" xfId="13047" xr:uid="{00000000-0005-0000-0000-00005C370000}"/>
    <cellStyle name="Normal 9 2 2 13" xfId="4040" xr:uid="{00000000-0005-0000-0000-00005D370000}"/>
    <cellStyle name="Normal 9 2 2 2" xfId="890" xr:uid="{00000000-0005-0000-0000-00005E370000}"/>
    <cellStyle name="Normal 9 2 2 2 10" xfId="33846" xr:uid="{00000000-0005-0000-0000-00005F370000}"/>
    <cellStyle name="Normal 9 2 2 2 11" xfId="13485" xr:uid="{00000000-0005-0000-0000-000060370000}"/>
    <cellStyle name="Normal 9 2 2 2 12" xfId="4478" xr:uid="{00000000-0005-0000-0000-000061370000}"/>
    <cellStyle name="Normal 9 2 2 2 2" xfId="1563" xr:uid="{00000000-0005-0000-0000-000062370000}"/>
    <cellStyle name="Normal 9 2 2 2 2 2" xfId="2913" xr:uid="{00000000-0005-0000-0000-000063370000}"/>
    <cellStyle name="Normal 9 2 2 2 2 2 2" xfId="26294" xr:uid="{00000000-0005-0000-0000-000064370000}"/>
    <cellStyle name="Normal 9 2 2 2 2 2 3" xfId="36474" xr:uid="{00000000-0005-0000-0000-000065370000}"/>
    <cellStyle name="Normal 9 2 2 2 2 2 4" xfId="16113" xr:uid="{00000000-0005-0000-0000-000066370000}"/>
    <cellStyle name="Normal 9 2 2 2 2 2 5" xfId="7107" xr:uid="{00000000-0005-0000-0000-000067370000}"/>
    <cellStyle name="Normal 9 2 2 2 2 3" xfId="8860" xr:uid="{00000000-0005-0000-0000-000068370000}"/>
    <cellStyle name="Normal 9 2 2 2 2 3 2" xfId="28047" xr:uid="{00000000-0005-0000-0000-000069370000}"/>
    <cellStyle name="Normal 9 2 2 2 2 3 3" xfId="38227" xr:uid="{00000000-0005-0000-0000-00006A370000}"/>
    <cellStyle name="Normal 9 2 2 2 2 3 4" xfId="17866" xr:uid="{00000000-0005-0000-0000-00006B370000}"/>
    <cellStyle name="Normal 9 2 2 2 2 4" xfId="10853" xr:uid="{00000000-0005-0000-0000-00006C370000}"/>
    <cellStyle name="Normal 9 2 2 2 2 4 2" xfId="30037" xr:uid="{00000000-0005-0000-0000-00006D370000}"/>
    <cellStyle name="Normal 9 2 2 2 2 4 3" xfId="40217" xr:uid="{00000000-0005-0000-0000-00006E370000}"/>
    <cellStyle name="Normal 9 2 2 2 2 4 4" xfId="19857" xr:uid="{00000000-0005-0000-0000-00006F370000}"/>
    <cellStyle name="Normal 9 2 2 2 2 5" xfId="24542" xr:uid="{00000000-0005-0000-0000-000070370000}"/>
    <cellStyle name="Normal 9 2 2 2 2 6" xfId="34722" xr:uid="{00000000-0005-0000-0000-000071370000}"/>
    <cellStyle name="Normal 9 2 2 2 2 7" xfId="14361" xr:uid="{00000000-0005-0000-0000-000072370000}"/>
    <cellStyle name="Normal 9 2 2 2 2 8" xfId="5355" xr:uid="{00000000-0005-0000-0000-000073370000}"/>
    <cellStyle name="Normal 9 2 2 2 3" xfId="2239" xr:uid="{00000000-0005-0000-0000-000074370000}"/>
    <cellStyle name="Normal 9 2 2 2 3 2" xfId="25418" xr:uid="{00000000-0005-0000-0000-000075370000}"/>
    <cellStyle name="Normal 9 2 2 2 3 3" xfId="35598" xr:uid="{00000000-0005-0000-0000-000076370000}"/>
    <cellStyle name="Normal 9 2 2 2 3 4" xfId="15237" xr:uid="{00000000-0005-0000-0000-000077370000}"/>
    <cellStyle name="Normal 9 2 2 2 3 5" xfId="6231" xr:uid="{00000000-0005-0000-0000-000078370000}"/>
    <cellStyle name="Normal 9 2 2 2 4" xfId="3587" xr:uid="{00000000-0005-0000-0000-000079370000}"/>
    <cellStyle name="Normal 9 2 2 2 4 2" xfId="27171" xr:uid="{00000000-0005-0000-0000-00007A370000}"/>
    <cellStyle name="Normal 9 2 2 2 4 3" xfId="37351" xr:uid="{00000000-0005-0000-0000-00007B370000}"/>
    <cellStyle name="Normal 9 2 2 2 4 4" xfId="16990" xr:uid="{00000000-0005-0000-0000-00007C370000}"/>
    <cellStyle name="Normal 9 2 2 2 4 5" xfId="7984" xr:uid="{00000000-0005-0000-0000-00007D370000}"/>
    <cellStyle name="Normal 9 2 2 2 5" xfId="9977" xr:uid="{00000000-0005-0000-0000-00007E370000}"/>
    <cellStyle name="Normal 9 2 2 2 5 2" xfId="29161" xr:uid="{00000000-0005-0000-0000-00007F370000}"/>
    <cellStyle name="Normal 9 2 2 2 5 3" xfId="39341" xr:uid="{00000000-0005-0000-0000-000080370000}"/>
    <cellStyle name="Normal 9 2 2 2 5 4" xfId="18981" xr:uid="{00000000-0005-0000-0000-000081370000}"/>
    <cellStyle name="Normal 9 2 2 2 6" xfId="11730" xr:uid="{00000000-0005-0000-0000-000082370000}"/>
    <cellStyle name="Normal 9 2 2 2 6 2" xfId="30914" xr:uid="{00000000-0005-0000-0000-000083370000}"/>
    <cellStyle name="Normal 9 2 2 2 6 3" xfId="41094" xr:uid="{00000000-0005-0000-0000-000084370000}"/>
    <cellStyle name="Normal 9 2 2 2 6 4" xfId="20734" xr:uid="{00000000-0005-0000-0000-000085370000}"/>
    <cellStyle name="Normal 9 2 2 2 7" xfId="12606" xr:uid="{00000000-0005-0000-0000-000086370000}"/>
    <cellStyle name="Normal 9 2 2 2 7 2" xfId="31790" xr:uid="{00000000-0005-0000-0000-000087370000}"/>
    <cellStyle name="Normal 9 2 2 2 7 3" xfId="41970" xr:uid="{00000000-0005-0000-0000-000088370000}"/>
    <cellStyle name="Normal 9 2 2 2 7 4" xfId="21610" xr:uid="{00000000-0005-0000-0000-000089370000}"/>
    <cellStyle name="Normal 9 2 2 2 8" xfId="22487" xr:uid="{00000000-0005-0000-0000-00008A370000}"/>
    <cellStyle name="Normal 9 2 2 2 8 2" xfId="32667" xr:uid="{00000000-0005-0000-0000-00008B370000}"/>
    <cellStyle name="Normal 9 2 2 2 8 3" xfId="42847" xr:uid="{00000000-0005-0000-0000-00008C370000}"/>
    <cellStyle name="Normal 9 2 2 2 9" xfId="23666" xr:uid="{00000000-0005-0000-0000-00008D370000}"/>
    <cellStyle name="Normal 9 2 2 3" xfId="1228" xr:uid="{00000000-0005-0000-0000-00008E370000}"/>
    <cellStyle name="Normal 9 2 2 3 2" xfId="2578" xr:uid="{00000000-0005-0000-0000-00008F370000}"/>
    <cellStyle name="Normal 9 2 2 3 2 2" xfId="25856" xr:uid="{00000000-0005-0000-0000-000090370000}"/>
    <cellStyle name="Normal 9 2 2 3 2 3" xfId="36036" xr:uid="{00000000-0005-0000-0000-000091370000}"/>
    <cellStyle name="Normal 9 2 2 3 2 4" xfId="15675" xr:uid="{00000000-0005-0000-0000-000092370000}"/>
    <cellStyle name="Normal 9 2 2 3 2 5" xfId="6669" xr:uid="{00000000-0005-0000-0000-000093370000}"/>
    <cellStyle name="Normal 9 2 2 3 3" xfId="8422" xr:uid="{00000000-0005-0000-0000-000094370000}"/>
    <cellStyle name="Normal 9 2 2 3 3 2" xfId="27609" xr:uid="{00000000-0005-0000-0000-000095370000}"/>
    <cellStyle name="Normal 9 2 2 3 3 3" xfId="37789" xr:uid="{00000000-0005-0000-0000-000096370000}"/>
    <cellStyle name="Normal 9 2 2 3 3 4" xfId="17428" xr:uid="{00000000-0005-0000-0000-000097370000}"/>
    <cellStyle name="Normal 9 2 2 3 4" xfId="10415" xr:uid="{00000000-0005-0000-0000-000098370000}"/>
    <cellStyle name="Normal 9 2 2 3 4 2" xfId="29599" xr:uid="{00000000-0005-0000-0000-000099370000}"/>
    <cellStyle name="Normal 9 2 2 3 4 3" xfId="39779" xr:uid="{00000000-0005-0000-0000-00009A370000}"/>
    <cellStyle name="Normal 9 2 2 3 4 4" xfId="19419" xr:uid="{00000000-0005-0000-0000-00009B370000}"/>
    <cellStyle name="Normal 9 2 2 3 5" xfId="24104" xr:uid="{00000000-0005-0000-0000-00009C370000}"/>
    <cellStyle name="Normal 9 2 2 3 6" xfId="34284" xr:uid="{00000000-0005-0000-0000-00009D370000}"/>
    <cellStyle name="Normal 9 2 2 3 7" xfId="13923" xr:uid="{00000000-0005-0000-0000-00009E370000}"/>
    <cellStyle name="Normal 9 2 2 3 8" xfId="4917" xr:uid="{00000000-0005-0000-0000-00009F370000}"/>
    <cellStyle name="Normal 9 2 2 4" xfId="1904" xr:uid="{00000000-0005-0000-0000-0000A0370000}"/>
    <cellStyle name="Normal 9 2 2 4 2" xfId="24980" xr:uid="{00000000-0005-0000-0000-0000A1370000}"/>
    <cellStyle name="Normal 9 2 2 4 3" xfId="35160" xr:uid="{00000000-0005-0000-0000-0000A2370000}"/>
    <cellStyle name="Normal 9 2 2 4 4" xfId="14799" xr:uid="{00000000-0005-0000-0000-0000A3370000}"/>
    <cellStyle name="Normal 9 2 2 4 5" xfId="5793" xr:uid="{00000000-0005-0000-0000-0000A4370000}"/>
    <cellStyle name="Normal 9 2 2 5" xfId="3252" xr:uid="{00000000-0005-0000-0000-0000A5370000}"/>
    <cellStyle name="Normal 9 2 2 5 2" xfId="26733" xr:uid="{00000000-0005-0000-0000-0000A6370000}"/>
    <cellStyle name="Normal 9 2 2 5 3" xfId="36913" xr:uid="{00000000-0005-0000-0000-0000A7370000}"/>
    <cellStyle name="Normal 9 2 2 5 4" xfId="16552" xr:uid="{00000000-0005-0000-0000-0000A8370000}"/>
    <cellStyle name="Normal 9 2 2 5 5" xfId="7546" xr:uid="{00000000-0005-0000-0000-0000A9370000}"/>
    <cellStyle name="Normal 9 2 2 6" xfId="9539" xr:uid="{00000000-0005-0000-0000-0000AA370000}"/>
    <cellStyle name="Normal 9 2 2 6 2" xfId="28723" xr:uid="{00000000-0005-0000-0000-0000AB370000}"/>
    <cellStyle name="Normal 9 2 2 6 3" xfId="38903" xr:uid="{00000000-0005-0000-0000-0000AC370000}"/>
    <cellStyle name="Normal 9 2 2 6 4" xfId="18543" xr:uid="{00000000-0005-0000-0000-0000AD370000}"/>
    <cellStyle name="Normal 9 2 2 7" xfId="11292" xr:uid="{00000000-0005-0000-0000-0000AE370000}"/>
    <cellStyle name="Normal 9 2 2 7 2" xfId="30476" xr:uid="{00000000-0005-0000-0000-0000AF370000}"/>
    <cellStyle name="Normal 9 2 2 7 3" xfId="40656" xr:uid="{00000000-0005-0000-0000-0000B0370000}"/>
    <cellStyle name="Normal 9 2 2 7 4" xfId="20296" xr:uid="{00000000-0005-0000-0000-0000B1370000}"/>
    <cellStyle name="Normal 9 2 2 8" xfId="12168" xr:uid="{00000000-0005-0000-0000-0000B2370000}"/>
    <cellStyle name="Normal 9 2 2 8 2" xfId="31352" xr:uid="{00000000-0005-0000-0000-0000B3370000}"/>
    <cellStyle name="Normal 9 2 2 8 3" xfId="41532" xr:uid="{00000000-0005-0000-0000-0000B4370000}"/>
    <cellStyle name="Normal 9 2 2 8 4" xfId="21172" xr:uid="{00000000-0005-0000-0000-0000B5370000}"/>
    <cellStyle name="Normal 9 2 2 9" xfId="22049" xr:uid="{00000000-0005-0000-0000-0000B6370000}"/>
    <cellStyle name="Normal 9 2 2 9 2" xfId="32229" xr:uid="{00000000-0005-0000-0000-0000B7370000}"/>
    <cellStyle name="Normal 9 2 2 9 3" xfId="42409" xr:uid="{00000000-0005-0000-0000-0000B8370000}"/>
    <cellStyle name="Normal 9 2 3" xfId="724" xr:uid="{00000000-0005-0000-0000-0000B9370000}"/>
    <cellStyle name="Normal 9 2 3 10" xfId="33627" xr:uid="{00000000-0005-0000-0000-0000BA370000}"/>
    <cellStyle name="Normal 9 2 3 11" xfId="13266" xr:uid="{00000000-0005-0000-0000-0000BB370000}"/>
    <cellStyle name="Normal 9 2 3 12" xfId="4259" xr:uid="{00000000-0005-0000-0000-0000BC370000}"/>
    <cellStyle name="Normal 9 2 3 2" xfId="1397" xr:uid="{00000000-0005-0000-0000-0000BD370000}"/>
    <cellStyle name="Normal 9 2 3 2 2" xfId="2747" xr:uid="{00000000-0005-0000-0000-0000BE370000}"/>
    <cellStyle name="Normal 9 2 3 2 2 2" xfId="26075" xr:uid="{00000000-0005-0000-0000-0000BF370000}"/>
    <cellStyle name="Normal 9 2 3 2 2 3" xfId="36255" xr:uid="{00000000-0005-0000-0000-0000C0370000}"/>
    <cellStyle name="Normal 9 2 3 2 2 4" xfId="15894" xr:uid="{00000000-0005-0000-0000-0000C1370000}"/>
    <cellStyle name="Normal 9 2 3 2 2 5" xfId="6888" xr:uid="{00000000-0005-0000-0000-0000C2370000}"/>
    <cellStyle name="Normal 9 2 3 2 3" xfId="8641" xr:uid="{00000000-0005-0000-0000-0000C3370000}"/>
    <cellStyle name="Normal 9 2 3 2 3 2" xfId="27828" xr:uid="{00000000-0005-0000-0000-0000C4370000}"/>
    <cellStyle name="Normal 9 2 3 2 3 3" xfId="38008" xr:uid="{00000000-0005-0000-0000-0000C5370000}"/>
    <cellStyle name="Normal 9 2 3 2 3 4" xfId="17647" xr:uid="{00000000-0005-0000-0000-0000C6370000}"/>
    <cellStyle name="Normal 9 2 3 2 4" xfId="10634" xr:uid="{00000000-0005-0000-0000-0000C7370000}"/>
    <cellStyle name="Normal 9 2 3 2 4 2" xfId="29818" xr:uid="{00000000-0005-0000-0000-0000C8370000}"/>
    <cellStyle name="Normal 9 2 3 2 4 3" xfId="39998" xr:uid="{00000000-0005-0000-0000-0000C9370000}"/>
    <cellStyle name="Normal 9 2 3 2 4 4" xfId="19638" xr:uid="{00000000-0005-0000-0000-0000CA370000}"/>
    <cellStyle name="Normal 9 2 3 2 5" xfId="24323" xr:uid="{00000000-0005-0000-0000-0000CB370000}"/>
    <cellStyle name="Normal 9 2 3 2 6" xfId="34503" xr:uid="{00000000-0005-0000-0000-0000CC370000}"/>
    <cellStyle name="Normal 9 2 3 2 7" xfId="14142" xr:uid="{00000000-0005-0000-0000-0000CD370000}"/>
    <cellStyle name="Normal 9 2 3 2 8" xfId="5136" xr:uid="{00000000-0005-0000-0000-0000CE370000}"/>
    <cellStyle name="Normal 9 2 3 3" xfId="2073" xr:uid="{00000000-0005-0000-0000-0000CF370000}"/>
    <cellStyle name="Normal 9 2 3 3 2" xfId="25199" xr:uid="{00000000-0005-0000-0000-0000D0370000}"/>
    <cellStyle name="Normal 9 2 3 3 3" xfId="35379" xr:uid="{00000000-0005-0000-0000-0000D1370000}"/>
    <cellStyle name="Normal 9 2 3 3 4" xfId="15018" xr:uid="{00000000-0005-0000-0000-0000D2370000}"/>
    <cellStyle name="Normal 9 2 3 3 5" xfId="6012" xr:uid="{00000000-0005-0000-0000-0000D3370000}"/>
    <cellStyle name="Normal 9 2 3 4" xfId="3421" xr:uid="{00000000-0005-0000-0000-0000D4370000}"/>
    <cellStyle name="Normal 9 2 3 4 2" xfId="26952" xr:uid="{00000000-0005-0000-0000-0000D5370000}"/>
    <cellStyle name="Normal 9 2 3 4 3" xfId="37132" xr:uid="{00000000-0005-0000-0000-0000D6370000}"/>
    <cellStyle name="Normal 9 2 3 4 4" xfId="16771" xr:uid="{00000000-0005-0000-0000-0000D7370000}"/>
    <cellStyle name="Normal 9 2 3 4 5" xfId="7765" xr:uid="{00000000-0005-0000-0000-0000D8370000}"/>
    <cellStyle name="Normal 9 2 3 5" xfId="9758" xr:uid="{00000000-0005-0000-0000-0000D9370000}"/>
    <cellStyle name="Normal 9 2 3 5 2" xfId="28942" xr:uid="{00000000-0005-0000-0000-0000DA370000}"/>
    <cellStyle name="Normal 9 2 3 5 3" xfId="39122" xr:uid="{00000000-0005-0000-0000-0000DB370000}"/>
    <cellStyle name="Normal 9 2 3 5 4" xfId="18762" xr:uid="{00000000-0005-0000-0000-0000DC370000}"/>
    <cellStyle name="Normal 9 2 3 6" xfId="11511" xr:uid="{00000000-0005-0000-0000-0000DD370000}"/>
    <cellStyle name="Normal 9 2 3 6 2" xfId="30695" xr:uid="{00000000-0005-0000-0000-0000DE370000}"/>
    <cellStyle name="Normal 9 2 3 6 3" xfId="40875" xr:uid="{00000000-0005-0000-0000-0000DF370000}"/>
    <cellStyle name="Normal 9 2 3 6 4" xfId="20515" xr:uid="{00000000-0005-0000-0000-0000E0370000}"/>
    <cellStyle name="Normal 9 2 3 7" xfId="12387" xr:uid="{00000000-0005-0000-0000-0000E1370000}"/>
    <cellStyle name="Normal 9 2 3 7 2" xfId="31571" xr:uid="{00000000-0005-0000-0000-0000E2370000}"/>
    <cellStyle name="Normal 9 2 3 7 3" xfId="41751" xr:uid="{00000000-0005-0000-0000-0000E3370000}"/>
    <cellStyle name="Normal 9 2 3 7 4" xfId="21391" xr:uid="{00000000-0005-0000-0000-0000E4370000}"/>
    <cellStyle name="Normal 9 2 3 8" xfId="22268" xr:uid="{00000000-0005-0000-0000-0000E5370000}"/>
    <cellStyle name="Normal 9 2 3 8 2" xfId="32448" xr:uid="{00000000-0005-0000-0000-0000E6370000}"/>
    <cellStyle name="Normal 9 2 3 8 3" xfId="42628" xr:uid="{00000000-0005-0000-0000-0000E7370000}"/>
    <cellStyle name="Normal 9 2 3 9" xfId="23447" xr:uid="{00000000-0005-0000-0000-0000E8370000}"/>
    <cellStyle name="Normal 9 2 4" xfId="1062" xr:uid="{00000000-0005-0000-0000-0000E9370000}"/>
    <cellStyle name="Normal 9 2 4 2" xfId="2412" xr:uid="{00000000-0005-0000-0000-0000EA370000}"/>
    <cellStyle name="Normal 9 2 4 2 2" xfId="25637" xr:uid="{00000000-0005-0000-0000-0000EB370000}"/>
    <cellStyle name="Normal 9 2 4 2 3" xfId="35817" xr:uid="{00000000-0005-0000-0000-0000EC370000}"/>
    <cellStyle name="Normal 9 2 4 2 4" xfId="15456" xr:uid="{00000000-0005-0000-0000-0000ED370000}"/>
    <cellStyle name="Normal 9 2 4 2 5" xfId="6450" xr:uid="{00000000-0005-0000-0000-0000EE370000}"/>
    <cellStyle name="Normal 9 2 4 3" xfId="8203" xr:uid="{00000000-0005-0000-0000-0000EF370000}"/>
    <cellStyle name="Normal 9 2 4 3 2" xfId="27390" xr:uid="{00000000-0005-0000-0000-0000F0370000}"/>
    <cellStyle name="Normal 9 2 4 3 3" xfId="37570" xr:uid="{00000000-0005-0000-0000-0000F1370000}"/>
    <cellStyle name="Normal 9 2 4 3 4" xfId="17209" xr:uid="{00000000-0005-0000-0000-0000F2370000}"/>
    <cellStyle name="Normal 9 2 4 4" xfId="10196" xr:uid="{00000000-0005-0000-0000-0000F3370000}"/>
    <cellStyle name="Normal 9 2 4 4 2" xfId="29380" xr:uid="{00000000-0005-0000-0000-0000F4370000}"/>
    <cellStyle name="Normal 9 2 4 4 3" xfId="39560" xr:uid="{00000000-0005-0000-0000-0000F5370000}"/>
    <cellStyle name="Normal 9 2 4 4 4" xfId="19200" xr:uid="{00000000-0005-0000-0000-0000F6370000}"/>
    <cellStyle name="Normal 9 2 4 5" xfId="23885" xr:uid="{00000000-0005-0000-0000-0000F7370000}"/>
    <cellStyle name="Normal 9 2 4 6" xfId="34065" xr:uid="{00000000-0005-0000-0000-0000F8370000}"/>
    <cellStyle name="Normal 9 2 4 7" xfId="13704" xr:uid="{00000000-0005-0000-0000-0000F9370000}"/>
    <cellStyle name="Normal 9 2 4 8" xfId="4698" xr:uid="{00000000-0005-0000-0000-0000FA370000}"/>
    <cellStyle name="Normal 9 2 5" xfId="1738" xr:uid="{00000000-0005-0000-0000-0000FB370000}"/>
    <cellStyle name="Normal 9 2 5 2" xfId="9100" xr:uid="{00000000-0005-0000-0000-0000FC370000}"/>
    <cellStyle name="Normal 9 2 5 2 2" xfId="28284" xr:uid="{00000000-0005-0000-0000-0000FD370000}"/>
    <cellStyle name="Normal 9 2 5 2 3" xfId="38464" xr:uid="{00000000-0005-0000-0000-0000FE370000}"/>
    <cellStyle name="Normal 9 2 5 2 4" xfId="18104" xr:uid="{00000000-0005-0000-0000-0000FF370000}"/>
    <cellStyle name="Normal 9 2 5 3" xfId="24761" xr:uid="{00000000-0005-0000-0000-000000380000}"/>
    <cellStyle name="Normal 9 2 5 4" xfId="34941" xr:uid="{00000000-0005-0000-0000-000001380000}"/>
    <cellStyle name="Normal 9 2 5 5" xfId="14580" xr:uid="{00000000-0005-0000-0000-000002380000}"/>
    <cellStyle name="Normal 9 2 5 6" xfId="5574" xr:uid="{00000000-0005-0000-0000-000003380000}"/>
    <cellStyle name="Normal 9 2 6" xfId="3086" xr:uid="{00000000-0005-0000-0000-000004380000}"/>
    <cellStyle name="Normal 9 2 6 2" xfId="26514" xr:uid="{00000000-0005-0000-0000-000005380000}"/>
    <cellStyle name="Normal 9 2 6 3" xfId="36694" xr:uid="{00000000-0005-0000-0000-000006380000}"/>
    <cellStyle name="Normal 9 2 6 4" xfId="16333" xr:uid="{00000000-0005-0000-0000-000007380000}"/>
    <cellStyle name="Normal 9 2 6 5" xfId="7327" xr:uid="{00000000-0005-0000-0000-000008380000}"/>
    <cellStyle name="Normal 9 2 7" xfId="9320" xr:uid="{00000000-0005-0000-0000-000009380000}"/>
    <cellStyle name="Normal 9 2 7 2" xfId="28504" xr:uid="{00000000-0005-0000-0000-00000A380000}"/>
    <cellStyle name="Normal 9 2 7 3" xfId="38684" xr:uid="{00000000-0005-0000-0000-00000B380000}"/>
    <cellStyle name="Normal 9 2 7 4" xfId="18324" xr:uid="{00000000-0005-0000-0000-00000C380000}"/>
    <cellStyle name="Normal 9 2 8" xfId="11073" xr:uid="{00000000-0005-0000-0000-00000D380000}"/>
    <cellStyle name="Normal 9 2 8 2" xfId="30257" xr:uid="{00000000-0005-0000-0000-00000E380000}"/>
    <cellStyle name="Normal 9 2 8 3" xfId="40437" xr:uid="{00000000-0005-0000-0000-00000F380000}"/>
    <cellStyle name="Normal 9 2 8 4" xfId="20077" xr:uid="{00000000-0005-0000-0000-000010380000}"/>
    <cellStyle name="Normal 9 2 9" xfId="11949" xr:uid="{00000000-0005-0000-0000-000011380000}"/>
    <cellStyle name="Normal 9 2 9 2" xfId="31133" xr:uid="{00000000-0005-0000-0000-000012380000}"/>
    <cellStyle name="Normal 9 2 9 3" xfId="41313" xr:uid="{00000000-0005-0000-0000-000013380000}"/>
    <cellStyle name="Normal 9 2 9 4" xfId="20953" xr:uid="{00000000-0005-0000-0000-000014380000}"/>
    <cellStyle name="Normal 9 3" xfId="480" xr:uid="{00000000-0005-0000-0000-000015380000}"/>
    <cellStyle name="Normal 9 3 10" xfId="23113" xr:uid="{00000000-0005-0000-0000-000016380000}"/>
    <cellStyle name="Normal 9 3 11" xfId="33293" xr:uid="{00000000-0005-0000-0000-000017380000}"/>
    <cellStyle name="Normal 9 3 12" xfId="12932" xr:uid="{00000000-0005-0000-0000-000018380000}"/>
    <cellStyle name="Normal 9 3 13" xfId="3925" xr:uid="{00000000-0005-0000-0000-000019380000}"/>
    <cellStyle name="Normal 9 3 2" xfId="815" xr:uid="{00000000-0005-0000-0000-00001A380000}"/>
    <cellStyle name="Normal 9 3 2 10" xfId="33731" xr:uid="{00000000-0005-0000-0000-00001B380000}"/>
    <cellStyle name="Normal 9 3 2 11" xfId="13370" xr:uid="{00000000-0005-0000-0000-00001C380000}"/>
    <cellStyle name="Normal 9 3 2 12" xfId="4363" xr:uid="{00000000-0005-0000-0000-00001D380000}"/>
    <cellStyle name="Normal 9 3 2 2" xfId="1488" xr:uid="{00000000-0005-0000-0000-00001E380000}"/>
    <cellStyle name="Normal 9 3 2 2 2" xfId="2838" xr:uid="{00000000-0005-0000-0000-00001F380000}"/>
    <cellStyle name="Normal 9 3 2 2 2 2" xfId="26179" xr:uid="{00000000-0005-0000-0000-000020380000}"/>
    <cellStyle name="Normal 9 3 2 2 2 3" xfId="36359" xr:uid="{00000000-0005-0000-0000-000021380000}"/>
    <cellStyle name="Normal 9 3 2 2 2 4" xfId="15998" xr:uid="{00000000-0005-0000-0000-000022380000}"/>
    <cellStyle name="Normal 9 3 2 2 2 5" xfId="6992" xr:uid="{00000000-0005-0000-0000-000023380000}"/>
    <cellStyle name="Normal 9 3 2 2 3" xfId="8745" xr:uid="{00000000-0005-0000-0000-000024380000}"/>
    <cellStyle name="Normal 9 3 2 2 3 2" xfId="27932" xr:uid="{00000000-0005-0000-0000-000025380000}"/>
    <cellStyle name="Normal 9 3 2 2 3 3" xfId="38112" xr:uid="{00000000-0005-0000-0000-000026380000}"/>
    <cellStyle name="Normal 9 3 2 2 3 4" xfId="17751" xr:uid="{00000000-0005-0000-0000-000027380000}"/>
    <cellStyle name="Normal 9 3 2 2 4" xfId="10738" xr:uid="{00000000-0005-0000-0000-000028380000}"/>
    <cellStyle name="Normal 9 3 2 2 4 2" xfId="29922" xr:uid="{00000000-0005-0000-0000-000029380000}"/>
    <cellStyle name="Normal 9 3 2 2 4 3" xfId="40102" xr:uid="{00000000-0005-0000-0000-00002A380000}"/>
    <cellStyle name="Normal 9 3 2 2 4 4" xfId="19742" xr:uid="{00000000-0005-0000-0000-00002B380000}"/>
    <cellStyle name="Normal 9 3 2 2 5" xfId="24427" xr:uid="{00000000-0005-0000-0000-00002C380000}"/>
    <cellStyle name="Normal 9 3 2 2 6" xfId="34607" xr:uid="{00000000-0005-0000-0000-00002D380000}"/>
    <cellStyle name="Normal 9 3 2 2 7" xfId="14246" xr:uid="{00000000-0005-0000-0000-00002E380000}"/>
    <cellStyle name="Normal 9 3 2 2 8" xfId="5240" xr:uid="{00000000-0005-0000-0000-00002F380000}"/>
    <cellStyle name="Normal 9 3 2 3" xfId="2164" xr:uid="{00000000-0005-0000-0000-000030380000}"/>
    <cellStyle name="Normal 9 3 2 3 2" xfId="25303" xr:uid="{00000000-0005-0000-0000-000031380000}"/>
    <cellStyle name="Normal 9 3 2 3 3" xfId="35483" xr:uid="{00000000-0005-0000-0000-000032380000}"/>
    <cellStyle name="Normal 9 3 2 3 4" xfId="15122" xr:uid="{00000000-0005-0000-0000-000033380000}"/>
    <cellStyle name="Normal 9 3 2 3 5" xfId="6116" xr:uid="{00000000-0005-0000-0000-000034380000}"/>
    <cellStyle name="Normal 9 3 2 4" xfId="3512" xr:uid="{00000000-0005-0000-0000-000035380000}"/>
    <cellStyle name="Normal 9 3 2 4 2" xfId="27056" xr:uid="{00000000-0005-0000-0000-000036380000}"/>
    <cellStyle name="Normal 9 3 2 4 3" xfId="37236" xr:uid="{00000000-0005-0000-0000-000037380000}"/>
    <cellStyle name="Normal 9 3 2 4 4" xfId="16875" xr:uid="{00000000-0005-0000-0000-000038380000}"/>
    <cellStyle name="Normal 9 3 2 4 5" xfId="7869" xr:uid="{00000000-0005-0000-0000-000039380000}"/>
    <cellStyle name="Normal 9 3 2 5" xfId="9862" xr:uid="{00000000-0005-0000-0000-00003A380000}"/>
    <cellStyle name="Normal 9 3 2 5 2" xfId="29046" xr:uid="{00000000-0005-0000-0000-00003B380000}"/>
    <cellStyle name="Normal 9 3 2 5 3" xfId="39226" xr:uid="{00000000-0005-0000-0000-00003C380000}"/>
    <cellStyle name="Normal 9 3 2 5 4" xfId="18866" xr:uid="{00000000-0005-0000-0000-00003D380000}"/>
    <cellStyle name="Normal 9 3 2 6" xfId="11615" xr:uid="{00000000-0005-0000-0000-00003E380000}"/>
    <cellStyle name="Normal 9 3 2 6 2" xfId="30799" xr:uid="{00000000-0005-0000-0000-00003F380000}"/>
    <cellStyle name="Normal 9 3 2 6 3" xfId="40979" xr:uid="{00000000-0005-0000-0000-000040380000}"/>
    <cellStyle name="Normal 9 3 2 6 4" xfId="20619" xr:uid="{00000000-0005-0000-0000-000041380000}"/>
    <cellStyle name="Normal 9 3 2 7" xfId="12491" xr:uid="{00000000-0005-0000-0000-000042380000}"/>
    <cellStyle name="Normal 9 3 2 7 2" xfId="31675" xr:uid="{00000000-0005-0000-0000-000043380000}"/>
    <cellStyle name="Normal 9 3 2 7 3" xfId="41855" xr:uid="{00000000-0005-0000-0000-000044380000}"/>
    <cellStyle name="Normal 9 3 2 7 4" xfId="21495" xr:uid="{00000000-0005-0000-0000-000045380000}"/>
    <cellStyle name="Normal 9 3 2 8" xfId="22372" xr:uid="{00000000-0005-0000-0000-000046380000}"/>
    <cellStyle name="Normal 9 3 2 8 2" xfId="32552" xr:uid="{00000000-0005-0000-0000-000047380000}"/>
    <cellStyle name="Normal 9 3 2 8 3" xfId="42732" xr:uid="{00000000-0005-0000-0000-000048380000}"/>
    <cellStyle name="Normal 9 3 2 9" xfId="23551" xr:uid="{00000000-0005-0000-0000-000049380000}"/>
    <cellStyle name="Normal 9 3 3" xfId="1153" xr:uid="{00000000-0005-0000-0000-00004A380000}"/>
    <cellStyle name="Normal 9 3 3 2" xfId="2503" xr:uid="{00000000-0005-0000-0000-00004B380000}"/>
    <cellStyle name="Normal 9 3 3 2 2" xfId="25741" xr:uid="{00000000-0005-0000-0000-00004C380000}"/>
    <cellStyle name="Normal 9 3 3 2 3" xfId="35921" xr:uid="{00000000-0005-0000-0000-00004D380000}"/>
    <cellStyle name="Normal 9 3 3 2 4" xfId="15560" xr:uid="{00000000-0005-0000-0000-00004E380000}"/>
    <cellStyle name="Normal 9 3 3 2 5" xfId="6554" xr:uid="{00000000-0005-0000-0000-00004F380000}"/>
    <cellStyle name="Normal 9 3 3 3" xfId="8307" xr:uid="{00000000-0005-0000-0000-000050380000}"/>
    <cellStyle name="Normal 9 3 3 3 2" xfId="27494" xr:uid="{00000000-0005-0000-0000-000051380000}"/>
    <cellStyle name="Normal 9 3 3 3 3" xfId="37674" xr:uid="{00000000-0005-0000-0000-000052380000}"/>
    <cellStyle name="Normal 9 3 3 3 4" xfId="17313" xr:uid="{00000000-0005-0000-0000-000053380000}"/>
    <cellStyle name="Normal 9 3 3 4" xfId="10300" xr:uid="{00000000-0005-0000-0000-000054380000}"/>
    <cellStyle name="Normal 9 3 3 4 2" xfId="29484" xr:uid="{00000000-0005-0000-0000-000055380000}"/>
    <cellStyle name="Normal 9 3 3 4 3" xfId="39664" xr:uid="{00000000-0005-0000-0000-000056380000}"/>
    <cellStyle name="Normal 9 3 3 4 4" xfId="19304" xr:uid="{00000000-0005-0000-0000-000057380000}"/>
    <cellStyle name="Normal 9 3 3 5" xfId="23989" xr:uid="{00000000-0005-0000-0000-000058380000}"/>
    <cellStyle name="Normal 9 3 3 6" xfId="34169" xr:uid="{00000000-0005-0000-0000-000059380000}"/>
    <cellStyle name="Normal 9 3 3 7" xfId="13808" xr:uid="{00000000-0005-0000-0000-00005A380000}"/>
    <cellStyle name="Normal 9 3 3 8" xfId="4802" xr:uid="{00000000-0005-0000-0000-00005B380000}"/>
    <cellStyle name="Normal 9 3 4" xfId="1829" xr:uid="{00000000-0005-0000-0000-00005C380000}"/>
    <cellStyle name="Normal 9 3 4 2" xfId="24865" xr:uid="{00000000-0005-0000-0000-00005D380000}"/>
    <cellStyle name="Normal 9 3 4 3" xfId="35045" xr:uid="{00000000-0005-0000-0000-00005E380000}"/>
    <cellStyle name="Normal 9 3 4 4" xfId="14684" xr:uid="{00000000-0005-0000-0000-00005F380000}"/>
    <cellStyle name="Normal 9 3 4 5" xfId="5678" xr:uid="{00000000-0005-0000-0000-000060380000}"/>
    <cellStyle name="Normal 9 3 5" xfId="3177" xr:uid="{00000000-0005-0000-0000-000061380000}"/>
    <cellStyle name="Normal 9 3 5 2" xfId="26618" xr:uid="{00000000-0005-0000-0000-000062380000}"/>
    <cellStyle name="Normal 9 3 5 3" xfId="36798" xr:uid="{00000000-0005-0000-0000-000063380000}"/>
    <cellStyle name="Normal 9 3 5 4" xfId="16437" xr:uid="{00000000-0005-0000-0000-000064380000}"/>
    <cellStyle name="Normal 9 3 5 5" xfId="7431" xr:uid="{00000000-0005-0000-0000-000065380000}"/>
    <cellStyle name="Normal 9 3 6" xfId="9424" xr:uid="{00000000-0005-0000-0000-000066380000}"/>
    <cellStyle name="Normal 9 3 6 2" xfId="28608" xr:uid="{00000000-0005-0000-0000-000067380000}"/>
    <cellStyle name="Normal 9 3 6 3" xfId="38788" xr:uid="{00000000-0005-0000-0000-000068380000}"/>
    <cellStyle name="Normal 9 3 6 4" xfId="18428" xr:uid="{00000000-0005-0000-0000-000069380000}"/>
    <cellStyle name="Normal 9 3 7" xfId="11177" xr:uid="{00000000-0005-0000-0000-00006A380000}"/>
    <cellStyle name="Normal 9 3 7 2" xfId="30361" xr:uid="{00000000-0005-0000-0000-00006B380000}"/>
    <cellStyle name="Normal 9 3 7 3" xfId="40541" xr:uid="{00000000-0005-0000-0000-00006C380000}"/>
    <cellStyle name="Normal 9 3 7 4" xfId="20181" xr:uid="{00000000-0005-0000-0000-00006D380000}"/>
    <cellStyle name="Normal 9 3 8" xfId="12053" xr:uid="{00000000-0005-0000-0000-00006E380000}"/>
    <cellStyle name="Normal 9 3 8 2" xfId="31237" xr:uid="{00000000-0005-0000-0000-00006F380000}"/>
    <cellStyle name="Normal 9 3 8 3" xfId="41417" xr:uid="{00000000-0005-0000-0000-000070380000}"/>
    <cellStyle name="Normal 9 3 8 4" xfId="21057" xr:uid="{00000000-0005-0000-0000-000071380000}"/>
    <cellStyle name="Normal 9 3 9" xfId="21934" xr:uid="{00000000-0005-0000-0000-000072380000}"/>
    <cellStyle name="Normal 9 3 9 2" xfId="32114" xr:uid="{00000000-0005-0000-0000-000073380000}"/>
    <cellStyle name="Normal 9 3 9 3" xfId="42294" xr:uid="{00000000-0005-0000-0000-000074380000}"/>
    <cellStyle name="Normal 9 4" xfId="649" xr:uid="{00000000-0005-0000-0000-000075380000}"/>
    <cellStyle name="Normal 9 4 10" xfId="33512" xr:uid="{00000000-0005-0000-0000-000076380000}"/>
    <cellStyle name="Normal 9 4 11" xfId="13151" xr:uid="{00000000-0005-0000-0000-000077380000}"/>
    <cellStyle name="Normal 9 4 12" xfId="4144" xr:uid="{00000000-0005-0000-0000-000078380000}"/>
    <cellStyle name="Normal 9 4 2" xfId="1322" xr:uid="{00000000-0005-0000-0000-000079380000}"/>
    <cellStyle name="Normal 9 4 2 2" xfId="2672" xr:uid="{00000000-0005-0000-0000-00007A380000}"/>
    <cellStyle name="Normal 9 4 2 2 2" xfId="25960" xr:uid="{00000000-0005-0000-0000-00007B380000}"/>
    <cellStyle name="Normal 9 4 2 2 3" xfId="36140" xr:uid="{00000000-0005-0000-0000-00007C380000}"/>
    <cellStyle name="Normal 9 4 2 2 4" xfId="15779" xr:uid="{00000000-0005-0000-0000-00007D380000}"/>
    <cellStyle name="Normal 9 4 2 2 5" xfId="6773" xr:uid="{00000000-0005-0000-0000-00007E380000}"/>
    <cellStyle name="Normal 9 4 2 3" xfId="8526" xr:uid="{00000000-0005-0000-0000-00007F380000}"/>
    <cellStyle name="Normal 9 4 2 3 2" xfId="27713" xr:uid="{00000000-0005-0000-0000-000080380000}"/>
    <cellStyle name="Normal 9 4 2 3 3" xfId="37893" xr:uid="{00000000-0005-0000-0000-000081380000}"/>
    <cellStyle name="Normal 9 4 2 3 4" xfId="17532" xr:uid="{00000000-0005-0000-0000-000082380000}"/>
    <cellStyle name="Normal 9 4 2 4" xfId="10519" xr:uid="{00000000-0005-0000-0000-000083380000}"/>
    <cellStyle name="Normal 9 4 2 4 2" xfId="29703" xr:uid="{00000000-0005-0000-0000-000084380000}"/>
    <cellStyle name="Normal 9 4 2 4 3" xfId="39883" xr:uid="{00000000-0005-0000-0000-000085380000}"/>
    <cellStyle name="Normal 9 4 2 4 4" xfId="19523" xr:uid="{00000000-0005-0000-0000-000086380000}"/>
    <cellStyle name="Normal 9 4 2 5" xfId="24208" xr:uid="{00000000-0005-0000-0000-000087380000}"/>
    <cellStyle name="Normal 9 4 2 6" xfId="34388" xr:uid="{00000000-0005-0000-0000-000088380000}"/>
    <cellStyle name="Normal 9 4 2 7" xfId="14027" xr:uid="{00000000-0005-0000-0000-000089380000}"/>
    <cellStyle name="Normal 9 4 2 8" xfId="5021" xr:uid="{00000000-0005-0000-0000-00008A380000}"/>
    <cellStyle name="Normal 9 4 3" xfId="1998" xr:uid="{00000000-0005-0000-0000-00008B380000}"/>
    <cellStyle name="Normal 9 4 3 2" xfId="25084" xr:uid="{00000000-0005-0000-0000-00008C380000}"/>
    <cellStyle name="Normal 9 4 3 3" xfId="35264" xr:uid="{00000000-0005-0000-0000-00008D380000}"/>
    <cellStyle name="Normal 9 4 3 4" xfId="14903" xr:uid="{00000000-0005-0000-0000-00008E380000}"/>
    <cellStyle name="Normal 9 4 3 5" xfId="5897" xr:uid="{00000000-0005-0000-0000-00008F380000}"/>
    <cellStyle name="Normal 9 4 4" xfId="3346" xr:uid="{00000000-0005-0000-0000-000090380000}"/>
    <cellStyle name="Normal 9 4 4 2" xfId="26837" xr:uid="{00000000-0005-0000-0000-000091380000}"/>
    <cellStyle name="Normal 9 4 4 3" xfId="37017" xr:uid="{00000000-0005-0000-0000-000092380000}"/>
    <cellStyle name="Normal 9 4 4 4" xfId="16656" xr:uid="{00000000-0005-0000-0000-000093380000}"/>
    <cellStyle name="Normal 9 4 4 5" xfId="7650" xr:uid="{00000000-0005-0000-0000-000094380000}"/>
    <cellStyle name="Normal 9 4 5" xfId="9643" xr:uid="{00000000-0005-0000-0000-000095380000}"/>
    <cellStyle name="Normal 9 4 5 2" xfId="28827" xr:uid="{00000000-0005-0000-0000-000096380000}"/>
    <cellStyle name="Normal 9 4 5 3" xfId="39007" xr:uid="{00000000-0005-0000-0000-000097380000}"/>
    <cellStyle name="Normal 9 4 5 4" xfId="18647" xr:uid="{00000000-0005-0000-0000-000098380000}"/>
    <cellStyle name="Normal 9 4 6" xfId="11396" xr:uid="{00000000-0005-0000-0000-000099380000}"/>
    <cellStyle name="Normal 9 4 6 2" xfId="30580" xr:uid="{00000000-0005-0000-0000-00009A380000}"/>
    <cellStyle name="Normal 9 4 6 3" xfId="40760" xr:uid="{00000000-0005-0000-0000-00009B380000}"/>
    <cellStyle name="Normal 9 4 6 4" xfId="20400" xr:uid="{00000000-0005-0000-0000-00009C380000}"/>
    <cellStyle name="Normal 9 4 7" xfId="12272" xr:uid="{00000000-0005-0000-0000-00009D380000}"/>
    <cellStyle name="Normal 9 4 7 2" xfId="31456" xr:uid="{00000000-0005-0000-0000-00009E380000}"/>
    <cellStyle name="Normal 9 4 7 3" xfId="41636" xr:uid="{00000000-0005-0000-0000-00009F380000}"/>
    <cellStyle name="Normal 9 4 7 4" xfId="21276" xr:uid="{00000000-0005-0000-0000-0000A0380000}"/>
    <cellStyle name="Normal 9 4 8" xfId="22153" xr:uid="{00000000-0005-0000-0000-0000A1380000}"/>
    <cellStyle name="Normal 9 4 8 2" xfId="32333" xr:uid="{00000000-0005-0000-0000-0000A2380000}"/>
    <cellStyle name="Normal 9 4 8 3" xfId="42513" xr:uid="{00000000-0005-0000-0000-0000A3380000}"/>
    <cellStyle name="Normal 9 4 9" xfId="23332" xr:uid="{00000000-0005-0000-0000-0000A4380000}"/>
    <cellStyle name="Normal 9 5" xfId="987" xr:uid="{00000000-0005-0000-0000-0000A5380000}"/>
    <cellStyle name="Normal 9 5 2" xfId="2337" xr:uid="{00000000-0005-0000-0000-0000A6380000}"/>
    <cellStyle name="Normal 9 5 2 2" xfId="25522" xr:uid="{00000000-0005-0000-0000-0000A7380000}"/>
    <cellStyle name="Normal 9 5 2 3" xfId="35702" xr:uid="{00000000-0005-0000-0000-0000A8380000}"/>
    <cellStyle name="Normal 9 5 2 4" xfId="15341" xr:uid="{00000000-0005-0000-0000-0000A9380000}"/>
    <cellStyle name="Normal 9 5 2 5" xfId="6335" xr:uid="{00000000-0005-0000-0000-0000AA380000}"/>
    <cellStyle name="Normal 9 5 3" xfId="8088" xr:uid="{00000000-0005-0000-0000-0000AB380000}"/>
    <cellStyle name="Normal 9 5 3 2" xfId="27275" xr:uid="{00000000-0005-0000-0000-0000AC380000}"/>
    <cellStyle name="Normal 9 5 3 3" xfId="37455" xr:uid="{00000000-0005-0000-0000-0000AD380000}"/>
    <cellStyle name="Normal 9 5 3 4" xfId="17094" xr:uid="{00000000-0005-0000-0000-0000AE380000}"/>
    <cellStyle name="Normal 9 5 4" xfId="10081" xr:uid="{00000000-0005-0000-0000-0000AF380000}"/>
    <cellStyle name="Normal 9 5 4 2" xfId="29265" xr:uid="{00000000-0005-0000-0000-0000B0380000}"/>
    <cellStyle name="Normal 9 5 4 3" xfId="39445" xr:uid="{00000000-0005-0000-0000-0000B1380000}"/>
    <cellStyle name="Normal 9 5 4 4" xfId="19085" xr:uid="{00000000-0005-0000-0000-0000B2380000}"/>
    <cellStyle name="Normal 9 5 5" xfId="23770" xr:uid="{00000000-0005-0000-0000-0000B3380000}"/>
    <cellStyle name="Normal 9 5 6" xfId="33950" xr:uid="{00000000-0005-0000-0000-0000B4380000}"/>
    <cellStyle name="Normal 9 5 7" xfId="13589" xr:uid="{00000000-0005-0000-0000-0000B5380000}"/>
    <cellStyle name="Normal 9 5 8" xfId="4583" xr:uid="{00000000-0005-0000-0000-0000B6380000}"/>
    <cellStyle name="Normal 9 6" xfId="1663" xr:uid="{00000000-0005-0000-0000-0000B7380000}"/>
    <cellStyle name="Normal 9 6 2" xfId="8982" xr:uid="{00000000-0005-0000-0000-0000B8380000}"/>
    <cellStyle name="Normal 9 6 2 2" xfId="28166" xr:uid="{00000000-0005-0000-0000-0000B9380000}"/>
    <cellStyle name="Normal 9 6 2 3" xfId="38346" xr:uid="{00000000-0005-0000-0000-0000BA380000}"/>
    <cellStyle name="Normal 9 6 2 4" xfId="17986" xr:uid="{00000000-0005-0000-0000-0000BB380000}"/>
    <cellStyle name="Normal 9 6 3" xfId="24646" xr:uid="{00000000-0005-0000-0000-0000BC380000}"/>
    <cellStyle name="Normal 9 6 4" xfId="34826" xr:uid="{00000000-0005-0000-0000-0000BD380000}"/>
    <cellStyle name="Normal 9 6 5" xfId="14465" xr:uid="{00000000-0005-0000-0000-0000BE380000}"/>
    <cellStyle name="Normal 9 6 6" xfId="5459" xr:uid="{00000000-0005-0000-0000-0000BF380000}"/>
    <cellStyle name="Normal 9 7" xfId="3011" xr:uid="{00000000-0005-0000-0000-0000C0380000}"/>
    <cellStyle name="Normal 9 7 2" xfId="26399" xr:uid="{00000000-0005-0000-0000-0000C1380000}"/>
    <cellStyle name="Normal 9 7 3" xfId="36579" xr:uid="{00000000-0005-0000-0000-0000C2380000}"/>
    <cellStyle name="Normal 9 7 4" xfId="16218" xr:uid="{00000000-0005-0000-0000-0000C3380000}"/>
    <cellStyle name="Normal 9 7 5" xfId="7212" xr:uid="{00000000-0005-0000-0000-0000C4380000}"/>
    <cellStyle name="Normal 9 8" xfId="9205" xr:uid="{00000000-0005-0000-0000-0000C5380000}"/>
    <cellStyle name="Normal 9 8 2" xfId="28389" xr:uid="{00000000-0005-0000-0000-0000C6380000}"/>
    <cellStyle name="Normal 9 8 3" xfId="38569" xr:uid="{00000000-0005-0000-0000-0000C7380000}"/>
    <cellStyle name="Normal 9 8 4" xfId="18209" xr:uid="{00000000-0005-0000-0000-0000C8380000}"/>
    <cellStyle name="Normal 9 9" xfId="10958" xr:uid="{00000000-0005-0000-0000-0000C9380000}"/>
    <cellStyle name="Normal 9 9 2" xfId="30142" xr:uid="{00000000-0005-0000-0000-0000CA380000}"/>
    <cellStyle name="Normal 9 9 3" xfId="40322" xr:uid="{00000000-0005-0000-0000-0000CB380000}"/>
    <cellStyle name="Normal 9 9 4" xfId="19962" xr:uid="{00000000-0005-0000-0000-0000CC380000}"/>
    <cellStyle name="Nota 2" xfId="233" xr:uid="{00000000-0005-0000-0000-0000CD380000}"/>
    <cellStyle name="Nota 2 2" xfId="234" xr:uid="{00000000-0005-0000-0000-0000CE380000}"/>
    <cellStyle name="Nota 2 2 2" xfId="235" xr:uid="{00000000-0005-0000-0000-0000CF380000}"/>
    <cellStyle name="Nota 2 3" xfId="236" xr:uid="{00000000-0005-0000-0000-0000D0380000}"/>
    <cellStyle name="Nota 3" xfId="237" xr:uid="{00000000-0005-0000-0000-0000D1380000}"/>
    <cellStyle name="Nota 3 2" xfId="238" xr:uid="{00000000-0005-0000-0000-0000D2380000}"/>
    <cellStyle name="Nota 4" xfId="239" xr:uid="{00000000-0005-0000-0000-0000D3380000}"/>
    <cellStyle name="Nota 4 2" xfId="240" xr:uid="{00000000-0005-0000-0000-0000D4380000}"/>
    <cellStyle name="Nota 5" xfId="241" xr:uid="{00000000-0005-0000-0000-0000D5380000}"/>
    <cellStyle name="Nota 5 2" xfId="242" xr:uid="{00000000-0005-0000-0000-0000D6380000}"/>
    <cellStyle name="Note" xfId="243" xr:uid="{00000000-0005-0000-0000-0000D7380000}"/>
    <cellStyle name="Note 2" xfId="244" xr:uid="{00000000-0005-0000-0000-0000D8380000}"/>
    <cellStyle name="Note 2 2" xfId="245" xr:uid="{00000000-0005-0000-0000-0000D9380000}"/>
    <cellStyle name="Note 3" xfId="246" xr:uid="{00000000-0005-0000-0000-0000DA380000}"/>
    <cellStyle name="Output" xfId="247" xr:uid="{00000000-0005-0000-0000-0000DB380000}"/>
    <cellStyle name="Output 2" xfId="248" xr:uid="{00000000-0005-0000-0000-0000DC380000}"/>
    <cellStyle name="Output 2 2" xfId="249" xr:uid="{00000000-0005-0000-0000-0000DD380000}"/>
    <cellStyle name="Output 3" xfId="250" xr:uid="{00000000-0005-0000-0000-0000DE380000}"/>
    <cellStyle name="Porcentagem 10" xfId="33234" xr:uid="{00000000-0005-0000-0000-0000DF380000}"/>
    <cellStyle name="Porcentagem 11" xfId="43414" xr:uid="{00000000-0005-0000-0000-0000E0380000}"/>
    <cellStyle name="Porcentagem 11 2" xfId="251" xr:uid="{00000000-0005-0000-0000-0000E1380000}"/>
    <cellStyle name="Porcentagem 12" xfId="43653" xr:uid="{00000000-0005-0000-0000-0000E2380000}"/>
    <cellStyle name="Porcentagem 2" xfId="3" xr:uid="{00000000-0005-0000-0000-0000E3380000}"/>
    <cellStyle name="Porcentagem 2 2" xfId="252" xr:uid="{00000000-0005-0000-0000-0000E4380000}"/>
    <cellStyle name="Porcentagem 2 2 10" xfId="9232" xr:uid="{00000000-0005-0000-0000-0000E5380000}"/>
    <cellStyle name="Porcentagem 2 2 10 2" xfId="28416" xr:uid="{00000000-0005-0000-0000-0000E6380000}"/>
    <cellStyle name="Porcentagem 2 2 10 3" xfId="38596" xr:uid="{00000000-0005-0000-0000-0000E7380000}"/>
    <cellStyle name="Porcentagem 2 2 10 4" xfId="18236" xr:uid="{00000000-0005-0000-0000-0000E8380000}"/>
    <cellStyle name="Porcentagem 2 2 11" xfId="10985" xr:uid="{00000000-0005-0000-0000-0000E9380000}"/>
    <cellStyle name="Porcentagem 2 2 11 2" xfId="30169" xr:uid="{00000000-0005-0000-0000-0000EA380000}"/>
    <cellStyle name="Porcentagem 2 2 11 3" xfId="40349" xr:uid="{00000000-0005-0000-0000-0000EB380000}"/>
    <cellStyle name="Porcentagem 2 2 11 4" xfId="19989" xr:uid="{00000000-0005-0000-0000-0000EC380000}"/>
    <cellStyle name="Porcentagem 2 2 12" xfId="11861" xr:uid="{00000000-0005-0000-0000-0000ED380000}"/>
    <cellStyle name="Porcentagem 2 2 12 2" xfId="31045" xr:uid="{00000000-0005-0000-0000-0000EE380000}"/>
    <cellStyle name="Porcentagem 2 2 12 3" xfId="41225" xr:uid="{00000000-0005-0000-0000-0000EF380000}"/>
    <cellStyle name="Porcentagem 2 2 12 4" xfId="20865" xr:uid="{00000000-0005-0000-0000-0000F0380000}"/>
    <cellStyle name="Porcentagem 2 2 13" xfId="21742" xr:uid="{00000000-0005-0000-0000-0000F1380000}"/>
    <cellStyle name="Porcentagem 2 2 13 2" xfId="31922" xr:uid="{00000000-0005-0000-0000-0000F2380000}"/>
    <cellStyle name="Porcentagem 2 2 13 3" xfId="42102" xr:uid="{00000000-0005-0000-0000-0000F3380000}"/>
    <cellStyle name="Porcentagem 2 2 14" xfId="22635" xr:uid="{00000000-0005-0000-0000-0000F4380000}"/>
    <cellStyle name="Porcentagem 2 2 14 2" xfId="32815" xr:uid="{00000000-0005-0000-0000-0000F5380000}"/>
    <cellStyle name="Porcentagem 2 2 14 3" xfId="42995" xr:uid="{00000000-0005-0000-0000-0000F6380000}"/>
    <cellStyle name="Porcentagem 2 2 15" xfId="22874" xr:uid="{00000000-0005-0000-0000-0000F7380000}"/>
    <cellStyle name="Porcentagem 2 2 16" xfId="33054" xr:uid="{00000000-0005-0000-0000-0000F8380000}"/>
    <cellStyle name="Porcentagem 2 2 17" xfId="43234" xr:uid="{00000000-0005-0000-0000-0000F9380000}"/>
    <cellStyle name="Porcentagem 2 2 18" xfId="43473" xr:uid="{00000000-0005-0000-0000-0000FA380000}"/>
    <cellStyle name="Porcentagem 2 2 19" xfId="12740" xr:uid="{00000000-0005-0000-0000-0000FB380000}"/>
    <cellStyle name="Porcentagem 2 2 2" xfId="3727" xr:uid="{00000000-0005-0000-0000-0000FC380000}"/>
    <cellStyle name="Porcentagem 2 2 2 10" xfId="11862" xr:uid="{00000000-0005-0000-0000-0000FD380000}"/>
    <cellStyle name="Porcentagem 2 2 2 10 2" xfId="31046" xr:uid="{00000000-0005-0000-0000-0000FE380000}"/>
    <cellStyle name="Porcentagem 2 2 2 10 3" xfId="41226" xr:uid="{00000000-0005-0000-0000-0000FF380000}"/>
    <cellStyle name="Porcentagem 2 2 2 10 4" xfId="20866" xr:uid="{00000000-0005-0000-0000-000000390000}"/>
    <cellStyle name="Porcentagem 2 2 2 11" xfId="21743" xr:uid="{00000000-0005-0000-0000-000001390000}"/>
    <cellStyle name="Porcentagem 2 2 2 11 2" xfId="31923" xr:uid="{00000000-0005-0000-0000-000002390000}"/>
    <cellStyle name="Porcentagem 2 2 2 11 3" xfId="42103" xr:uid="{00000000-0005-0000-0000-000003390000}"/>
    <cellStyle name="Porcentagem 2 2 2 12" xfId="22636" xr:uid="{00000000-0005-0000-0000-000004390000}"/>
    <cellStyle name="Porcentagem 2 2 2 12 2" xfId="32816" xr:uid="{00000000-0005-0000-0000-000005390000}"/>
    <cellStyle name="Porcentagem 2 2 2 12 3" xfId="42996" xr:uid="{00000000-0005-0000-0000-000006390000}"/>
    <cellStyle name="Porcentagem 2 2 2 13" xfId="22875" xr:uid="{00000000-0005-0000-0000-000007390000}"/>
    <cellStyle name="Porcentagem 2 2 2 14" xfId="33055" xr:uid="{00000000-0005-0000-0000-000008390000}"/>
    <cellStyle name="Porcentagem 2 2 2 15" xfId="43235" xr:uid="{00000000-0005-0000-0000-000009390000}"/>
    <cellStyle name="Porcentagem 2 2 2 16" xfId="43474" xr:uid="{00000000-0005-0000-0000-00000A390000}"/>
    <cellStyle name="Porcentagem 2 2 2 17" xfId="12741" xr:uid="{00000000-0005-0000-0000-00000B390000}"/>
    <cellStyle name="Porcentagem 2 2 2 2" xfId="3848" xr:uid="{00000000-0005-0000-0000-00000C390000}"/>
    <cellStyle name="Porcentagem 2 2 2 2 10" xfId="21858" xr:uid="{00000000-0005-0000-0000-00000D390000}"/>
    <cellStyle name="Porcentagem 2 2 2 2 10 2" xfId="32038" xr:uid="{00000000-0005-0000-0000-00000E390000}"/>
    <cellStyle name="Porcentagem 2 2 2 2 10 3" xfId="42218" xr:uid="{00000000-0005-0000-0000-00000F390000}"/>
    <cellStyle name="Porcentagem 2 2 2 2 11" xfId="22754" xr:uid="{00000000-0005-0000-0000-000010390000}"/>
    <cellStyle name="Porcentagem 2 2 2 2 11 2" xfId="32934" xr:uid="{00000000-0005-0000-0000-000011390000}"/>
    <cellStyle name="Porcentagem 2 2 2 2 11 3" xfId="43114" xr:uid="{00000000-0005-0000-0000-000012390000}"/>
    <cellStyle name="Porcentagem 2 2 2 2 12" xfId="22993" xr:uid="{00000000-0005-0000-0000-000013390000}"/>
    <cellStyle name="Porcentagem 2 2 2 2 13" xfId="33173" xr:uid="{00000000-0005-0000-0000-000014390000}"/>
    <cellStyle name="Porcentagem 2 2 2 2 14" xfId="43353" xr:uid="{00000000-0005-0000-0000-000015390000}"/>
    <cellStyle name="Porcentagem 2 2 2 2 15" xfId="43592" xr:uid="{00000000-0005-0000-0000-000016390000}"/>
    <cellStyle name="Porcentagem 2 2 2 2 16" xfId="12856" xr:uid="{00000000-0005-0000-0000-000017390000}"/>
    <cellStyle name="Porcentagem 2 2 2 2 2" xfId="4068" xr:uid="{00000000-0005-0000-0000-000018390000}"/>
    <cellStyle name="Porcentagem 2 2 2 2 2 10" xfId="23256" xr:uid="{00000000-0005-0000-0000-000019390000}"/>
    <cellStyle name="Porcentagem 2 2 2 2 2 11" xfId="33436" xr:uid="{00000000-0005-0000-0000-00001A390000}"/>
    <cellStyle name="Porcentagem 2 2 2 2 2 12" xfId="13075" xr:uid="{00000000-0005-0000-0000-00001B390000}"/>
    <cellStyle name="Porcentagem 2 2 2 2 2 2" xfId="4506" xr:uid="{00000000-0005-0000-0000-00001C390000}"/>
    <cellStyle name="Porcentagem 2 2 2 2 2 2 10" xfId="33874" xr:uid="{00000000-0005-0000-0000-00001D390000}"/>
    <cellStyle name="Porcentagem 2 2 2 2 2 2 11" xfId="13513" xr:uid="{00000000-0005-0000-0000-00001E390000}"/>
    <cellStyle name="Porcentagem 2 2 2 2 2 2 2" xfId="5383" xr:uid="{00000000-0005-0000-0000-00001F390000}"/>
    <cellStyle name="Porcentagem 2 2 2 2 2 2 2 2" xfId="7135" xr:uid="{00000000-0005-0000-0000-000020390000}"/>
    <cellStyle name="Porcentagem 2 2 2 2 2 2 2 2 2" xfId="26322" xr:uid="{00000000-0005-0000-0000-000021390000}"/>
    <cellStyle name="Porcentagem 2 2 2 2 2 2 2 2 3" xfId="36502" xr:uid="{00000000-0005-0000-0000-000022390000}"/>
    <cellStyle name="Porcentagem 2 2 2 2 2 2 2 2 4" xfId="16141" xr:uid="{00000000-0005-0000-0000-000023390000}"/>
    <cellStyle name="Porcentagem 2 2 2 2 2 2 2 3" xfId="8888" xr:uid="{00000000-0005-0000-0000-000024390000}"/>
    <cellStyle name="Porcentagem 2 2 2 2 2 2 2 3 2" xfId="28075" xr:uid="{00000000-0005-0000-0000-000025390000}"/>
    <cellStyle name="Porcentagem 2 2 2 2 2 2 2 3 3" xfId="38255" xr:uid="{00000000-0005-0000-0000-000026390000}"/>
    <cellStyle name="Porcentagem 2 2 2 2 2 2 2 3 4" xfId="17894" xr:uid="{00000000-0005-0000-0000-000027390000}"/>
    <cellStyle name="Porcentagem 2 2 2 2 2 2 2 4" xfId="10881" xr:uid="{00000000-0005-0000-0000-000028390000}"/>
    <cellStyle name="Porcentagem 2 2 2 2 2 2 2 4 2" xfId="30065" xr:uid="{00000000-0005-0000-0000-000029390000}"/>
    <cellStyle name="Porcentagem 2 2 2 2 2 2 2 4 3" xfId="40245" xr:uid="{00000000-0005-0000-0000-00002A390000}"/>
    <cellStyle name="Porcentagem 2 2 2 2 2 2 2 4 4" xfId="19885" xr:uid="{00000000-0005-0000-0000-00002B390000}"/>
    <cellStyle name="Porcentagem 2 2 2 2 2 2 2 5" xfId="24570" xr:uid="{00000000-0005-0000-0000-00002C390000}"/>
    <cellStyle name="Porcentagem 2 2 2 2 2 2 2 6" xfId="34750" xr:uid="{00000000-0005-0000-0000-00002D390000}"/>
    <cellStyle name="Porcentagem 2 2 2 2 2 2 2 7" xfId="14389" xr:uid="{00000000-0005-0000-0000-00002E390000}"/>
    <cellStyle name="Porcentagem 2 2 2 2 2 2 3" xfId="6259" xr:uid="{00000000-0005-0000-0000-00002F390000}"/>
    <cellStyle name="Porcentagem 2 2 2 2 2 2 3 2" xfId="25446" xr:uid="{00000000-0005-0000-0000-000030390000}"/>
    <cellStyle name="Porcentagem 2 2 2 2 2 2 3 3" xfId="35626" xr:uid="{00000000-0005-0000-0000-000031390000}"/>
    <cellStyle name="Porcentagem 2 2 2 2 2 2 3 4" xfId="15265" xr:uid="{00000000-0005-0000-0000-000032390000}"/>
    <cellStyle name="Porcentagem 2 2 2 2 2 2 4" xfId="8012" xr:uid="{00000000-0005-0000-0000-000033390000}"/>
    <cellStyle name="Porcentagem 2 2 2 2 2 2 4 2" xfId="27199" xr:uid="{00000000-0005-0000-0000-000034390000}"/>
    <cellStyle name="Porcentagem 2 2 2 2 2 2 4 3" xfId="37379" xr:uid="{00000000-0005-0000-0000-000035390000}"/>
    <cellStyle name="Porcentagem 2 2 2 2 2 2 4 4" xfId="17018" xr:uid="{00000000-0005-0000-0000-000036390000}"/>
    <cellStyle name="Porcentagem 2 2 2 2 2 2 5" xfId="10005" xr:uid="{00000000-0005-0000-0000-000037390000}"/>
    <cellStyle name="Porcentagem 2 2 2 2 2 2 5 2" xfId="29189" xr:uid="{00000000-0005-0000-0000-000038390000}"/>
    <cellStyle name="Porcentagem 2 2 2 2 2 2 5 3" xfId="39369" xr:uid="{00000000-0005-0000-0000-000039390000}"/>
    <cellStyle name="Porcentagem 2 2 2 2 2 2 5 4" xfId="19009" xr:uid="{00000000-0005-0000-0000-00003A390000}"/>
    <cellStyle name="Porcentagem 2 2 2 2 2 2 6" xfId="11758" xr:uid="{00000000-0005-0000-0000-00003B390000}"/>
    <cellStyle name="Porcentagem 2 2 2 2 2 2 6 2" xfId="30942" xr:uid="{00000000-0005-0000-0000-00003C390000}"/>
    <cellStyle name="Porcentagem 2 2 2 2 2 2 6 3" xfId="41122" xr:uid="{00000000-0005-0000-0000-00003D390000}"/>
    <cellStyle name="Porcentagem 2 2 2 2 2 2 6 4" xfId="20762" xr:uid="{00000000-0005-0000-0000-00003E390000}"/>
    <cellStyle name="Porcentagem 2 2 2 2 2 2 7" xfId="12634" xr:uid="{00000000-0005-0000-0000-00003F390000}"/>
    <cellStyle name="Porcentagem 2 2 2 2 2 2 7 2" xfId="31818" xr:uid="{00000000-0005-0000-0000-000040390000}"/>
    <cellStyle name="Porcentagem 2 2 2 2 2 2 7 3" xfId="41998" xr:uid="{00000000-0005-0000-0000-000041390000}"/>
    <cellStyle name="Porcentagem 2 2 2 2 2 2 7 4" xfId="21638" xr:uid="{00000000-0005-0000-0000-000042390000}"/>
    <cellStyle name="Porcentagem 2 2 2 2 2 2 8" xfId="22515" xr:uid="{00000000-0005-0000-0000-000043390000}"/>
    <cellStyle name="Porcentagem 2 2 2 2 2 2 8 2" xfId="32695" xr:uid="{00000000-0005-0000-0000-000044390000}"/>
    <cellStyle name="Porcentagem 2 2 2 2 2 2 8 3" xfId="42875" xr:uid="{00000000-0005-0000-0000-000045390000}"/>
    <cellStyle name="Porcentagem 2 2 2 2 2 2 9" xfId="23694" xr:uid="{00000000-0005-0000-0000-000046390000}"/>
    <cellStyle name="Porcentagem 2 2 2 2 2 3" xfId="4945" xr:uid="{00000000-0005-0000-0000-000047390000}"/>
    <cellStyle name="Porcentagem 2 2 2 2 2 3 2" xfId="6697" xr:uid="{00000000-0005-0000-0000-000048390000}"/>
    <cellStyle name="Porcentagem 2 2 2 2 2 3 2 2" xfId="25884" xr:uid="{00000000-0005-0000-0000-000049390000}"/>
    <cellStyle name="Porcentagem 2 2 2 2 2 3 2 3" xfId="36064" xr:uid="{00000000-0005-0000-0000-00004A390000}"/>
    <cellStyle name="Porcentagem 2 2 2 2 2 3 2 4" xfId="15703" xr:uid="{00000000-0005-0000-0000-00004B390000}"/>
    <cellStyle name="Porcentagem 2 2 2 2 2 3 3" xfId="8450" xr:uid="{00000000-0005-0000-0000-00004C390000}"/>
    <cellStyle name="Porcentagem 2 2 2 2 2 3 3 2" xfId="27637" xr:uid="{00000000-0005-0000-0000-00004D390000}"/>
    <cellStyle name="Porcentagem 2 2 2 2 2 3 3 3" xfId="37817" xr:uid="{00000000-0005-0000-0000-00004E390000}"/>
    <cellStyle name="Porcentagem 2 2 2 2 2 3 3 4" xfId="17456" xr:uid="{00000000-0005-0000-0000-00004F390000}"/>
    <cellStyle name="Porcentagem 2 2 2 2 2 3 4" xfId="10443" xr:uid="{00000000-0005-0000-0000-000050390000}"/>
    <cellStyle name="Porcentagem 2 2 2 2 2 3 4 2" xfId="29627" xr:uid="{00000000-0005-0000-0000-000051390000}"/>
    <cellStyle name="Porcentagem 2 2 2 2 2 3 4 3" xfId="39807" xr:uid="{00000000-0005-0000-0000-000052390000}"/>
    <cellStyle name="Porcentagem 2 2 2 2 2 3 4 4" xfId="19447" xr:uid="{00000000-0005-0000-0000-000053390000}"/>
    <cellStyle name="Porcentagem 2 2 2 2 2 3 5" xfId="24132" xr:uid="{00000000-0005-0000-0000-000054390000}"/>
    <cellStyle name="Porcentagem 2 2 2 2 2 3 6" xfId="34312" xr:uid="{00000000-0005-0000-0000-000055390000}"/>
    <cellStyle name="Porcentagem 2 2 2 2 2 3 7" xfId="13951" xr:uid="{00000000-0005-0000-0000-000056390000}"/>
    <cellStyle name="Porcentagem 2 2 2 2 2 4" xfId="5821" xr:uid="{00000000-0005-0000-0000-000057390000}"/>
    <cellStyle name="Porcentagem 2 2 2 2 2 4 2" xfId="25008" xr:uid="{00000000-0005-0000-0000-000058390000}"/>
    <cellStyle name="Porcentagem 2 2 2 2 2 4 3" xfId="35188" xr:uid="{00000000-0005-0000-0000-000059390000}"/>
    <cellStyle name="Porcentagem 2 2 2 2 2 4 4" xfId="14827" xr:uid="{00000000-0005-0000-0000-00005A390000}"/>
    <cellStyle name="Porcentagem 2 2 2 2 2 5" xfId="7574" xr:uid="{00000000-0005-0000-0000-00005B390000}"/>
    <cellStyle name="Porcentagem 2 2 2 2 2 5 2" xfId="26761" xr:uid="{00000000-0005-0000-0000-00005C390000}"/>
    <cellStyle name="Porcentagem 2 2 2 2 2 5 3" xfId="36941" xr:uid="{00000000-0005-0000-0000-00005D390000}"/>
    <cellStyle name="Porcentagem 2 2 2 2 2 5 4" xfId="16580" xr:uid="{00000000-0005-0000-0000-00005E390000}"/>
    <cellStyle name="Porcentagem 2 2 2 2 2 6" xfId="9567" xr:uid="{00000000-0005-0000-0000-00005F390000}"/>
    <cellStyle name="Porcentagem 2 2 2 2 2 6 2" xfId="28751" xr:uid="{00000000-0005-0000-0000-000060390000}"/>
    <cellStyle name="Porcentagem 2 2 2 2 2 6 3" xfId="38931" xr:uid="{00000000-0005-0000-0000-000061390000}"/>
    <cellStyle name="Porcentagem 2 2 2 2 2 6 4" xfId="18571" xr:uid="{00000000-0005-0000-0000-000062390000}"/>
    <cellStyle name="Porcentagem 2 2 2 2 2 7" xfId="11320" xr:uid="{00000000-0005-0000-0000-000063390000}"/>
    <cellStyle name="Porcentagem 2 2 2 2 2 7 2" xfId="30504" xr:uid="{00000000-0005-0000-0000-000064390000}"/>
    <cellStyle name="Porcentagem 2 2 2 2 2 7 3" xfId="40684" xr:uid="{00000000-0005-0000-0000-000065390000}"/>
    <cellStyle name="Porcentagem 2 2 2 2 2 7 4" xfId="20324" xr:uid="{00000000-0005-0000-0000-000066390000}"/>
    <cellStyle name="Porcentagem 2 2 2 2 2 8" xfId="12196" xr:uid="{00000000-0005-0000-0000-000067390000}"/>
    <cellStyle name="Porcentagem 2 2 2 2 2 8 2" xfId="31380" xr:uid="{00000000-0005-0000-0000-000068390000}"/>
    <cellStyle name="Porcentagem 2 2 2 2 2 8 3" xfId="41560" xr:uid="{00000000-0005-0000-0000-000069390000}"/>
    <cellStyle name="Porcentagem 2 2 2 2 2 8 4" xfId="21200" xr:uid="{00000000-0005-0000-0000-00006A390000}"/>
    <cellStyle name="Porcentagem 2 2 2 2 2 9" xfId="22077" xr:uid="{00000000-0005-0000-0000-00006B390000}"/>
    <cellStyle name="Porcentagem 2 2 2 2 2 9 2" xfId="32257" xr:uid="{00000000-0005-0000-0000-00006C390000}"/>
    <cellStyle name="Porcentagem 2 2 2 2 2 9 3" xfId="42437" xr:uid="{00000000-0005-0000-0000-00006D390000}"/>
    <cellStyle name="Porcentagem 2 2 2 2 3" xfId="4287" xr:uid="{00000000-0005-0000-0000-00006E390000}"/>
    <cellStyle name="Porcentagem 2 2 2 2 3 10" xfId="33655" xr:uid="{00000000-0005-0000-0000-00006F390000}"/>
    <cellStyle name="Porcentagem 2 2 2 2 3 11" xfId="13294" xr:uid="{00000000-0005-0000-0000-000070390000}"/>
    <cellStyle name="Porcentagem 2 2 2 2 3 2" xfId="5164" xr:uid="{00000000-0005-0000-0000-000071390000}"/>
    <cellStyle name="Porcentagem 2 2 2 2 3 2 2" xfId="6916" xr:uid="{00000000-0005-0000-0000-000072390000}"/>
    <cellStyle name="Porcentagem 2 2 2 2 3 2 2 2" xfId="26103" xr:uid="{00000000-0005-0000-0000-000073390000}"/>
    <cellStyle name="Porcentagem 2 2 2 2 3 2 2 3" xfId="36283" xr:uid="{00000000-0005-0000-0000-000074390000}"/>
    <cellStyle name="Porcentagem 2 2 2 2 3 2 2 4" xfId="15922" xr:uid="{00000000-0005-0000-0000-000075390000}"/>
    <cellStyle name="Porcentagem 2 2 2 2 3 2 3" xfId="8669" xr:uid="{00000000-0005-0000-0000-000076390000}"/>
    <cellStyle name="Porcentagem 2 2 2 2 3 2 3 2" xfId="27856" xr:uid="{00000000-0005-0000-0000-000077390000}"/>
    <cellStyle name="Porcentagem 2 2 2 2 3 2 3 3" xfId="38036" xr:uid="{00000000-0005-0000-0000-000078390000}"/>
    <cellStyle name="Porcentagem 2 2 2 2 3 2 3 4" xfId="17675" xr:uid="{00000000-0005-0000-0000-000079390000}"/>
    <cellStyle name="Porcentagem 2 2 2 2 3 2 4" xfId="10662" xr:uid="{00000000-0005-0000-0000-00007A390000}"/>
    <cellStyle name="Porcentagem 2 2 2 2 3 2 4 2" xfId="29846" xr:uid="{00000000-0005-0000-0000-00007B390000}"/>
    <cellStyle name="Porcentagem 2 2 2 2 3 2 4 3" xfId="40026" xr:uid="{00000000-0005-0000-0000-00007C390000}"/>
    <cellStyle name="Porcentagem 2 2 2 2 3 2 4 4" xfId="19666" xr:uid="{00000000-0005-0000-0000-00007D390000}"/>
    <cellStyle name="Porcentagem 2 2 2 2 3 2 5" xfId="24351" xr:uid="{00000000-0005-0000-0000-00007E390000}"/>
    <cellStyle name="Porcentagem 2 2 2 2 3 2 6" xfId="34531" xr:uid="{00000000-0005-0000-0000-00007F390000}"/>
    <cellStyle name="Porcentagem 2 2 2 2 3 2 7" xfId="14170" xr:uid="{00000000-0005-0000-0000-000080390000}"/>
    <cellStyle name="Porcentagem 2 2 2 2 3 3" xfId="6040" xr:uid="{00000000-0005-0000-0000-000081390000}"/>
    <cellStyle name="Porcentagem 2 2 2 2 3 3 2" xfId="25227" xr:uid="{00000000-0005-0000-0000-000082390000}"/>
    <cellStyle name="Porcentagem 2 2 2 2 3 3 3" xfId="35407" xr:uid="{00000000-0005-0000-0000-000083390000}"/>
    <cellStyle name="Porcentagem 2 2 2 2 3 3 4" xfId="15046" xr:uid="{00000000-0005-0000-0000-000084390000}"/>
    <cellStyle name="Porcentagem 2 2 2 2 3 4" xfId="7793" xr:uid="{00000000-0005-0000-0000-000085390000}"/>
    <cellStyle name="Porcentagem 2 2 2 2 3 4 2" xfId="26980" xr:uid="{00000000-0005-0000-0000-000086390000}"/>
    <cellStyle name="Porcentagem 2 2 2 2 3 4 3" xfId="37160" xr:uid="{00000000-0005-0000-0000-000087390000}"/>
    <cellStyle name="Porcentagem 2 2 2 2 3 4 4" xfId="16799" xr:uid="{00000000-0005-0000-0000-000088390000}"/>
    <cellStyle name="Porcentagem 2 2 2 2 3 5" xfId="9786" xr:uid="{00000000-0005-0000-0000-000089390000}"/>
    <cellStyle name="Porcentagem 2 2 2 2 3 5 2" xfId="28970" xr:uid="{00000000-0005-0000-0000-00008A390000}"/>
    <cellStyle name="Porcentagem 2 2 2 2 3 5 3" xfId="39150" xr:uid="{00000000-0005-0000-0000-00008B390000}"/>
    <cellStyle name="Porcentagem 2 2 2 2 3 5 4" xfId="18790" xr:uid="{00000000-0005-0000-0000-00008C390000}"/>
    <cellStyle name="Porcentagem 2 2 2 2 3 6" xfId="11539" xr:uid="{00000000-0005-0000-0000-00008D390000}"/>
    <cellStyle name="Porcentagem 2 2 2 2 3 6 2" xfId="30723" xr:uid="{00000000-0005-0000-0000-00008E390000}"/>
    <cellStyle name="Porcentagem 2 2 2 2 3 6 3" xfId="40903" xr:uid="{00000000-0005-0000-0000-00008F390000}"/>
    <cellStyle name="Porcentagem 2 2 2 2 3 6 4" xfId="20543" xr:uid="{00000000-0005-0000-0000-000090390000}"/>
    <cellStyle name="Porcentagem 2 2 2 2 3 7" xfId="12415" xr:uid="{00000000-0005-0000-0000-000091390000}"/>
    <cellStyle name="Porcentagem 2 2 2 2 3 7 2" xfId="31599" xr:uid="{00000000-0005-0000-0000-000092390000}"/>
    <cellStyle name="Porcentagem 2 2 2 2 3 7 3" xfId="41779" xr:uid="{00000000-0005-0000-0000-000093390000}"/>
    <cellStyle name="Porcentagem 2 2 2 2 3 7 4" xfId="21419" xr:uid="{00000000-0005-0000-0000-000094390000}"/>
    <cellStyle name="Porcentagem 2 2 2 2 3 8" xfId="22296" xr:uid="{00000000-0005-0000-0000-000095390000}"/>
    <cellStyle name="Porcentagem 2 2 2 2 3 8 2" xfId="32476" xr:uid="{00000000-0005-0000-0000-000096390000}"/>
    <cellStyle name="Porcentagem 2 2 2 2 3 8 3" xfId="42656" xr:uid="{00000000-0005-0000-0000-000097390000}"/>
    <cellStyle name="Porcentagem 2 2 2 2 3 9" xfId="23475" xr:uid="{00000000-0005-0000-0000-000098390000}"/>
    <cellStyle name="Porcentagem 2 2 2 2 4" xfId="4726" xr:uid="{00000000-0005-0000-0000-000099390000}"/>
    <cellStyle name="Porcentagem 2 2 2 2 4 2" xfId="6478" xr:uid="{00000000-0005-0000-0000-00009A390000}"/>
    <cellStyle name="Porcentagem 2 2 2 2 4 2 2" xfId="25665" xr:uid="{00000000-0005-0000-0000-00009B390000}"/>
    <cellStyle name="Porcentagem 2 2 2 2 4 2 3" xfId="35845" xr:uid="{00000000-0005-0000-0000-00009C390000}"/>
    <cellStyle name="Porcentagem 2 2 2 2 4 2 4" xfId="15484" xr:uid="{00000000-0005-0000-0000-00009D390000}"/>
    <cellStyle name="Porcentagem 2 2 2 2 4 3" xfId="8231" xr:uid="{00000000-0005-0000-0000-00009E390000}"/>
    <cellStyle name="Porcentagem 2 2 2 2 4 3 2" xfId="27418" xr:uid="{00000000-0005-0000-0000-00009F390000}"/>
    <cellStyle name="Porcentagem 2 2 2 2 4 3 3" xfId="37598" xr:uid="{00000000-0005-0000-0000-0000A0390000}"/>
    <cellStyle name="Porcentagem 2 2 2 2 4 3 4" xfId="17237" xr:uid="{00000000-0005-0000-0000-0000A1390000}"/>
    <cellStyle name="Porcentagem 2 2 2 2 4 4" xfId="10224" xr:uid="{00000000-0005-0000-0000-0000A2390000}"/>
    <cellStyle name="Porcentagem 2 2 2 2 4 4 2" xfId="29408" xr:uid="{00000000-0005-0000-0000-0000A3390000}"/>
    <cellStyle name="Porcentagem 2 2 2 2 4 4 3" xfId="39588" xr:uid="{00000000-0005-0000-0000-0000A4390000}"/>
    <cellStyle name="Porcentagem 2 2 2 2 4 4 4" xfId="19228" xr:uid="{00000000-0005-0000-0000-0000A5390000}"/>
    <cellStyle name="Porcentagem 2 2 2 2 4 5" xfId="23913" xr:uid="{00000000-0005-0000-0000-0000A6390000}"/>
    <cellStyle name="Porcentagem 2 2 2 2 4 6" xfId="34093" xr:uid="{00000000-0005-0000-0000-0000A7390000}"/>
    <cellStyle name="Porcentagem 2 2 2 2 4 7" xfId="13732" xr:uid="{00000000-0005-0000-0000-0000A8390000}"/>
    <cellStyle name="Porcentagem 2 2 2 2 5" xfId="5602" xr:uid="{00000000-0005-0000-0000-0000A9390000}"/>
    <cellStyle name="Porcentagem 2 2 2 2 5 2" xfId="9128" xr:uid="{00000000-0005-0000-0000-0000AA390000}"/>
    <cellStyle name="Porcentagem 2 2 2 2 5 2 2" xfId="28312" xr:uid="{00000000-0005-0000-0000-0000AB390000}"/>
    <cellStyle name="Porcentagem 2 2 2 2 5 2 3" xfId="38492" xr:uid="{00000000-0005-0000-0000-0000AC390000}"/>
    <cellStyle name="Porcentagem 2 2 2 2 5 2 4" xfId="18132" xr:uid="{00000000-0005-0000-0000-0000AD390000}"/>
    <cellStyle name="Porcentagem 2 2 2 2 5 3" xfId="24789" xr:uid="{00000000-0005-0000-0000-0000AE390000}"/>
    <cellStyle name="Porcentagem 2 2 2 2 5 4" xfId="34969" xr:uid="{00000000-0005-0000-0000-0000AF390000}"/>
    <cellStyle name="Porcentagem 2 2 2 2 5 5" xfId="14608" xr:uid="{00000000-0005-0000-0000-0000B0390000}"/>
    <cellStyle name="Porcentagem 2 2 2 2 6" xfId="7355" xr:uid="{00000000-0005-0000-0000-0000B1390000}"/>
    <cellStyle name="Porcentagem 2 2 2 2 6 2" xfId="26542" xr:uid="{00000000-0005-0000-0000-0000B2390000}"/>
    <cellStyle name="Porcentagem 2 2 2 2 6 3" xfId="36722" xr:uid="{00000000-0005-0000-0000-0000B3390000}"/>
    <cellStyle name="Porcentagem 2 2 2 2 6 4" xfId="16361" xr:uid="{00000000-0005-0000-0000-0000B4390000}"/>
    <cellStyle name="Porcentagem 2 2 2 2 7" xfId="9348" xr:uid="{00000000-0005-0000-0000-0000B5390000}"/>
    <cellStyle name="Porcentagem 2 2 2 2 7 2" xfId="28532" xr:uid="{00000000-0005-0000-0000-0000B6390000}"/>
    <cellStyle name="Porcentagem 2 2 2 2 7 3" xfId="38712" xr:uid="{00000000-0005-0000-0000-0000B7390000}"/>
    <cellStyle name="Porcentagem 2 2 2 2 7 4" xfId="18352" xr:uid="{00000000-0005-0000-0000-0000B8390000}"/>
    <cellStyle name="Porcentagem 2 2 2 2 8" xfId="11101" xr:uid="{00000000-0005-0000-0000-0000B9390000}"/>
    <cellStyle name="Porcentagem 2 2 2 2 8 2" xfId="30285" xr:uid="{00000000-0005-0000-0000-0000BA390000}"/>
    <cellStyle name="Porcentagem 2 2 2 2 8 3" xfId="40465" xr:uid="{00000000-0005-0000-0000-0000BB390000}"/>
    <cellStyle name="Porcentagem 2 2 2 2 8 4" xfId="20105" xr:uid="{00000000-0005-0000-0000-0000BC390000}"/>
    <cellStyle name="Porcentagem 2 2 2 2 9" xfId="11977" xr:uid="{00000000-0005-0000-0000-0000BD390000}"/>
    <cellStyle name="Porcentagem 2 2 2 2 9 2" xfId="31161" xr:uid="{00000000-0005-0000-0000-0000BE390000}"/>
    <cellStyle name="Porcentagem 2 2 2 2 9 3" xfId="41341" xr:uid="{00000000-0005-0000-0000-0000BF390000}"/>
    <cellStyle name="Porcentagem 2 2 2 2 9 4" xfId="20981" xr:uid="{00000000-0005-0000-0000-0000C0390000}"/>
    <cellStyle name="Porcentagem 2 2 2 3" xfId="3953" xr:uid="{00000000-0005-0000-0000-0000C1390000}"/>
    <cellStyle name="Porcentagem 2 2 2 3 10" xfId="23141" xr:uid="{00000000-0005-0000-0000-0000C2390000}"/>
    <cellStyle name="Porcentagem 2 2 2 3 11" xfId="33321" xr:uid="{00000000-0005-0000-0000-0000C3390000}"/>
    <cellStyle name="Porcentagem 2 2 2 3 12" xfId="12960" xr:uid="{00000000-0005-0000-0000-0000C4390000}"/>
    <cellStyle name="Porcentagem 2 2 2 3 2" xfId="4391" xr:uid="{00000000-0005-0000-0000-0000C5390000}"/>
    <cellStyle name="Porcentagem 2 2 2 3 2 10" xfId="33759" xr:uid="{00000000-0005-0000-0000-0000C6390000}"/>
    <cellStyle name="Porcentagem 2 2 2 3 2 11" xfId="13398" xr:uid="{00000000-0005-0000-0000-0000C7390000}"/>
    <cellStyle name="Porcentagem 2 2 2 3 2 2" xfId="5268" xr:uid="{00000000-0005-0000-0000-0000C8390000}"/>
    <cellStyle name="Porcentagem 2 2 2 3 2 2 2" xfId="7020" xr:uid="{00000000-0005-0000-0000-0000C9390000}"/>
    <cellStyle name="Porcentagem 2 2 2 3 2 2 2 2" xfId="26207" xr:uid="{00000000-0005-0000-0000-0000CA390000}"/>
    <cellStyle name="Porcentagem 2 2 2 3 2 2 2 3" xfId="36387" xr:uid="{00000000-0005-0000-0000-0000CB390000}"/>
    <cellStyle name="Porcentagem 2 2 2 3 2 2 2 4" xfId="16026" xr:uid="{00000000-0005-0000-0000-0000CC390000}"/>
    <cellStyle name="Porcentagem 2 2 2 3 2 2 3" xfId="8773" xr:uid="{00000000-0005-0000-0000-0000CD390000}"/>
    <cellStyle name="Porcentagem 2 2 2 3 2 2 3 2" xfId="27960" xr:uid="{00000000-0005-0000-0000-0000CE390000}"/>
    <cellStyle name="Porcentagem 2 2 2 3 2 2 3 3" xfId="38140" xr:uid="{00000000-0005-0000-0000-0000CF390000}"/>
    <cellStyle name="Porcentagem 2 2 2 3 2 2 3 4" xfId="17779" xr:uid="{00000000-0005-0000-0000-0000D0390000}"/>
    <cellStyle name="Porcentagem 2 2 2 3 2 2 4" xfId="10766" xr:uid="{00000000-0005-0000-0000-0000D1390000}"/>
    <cellStyle name="Porcentagem 2 2 2 3 2 2 4 2" xfId="29950" xr:uid="{00000000-0005-0000-0000-0000D2390000}"/>
    <cellStyle name="Porcentagem 2 2 2 3 2 2 4 3" xfId="40130" xr:uid="{00000000-0005-0000-0000-0000D3390000}"/>
    <cellStyle name="Porcentagem 2 2 2 3 2 2 4 4" xfId="19770" xr:uid="{00000000-0005-0000-0000-0000D4390000}"/>
    <cellStyle name="Porcentagem 2 2 2 3 2 2 5" xfId="24455" xr:uid="{00000000-0005-0000-0000-0000D5390000}"/>
    <cellStyle name="Porcentagem 2 2 2 3 2 2 6" xfId="34635" xr:uid="{00000000-0005-0000-0000-0000D6390000}"/>
    <cellStyle name="Porcentagem 2 2 2 3 2 2 7" xfId="14274" xr:uid="{00000000-0005-0000-0000-0000D7390000}"/>
    <cellStyle name="Porcentagem 2 2 2 3 2 3" xfId="6144" xr:uid="{00000000-0005-0000-0000-0000D8390000}"/>
    <cellStyle name="Porcentagem 2 2 2 3 2 3 2" xfId="25331" xr:uid="{00000000-0005-0000-0000-0000D9390000}"/>
    <cellStyle name="Porcentagem 2 2 2 3 2 3 3" xfId="35511" xr:uid="{00000000-0005-0000-0000-0000DA390000}"/>
    <cellStyle name="Porcentagem 2 2 2 3 2 3 4" xfId="15150" xr:uid="{00000000-0005-0000-0000-0000DB390000}"/>
    <cellStyle name="Porcentagem 2 2 2 3 2 4" xfId="7897" xr:uid="{00000000-0005-0000-0000-0000DC390000}"/>
    <cellStyle name="Porcentagem 2 2 2 3 2 4 2" xfId="27084" xr:uid="{00000000-0005-0000-0000-0000DD390000}"/>
    <cellStyle name="Porcentagem 2 2 2 3 2 4 3" xfId="37264" xr:uid="{00000000-0005-0000-0000-0000DE390000}"/>
    <cellStyle name="Porcentagem 2 2 2 3 2 4 4" xfId="16903" xr:uid="{00000000-0005-0000-0000-0000DF390000}"/>
    <cellStyle name="Porcentagem 2 2 2 3 2 5" xfId="9890" xr:uid="{00000000-0005-0000-0000-0000E0390000}"/>
    <cellStyle name="Porcentagem 2 2 2 3 2 5 2" xfId="29074" xr:uid="{00000000-0005-0000-0000-0000E1390000}"/>
    <cellStyle name="Porcentagem 2 2 2 3 2 5 3" xfId="39254" xr:uid="{00000000-0005-0000-0000-0000E2390000}"/>
    <cellStyle name="Porcentagem 2 2 2 3 2 5 4" xfId="18894" xr:uid="{00000000-0005-0000-0000-0000E3390000}"/>
    <cellStyle name="Porcentagem 2 2 2 3 2 6" xfId="11643" xr:uid="{00000000-0005-0000-0000-0000E4390000}"/>
    <cellStyle name="Porcentagem 2 2 2 3 2 6 2" xfId="30827" xr:uid="{00000000-0005-0000-0000-0000E5390000}"/>
    <cellStyle name="Porcentagem 2 2 2 3 2 6 3" xfId="41007" xr:uid="{00000000-0005-0000-0000-0000E6390000}"/>
    <cellStyle name="Porcentagem 2 2 2 3 2 6 4" xfId="20647" xr:uid="{00000000-0005-0000-0000-0000E7390000}"/>
    <cellStyle name="Porcentagem 2 2 2 3 2 7" xfId="12519" xr:uid="{00000000-0005-0000-0000-0000E8390000}"/>
    <cellStyle name="Porcentagem 2 2 2 3 2 7 2" xfId="31703" xr:uid="{00000000-0005-0000-0000-0000E9390000}"/>
    <cellStyle name="Porcentagem 2 2 2 3 2 7 3" xfId="41883" xr:uid="{00000000-0005-0000-0000-0000EA390000}"/>
    <cellStyle name="Porcentagem 2 2 2 3 2 7 4" xfId="21523" xr:uid="{00000000-0005-0000-0000-0000EB390000}"/>
    <cellStyle name="Porcentagem 2 2 2 3 2 8" xfId="22400" xr:uid="{00000000-0005-0000-0000-0000EC390000}"/>
    <cellStyle name="Porcentagem 2 2 2 3 2 8 2" xfId="32580" xr:uid="{00000000-0005-0000-0000-0000ED390000}"/>
    <cellStyle name="Porcentagem 2 2 2 3 2 8 3" xfId="42760" xr:uid="{00000000-0005-0000-0000-0000EE390000}"/>
    <cellStyle name="Porcentagem 2 2 2 3 2 9" xfId="23579" xr:uid="{00000000-0005-0000-0000-0000EF390000}"/>
    <cellStyle name="Porcentagem 2 2 2 3 3" xfId="4830" xr:uid="{00000000-0005-0000-0000-0000F0390000}"/>
    <cellStyle name="Porcentagem 2 2 2 3 3 2" xfId="6582" xr:uid="{00000000-0005-0000-0000-0000F1390000}"/>
    <cellStyle name="Porcentagem 2 2 2 3 3 2 2" xfId="25769" xr:uid="{00000000-0005-0000-0000-0000F2390000}"/>
    <cellStyle name="Porcentagem 2 2 2 3 3 2 3" xfId="35949" xr:uid="{00000000-0005-0000-0000-0000F3390000}"/>
    <cellStyle name="Porcentagem 2 2 2 3 3 2 4" xfId="15588" xr:uid="{00000000-0005-0000-0000-0000F4390000}"/>
    <cellStyle name="Porcentagem 2 2 2 3 3 3" xfId="8335" xr:uid="{00000000-0005-0000-0000-0000F5390000}"/>
    <cellStyle name="Porcentagem 2 2 2 3 3 3 2" xfId="27522" xr:uid="{00000000-0005-0000-0000-0000F6390000}"/>
    <cellStyle name="Porcentagem 2 2 2 3 3 3 3" xfId="37702" xr:uid="{00000000-0005-0000-0000-0000F7390000}"/>
    <cellStyle name="Porcentagem 2 2 2 3 3 3 4" xfId="17341" xr:uid="{00000000-0005-0000-0000-0000F8390000}"/>
    <cellStyle name="Porcentagem 2 2 2 3 3 4" xfId="10328" xr:uid="{00000000-0005-0000-0000-0000F9390000}"/>
    <cellStyle name="Porcentagem 2 2 2 3 3 4 2" xfId="29512" xr:uid="{00000000-0005-0000-0000-0000FA390000}"/>
    <cellStyle name="Porcentagem 2 2 2 3 3 4 3" xfId="39692" xr:uid="{00000000-0005-0000-0000-0000FB390000}"/>
    <cellStyle name="Porcentagem 2 2 2 3 3 4 4" xfId="19332" xr:uid="{00000000-0005-0000-0000-0000FC390000}"/>
    <cellStyle name="Porcentagem 2 2 2 3 3 5" xfId="24017" xr:uid="{00000000-0005-0000-0000-0000FD390000}"/>
    <cellStyle name="Porcentagem 2 2 2 3 3 6" xfId="34197" xr:uid="{00000000-0005-0000-0000-0000FE390000}"/>
    <cellStyle name="Porcentagem 2 2 2 3 3 7" xfId="13836" xr:uid="{00000000-0005-0000-0000-0000FF390000}"/>
    <cellStyle name="Porcentagem 2 2 2 3 4" xfId="5706" xr:uid="{00000000-0005-0000-0000-0000003A0000}"/>
    <cellStyle name="Porcentagem 2 2 2 3 4 2" xfId="24893" xr:uid="{00000000-0005-0000-0000-0000013A0000}"/>
    <cellStyle name="Porcentagem 2 2 2 3 4 3" xfId="35073" xr:uid="{00000000-0005-0000-0000-0000023A0000}"/>
    <cellStyle name="Porcentagem 2 2 2 3 4 4" xfId="14712" xr:uid="{00000000-0005-0000-0000-0000033A0000}"/>
    <cellStyle name="Porcentagem 2 2 2 3 5" xfId="7459" xr:uid="{00000000-0005-0000-0000-0000043A0000}"/>
    <cellStyle name="Porcentagem 2 2 2 3 5 2" xfId="26646" xr:uid="{00000000-0005-0000-0000-0000053A0000}"/>
    <cellStyle name="Porcentagem 2 2 2 3 5 3" xfId="36826" xr:uid="{00000000-0005-0000-0000-0000063A0000}"/>
    <cellStyle name="Porcentagem 2 2 2 3 5 4" xfId="16465" xr:uid="{00000000-0005-0000-0000-0000073A0000}"/>
    <cellStyle name="Porcentagem 2 2 2 3 6" xfId="9452" xr:uid="{00000000-0005-0000-0000-0000083A0000}"/>
    <cellStyle name="Porcentagem 2 2 2 3 6 2" xfId="28636" xr:uid="{00000000-0005-0000-0000-0000093A0000}"/>
    <cellStyle name="Porcentagem 2 2 2 3 6 3" xfId="38816" xr:uid="{00000000-0005-0000-0000-00000A3A0000}"/>
    <cellStyle name="Porcentagem 2 2 2 3 6 4" xfId="18456" xr:uid="{00000000-0005-0000-0000-00000B3A0000}"/>
    <cellStyle name="Porcentagem 2 2 2 3 7" xfId="11205" xr:uid="{00000000-0005-0000-0000-00000C3A0000}"/>
    <cellStyle name="Porcentagem 2 2 2 3 7 2" xfId="30389" xr:uid="{00000000-0005-0000-0000-00000D3A0000}"/>
    <cellStyle name="Porcentagem 2 2 2 3 7 3" xfId="40569" xr:uid="{00000000-0005-0000-0000-00000E3A0000}"/>
    <cellStyle name="Porcentagem 2 2 2 3 7 4" xfId="20209" xr:uid="{00000000-0005-0000-0000-00000F3A0000}"/>
    <cellStyle name="Porcentagem 2 2 2 3 8" xfId="12081" xr:uid="{00000000-0005-0000-0000-0000103A0000}"/>
    <cellStyle name="Porcentagem 2 2 2 3 8 2" xfId="31265" xr:uid="{00000000-0005-0000-0000-0000113A0000}"/>
    <cellStyle name="Porcentagem 2 2 2 3 8 3" xfId="41445" xr:uid="{00000000-0005-0000-0000-0000123A0000}"/>
    <cellStyle name="Porcentagem 2 2 2 3 8 4" xfId="21085" xr:uid="{00000000-0005-0000-0000-0000133A0000}"/>
    <cellStyle name="Porcentagem 2 2 2 3 9" xfId="21962" xr:uid="{00000000-0005-0000-0000-0000143A0000}"/>
    <cellStyle name="Porcentagem 2 2 2 3 9 2" xfId="32142" xr:uid="{00000000-0005-0000-0000-0000153A0000}"/>
    <cellStyle name="Porcentagem 2 2 2 3 9 3" xfId="42322" xr:uid="{00000000-0005-0000-0000-0000163A0000}"/>
    <cellStyle name="Porcentagem 2 2 2 4" xfId="4172" xr:uid="{00000000-0005-0000-0000-0000173A0000}"/>
    <cellStyle name="Porcentagem 2 2 2 4 10" xfId="33540" xr:uid="{00000000-0005-0000-0000-0000183A0000}"/>
    <cellStyle name="Porcentagem 2 2 2 4 11" xfId="13179" xr:uid="{00000000-0005-0000-0000-0000193A0000}"/>
    <cellStyle name="Porcentagem 2 2 2 4 2" xfId="5049" xr:uid="{00000000-0005-0000-0000-00001A3A0000}"/>
    <cellStyle name="Porcentagem 2 2 2 4 2 2" xfId="6801" xr:uid="{00000000-0005-0000-0000-00001B3A0000}"/>
    <cellStyle name="Porcentagem 2 2 2 4 2 2 2" xfId="25988" xr:uid="{00000000-0005-0000-0000-00001C3A0000}"/>
    <cellStyle name="Porcentagem 2 2 2 4 2 2 3" xfId="36168" xr:uid="{00000000-0005-0000-0000-00001D3A0000}"/>
    <cellStyle name="Porcentagem 2 2 2 4 2 2 4" xfId="15807" xr:uid="{00000000-0005-0000-0000-00001E3A0000}"/>
    <cellStyle name="Porcentagem 2 2 2 4 2 3" xfId="8554" xr:uid="{00000000-0005-0000-0000-00001F3A0000}"/>
    <cellStyle name="Porcentagem 2 2 2 4 2 3 2" xfId="27741" xr:uid="{00000000-0005-0000-0000-0000203A0000}"/>
    <cellStyle name="Porcentagem 2 2 2 4 2 3 3" xfId="37921" xr:uid="{00000000-0005-0000-0000-0000213A0000}"/>
    <cellStyle name="Porcentagem 2 2 2 4 2 3 4" xfId="17560" xr:uid="{00000000-0005-0000-0000-0000223A0000}"/>
    <cellStyle name="Porcentagem 2 2 2 4 2 4" xfId="10547" xr:uid="{00000000-0005-0000-0000-0000233A0000}"/>
    <cellStyle name="Porcentagem 2 2 2 4 2 4 2" xfId="29731" xr:uid="{00000000-0005-0000-0000-0000243A0000}"/>
    <cellStyle name="Porcentagem 2 2 2 4 2 4 3" xfId="39911" xr:uid="{00000000-0005-0000-0000-0000253A0000}"/>
    <cellStyle name="Porcentagem 2 2 2 4 2 4 4" xfId="19551" xr:uid="{00000000-0005-0000-0000-0000263A0000}"/>
    <cellStyle name="Porcentagem 2 2 2 4 2 5" xfId="24236" xr:uid="{00000000-0005-0000-0000-0000273A0000}"/>
    <cellStyle name="Porcentagem 2 2 2 4 2 6" xfId="34416" xr:uid="{00000000-0005-0000-0000-0000283A0000}"/>
    <cellStyle name="Porcentagem 2 2 2 4 2 7" xfId="14055" xr:uid="{00000000-0005-0000-0000-0000293A0000}"/>
    <cellStyle name="Porcentagem 2 2 2 4 3" xfId="5925" xr:uid="{00000000-0005-0000-0000-00002A3A0000}"/>
    <cellStyle name="Porcentagem 2 2 2 4 3 2" xfId="25112" xr:uid="{00000000-0005-0000-0000-00002B3A0000}"/>
    <cellStyle name="Porcentagem 2 2 2 4 3 3" xfId="35292" xr:uid="{00000000-0005-0000-0000-00002C3A0000}"/>
    <cellStyle name="Porcentagem 2 2 2 4 3 4" xfId="14931" xr:uid="{00000000-0005-0000-0000-00002D3A0000}"/>
    <cellStyle name="Porcentagem 2 2 2 4 4" xfId="7678" xr:uid="{00000000-0005-0000-0000-00002E3A0000}"/>
    <cellStyle name="Porcentagem 2 2 2 4 4 2" xfId="26865" xr:uid="{00000000-0005-0000-0000-00002F3A0000}"/>
    <cellStyle name="Porcentagem 2 2 2 4 4 3" xfId="37045" xr:uid="{00000000-0005-0000-0000-0000303A0000}"/>
    <cellStyle name="Porcentagem 2 2 2 4 4 4" xfId="16684" xr:uid="{00000000-0005-0000-0000-0000313A0000}"/>
    <cellStyle name="Porcentagem 2 2 2 4 5" xfId="9671" xr:uid="{00000000-0005-0000-0000-0000323A0000}"/>
    <cellStyle name="Porcentagem 2 2 2 4 5 2" xfId="28855" xr:uid="{00000000-0005-0000-0000-0000333A0000}"/>
    <cellStyle name="Porcentagem 2 2 2 4 5 3" xfId="39035" xr:uid="{00000000-0005-0000-0000-0000343A0000}"/>
    <cellStyle name="Porcentagem 2 2 2 4 5 4" xfId="18675" xr:uid="{00000000-0005-0000-0000-0000353A0000}"/>
    <cellStyle name="Porcentagem 2 2 2 4 6" xfId="11424" xr:uid="{00000000-0005-0000-0000-0000363A0000}"/>
    <cellStyle name="Porcentagem 2 2 2 4 6 2" xfId="30608" xr:uid="{00000000-0005-0000-0000-0000373A0000}"/>
    <cellStyle name="Porcentagem 2 2 2 4 6 3" xfId="40788" xr:uid="{00000000-0005-0000-0000-0000383A0000}"/>
    <cellStyle name="Porcentagem 2 2 2 4 6 4" xfId="20428" xr:uid="{00000000-0005-0000-0000-0000393A0000}"/>
    <cellStyle name="Porcentagem 2 2 2 4 7" xfId="12300" xr:uid="{00000000-0005-0000-0000-00003A3A0000}"/>
    <cellStyle name="Porcentagem 2 2 2 4 7 2" xfId="31484" xr:uid="{00000000-0005-0000-0000-00003B3A0000}"/>
    <cellStyle name="Porcentagem 2 2 2 4 7 3" xfId="41664" xr:uid="{00000000-0005-0000-0000-00003C3A0000}"/>
    <cellStyle name="Porcentagem 2 2 2 4 7 4" xfId="21304" xr:uid="{00000000-0005-0000-0000-00003D3A0000}"/>
    <cellStyle name="Porcentagem 2 2 2 4 8" xfId="22181" xr:uid="{00000000-0005-0000-0000-00003E3A0000}"/>
    <cellStyle name="Porcentagem 2 2 2 4 8 2" xfId="32361" xr:uid="{00000000-0005-0000-0000-00003F3A0000}"/>
    <cellStyle name="Porcentagem 2 2 2 4 8 3" xfId="42541" xr:uid="{00000000-0005-0000-0000-0000403A0000}"/>
    <cellStyle name="Porcentagem 2 2 2 4 9" xfId="23360" xr:uid="{00000000-0005-0000-0000-0000413A0000}"/>
    <cellStyle name="Porcentagem 2 2 2 5" xfId="4611" xr:uid="{00000000-0005-0000-0000-0000423A0000}"/>
    <cellStyle name="Porcentagem 2 2 2 5 2" xfId="6363" xr:uid="{00000000-0005-0000-0000-0000433A0000}"/>
    <cellStyle name="Porcentagem 2 2 2 5 2 2" xfId="25550" xr:uid="{00000000-0005-0000-0000-0000443A0000}"/>
    <cellStyle name="Porcentagem 2 2 2 5 2 3" xfId="35730" xr:uid="{00000000-0005-0000-0000-0000453A0000}"/>
    <cellStyle name="Porcentagem 2 2 2 5 2 4" xfId="15369" xr:uid="{00000000-0005-0000-0000-0000463A0000}"/>
    <cellStyle name="Porcentagem 2 2 2 5 3" xfId="8116" xr:uid="{00000000-0005-0000-0000-0000473A0000}"/>
    <cellStyle name="Porcentagem 2 2 2 5 3 2" xfId="27303" xr:uid="{00000000-0005-0000-0000-0000483A0000}"/>
    <cellStyle name="Porcentagem 2 2 2 5 3 3" xfId="37483" xr:uid="{00000000-0005-0000-0000-0000493A0000}"/>
    <cellStyle name="Porcentagem 2 2 2 5 3 4" xfId="17122" xr:uid="{00000000-0005-0000-0000-00004A3A0000}"/>
    <cellStyle name="Porcentagem 2 2 2 5 4" xfId="10109" xr:uid="{00000000-0005-0000-0000-00004B3A0000}"/>
    <cellStyle name="Porcentagem 2 2 2 5 4 2" xfId="29293" xr:uid="{00000000-0005-0000-0000-00004C3A0000}"/>
    <cellStyle name="Porcentagem 2 2 2 5 4 3" xfId="39473" xr:uid="{00000000-0005-0000-0000-00004D3A0000}"/>
    <cellStyle name="Porcentagem 2 2 2 5 4 4" xfId="19113" xr:uid="{00000000-0005-0000-0000-00004E3A0000}"/>
    <cellStyle name="Porcentagem 2 2 2 5 5" xfId="23798" xr:uid="{00000000-0005-0000-0000-00004F3A0000}"/>
    <cellStyle name="Porcentagem 2 2 2 5 6" xfId="33978" xr:uid="{00000000-0005-0000-0000-0000503A0000}"/>
    <cellStyle name="Porcentagem 2 2 2 5 7" xfId="13617" xr:uid="{00000000-0005-0000-0000-0000513A0000}"/>
    <cellStyle name="Porcentagem 2 2 2 6" xfId="5487" xr:uid="{00000000-0005-0000-0000-0000523A0000}"/>
    <cellStyle name="Porcentagem 2 2 2 6 2" xfId="9010" xr:uid="{00000000-0005-0000-0000-0000533A0000}"/>
    <cellStyle name="Porcentagem 2 2 2 6 2 2" xfId="28194" xr:uid="{00000000-0005-0000-0000-0000543A0000}"/>
    <cellStyle name="Porcentagem 2 2 2 6 2 3" xfId="38374" xr:uid="{00000000-0005-0000-0000-0000553A0000}"/>
    <cellStyle name="Porcentagem 2 2 2 6 2 4" xfId="18014" xr:uid="{00000000-0005-0000-0000-0000563A0000}"/>
    <cellStyle name="Porcentagem 2 2 2 6 3" xfId="24674" xr:uid="{00000000-0005-0000-0000-0000573A0000}"/>
    <cellStyle name="Porcentagem 2 2 2 6 4" xfId="34854" xr:uid="{00000000-0005-0000-0000-0000583A0000}"/>
    <cellStyle name="Porcentagem 2 2 2 6 5" xfId="14493" xr:uid="{00000000-0005-0000-0000-0000593A0000}"/>
    <cellStyle name="Porcentagem 2 2 2 7" xfId="7240" xr:uid="{00000000-0005-0000-0000-00005A3A0000}"/>
    <cellStyle name="Porcentagem 2 2 2 7 2" xfId="26427" xr:uid="{00000000-0005-0000-0000-00005B3A0000}"/>
    <cellStyle name="Porcentagem 2 2 2 7 3" xfId="36607" xr:uid="{00000000-0005-0000-0000-00005C3A0000}"/>
    <cellStyle name="Porcentagem 2 2 2 7 4" xfId="16246" xr:uid="{00000000-0005-0000-0000-00005D3A0000}"/>
    <cellStyle name="Porcentagem 2 2 2 8" xfId="9233" xr:uid="{00000000-0005-0000-0000-00005E3A0000}"/>
    <cellStyle name="Porcentagem 2 2 2 8 2" xfId="28417" xr:uid="{00000000-0005-0000-0000-00005F3A0000}"/>
    <cellStyle name="Porcentagem 2 2 2 8 3" xfId="38597" xr:uid="{00000000-0005-0000-0000-0000603A0000}"/>
    <cellStyle name="Porcentagem 2 2 2 8 4" xfId="18237" xr:uid="{00000000-0005-0000-0000-0000613A0000}"/>
    <cellStyle name="Porcentagem 2 2 2 9" xfId="10986" xr:uid="{00000000-0005-0000-0000-0000623A0000}"/>
    <cellStyle name="Porcentagem 2 2 2 9 2" xfId="30170" xr:uid="{00000000-0005-0000-0000-0000633A0000}"/>
    <cellStyle name="Porcentagem 2 2 2 9 3" xfId="40350" xr:uid="{00000000-0005-0000-0000-0000643A0000}"/>
    <cellStyle name="Porcentagem 2 2 2 9 4" xfId="19990" xr:uid="{00000000-0005-0000-0000-0000653A0000}"/>
    <cellStyle name="Porcentagem 2 2 20" xfId="3726" xr:uid="{00000000-0005-0000-0000-0000663A0000}"/>
    <cellStyle name="Porcentagem 2 2 3" xfId="3728" xr:uid="{00000000-0005-0000-0000-0000673A0000}"/>
    <cellStyle name="Porcentagem 2 2 3 10" xfId="11863" xr:uid="{00000000-0005-0000-0000-0000683A0000}"/>
    <cellStyle name="Porcentagem 2 2 3 10 2" xfId="31047" xr:uid="{00000000-0005-0000-0000-0000693A0000}"/>
    <cellStyle name="Porcentagem 2 2 3 10 3" xfId="41227" xr:uid="{00000000-0005-0000-0000-00006A3A0000}"/>
    <cellStyle name="Porcentagem 2 2 3 10 4" xfId="20867" xr:uid="{00000000-0005-0000-0000-00006B3A0000}"/>
    <cellStyle name="Porcentagem 2 2 3 11" xfId="21744" xr:uid="{00000000-0005-0000-0000-00006C3A0000}"/>
    <cellStyle name="Porcentagem 2 2 3 11 2" xfId="31924" xr:uid="{00000000-0005-0000-0000-00006D3A0000}"/>
    <cellStyle name="Porcentagem 2 2 3 11 3" xfId="42104" xr:uid="{00000000-0005-0000-0000-00006E3A0000}"/>
    <cellStyle name="Porcentagem 2 2 3 12" xfId="22637" xr:uid="{00000000-0005-0000-0000-00006F3A0000}"/>
    <cellStyle name="Porcentagem 2 2 3 12 2" xfId="32817" xr:uid="{00000000-0005-0000-0000-0000703A0000}"/>
    <cellStyle name="Porcentagem 2 2 3 12 3" xfId="42997" xr:uid="{00000000-0005-0000-0000-0000713A0000}"/>
    <cellStyle name="Porcentagem 2 2 3 13" xfId="22876" xr:uid="{00000000-0005-0000-0000-0000723A0000}"/>
    <cellStyle name="Porcentagem 2 2 3 14" xfId="33056" xr:uid="{00000000-0005-0000-0000-0000733A0000}"/>
    <cellStyle name="Porcentagem 2 2 3 15" xfId="43236" xr:uid="{00000000-0005-0000-0000-0000743A0000}"/>
    <cellStyle name="Porcentagem 2 2 3 16" xfId="43475" xr:uid="{00000000-0005-0000-0000-0000753A0000}"/>
    <cellStyle name="Porcentagem 2 2 3 17" xfId="12742" xr:uid="{00000000-0005-0000-0000-0000763A0000}"/>
    <cellStyle name="Porcentagem 2 2 3 2" xfId="3849" xr:uid="{00000000-0005-0000-0000-0000773A0000}"/>
    <cellStyle name="Porcentagem 2 2 3 2 10" xfId="21859" xr:uid="{00000000-0005-0000-0000-0000783A0000}"/>
    <cellStyle name="Porcentagem 2 2 3 2 10 2" xfId="32039" xr:uid="{00000000-0005-0000-0000-0000793A0000}"/>
    <cellStyle name="Porcentagem 2 2 3 2 10 3" xfId="42219" xr:uid="{00000000-0005-0000-0000-00007A3A0000}"/>
    <cellStyle name="Porcentagem 2 2 3 2 11" xfId="22755" xr:uid="{00000000-0005-0000-0000-00007B3A0000}"/>
    <cellStyle name="Porcentagem 2 2 3 2 11 2" xfId="32935" xr:uid="{00000000-0005-0000-0000-00007C3A0000}"/>
    <cellStyle name="Porcentagem 2 2 3 2 11 3" xfId="43115" xr:uid="{00000000-0005-0000-0000-00007D3A0000}"/>
    <cellStyle name="Porcentagem 2 2 3 2 12" xfId="22994" xr:uid="{00000000-0005-0000-0000-00007E3A0000}"/>
    <cellStyle name="Porcentagem 2 2 3 2 13" xfId="33174" xr:uid="{00000000-0005-0000-0000-00007F3A0000}"/>
    <cellStyle name="Porcentagem 2 2 3 2 14" xfId="43354" xr:uid="{00000000-0005-0000-0000-0000803A0000}"/>
    <cellStyle name="Porcentagem 2 2 3 2 15" xfId="43593" xr:uid="{00000000-0005-0000-0000-0000813A0000}"/>
    <cellStyle name="Porcentagem 2 2 3 2 16" xfId="12857" xr:uid="{00000000-0005-0000-0000-0000823A0000}"/>
    <cellStyle name="Porcentagem 2 2 3 2 2" xfId="4069" xr:uid="{00000000-0005-0000-0000-0000833A0000}"/>
    <cellStyle name="Porcentagem 2 2 3 2 2 10" xfId="23257" xr:uid="{00000000-0005-0000-0000-0000843A0000}"/>
    <cellStyle name="Porcentagem 2 2 3 2 2 11" xfId="33437" xr:uid="{00000000-0005-0000-0000-0000853A0000}"/>
    <cellStyle name="Porcentagem 2 2 3 2 2 12" xfId="13076" xr:uid="{00000000-0005-0000-0000-0000863A0000}"/>
    <cellStyle name="Porcentagem 2 2 3 2 2 2" xfId="4507" xr:uid="{00000000-0005-0000-0000-0000873A0000}"/>
    <cellStyle name="Porcentagem 2 2 3 2 2 2 10" xfId="33875" xr:uid="{00000000-0005-0000-0000-0000883A0000}"/>
    <cellStyle name="Porcentagem 2 2 3 2 2 2 11" xfId="13514" xr:uid="{00000000-0005-0000-0000-0000893A0000}"/>
    <cellStyle name="Porcentagem 2 2 3 2 2 2 2" xfId="5384" xr:uid="{00000000-0005-0000-0000-00008A3A0000}"/>
    <cellStyle name="Porcentagem 2 2 3 2 2 2 2 2" xfId="7136" xr:uid="{00000000-0005-0000-0000-00008B3A0000}"/>
    <cellStyle name="Porcentagem 2 2 3 2 2 2 2 2 2" xfId="26323" xr:uid="{00000000-0005-0000-0000-00008C3A0000}"/>
    <cellStyle name="Porcentagem 2 2 3 2 2 2 2 2 3" xfId="36503" xr:uid="{00000000-0005-0000-0000-00008D3A0000}"/>
    <cellStyle name="Porcentagem 2 2 3 2 2 2 2 2 4" xfId="16142" xr:uid="{00000000-0005-0000-0000-00008E3A0000}"/>
    <cellStyle name="Porcentagem 2 2 3 2 2 2 2 3" xfId="8889" xr:uid="{00000000-0005-0000-0000-00008F3A0000}"/>
    <cellStyle name="Porcentagem 2 2 3 2 2 2 2 3 2" xfId="28076" xr:uid="{00000000-0005-0000-0000-0000903A0000}"/>
    <cellStyle name="Porcentagem 2 2 3 2 2 2 2 3 3" xfId="38256" xr:uid="{00000000-0005-0000-0000-0000913A0000}"/>
    <cellStyle name="Porcentagem 2 2 3 2 2 2 2 3 4" xfId="17895" xr:uid="{00000000-0005-0000-0000-0000923A0000}"/>
    <cellStyle name="Porcentagem 2 2 3 2 2 2 2 4" xfId="10882" xr:uid="{00000000-0005-0000-0000-0000933A0000}"/>
    <cellStyle name="Porcentagem 2 2 3 2 2 2 2 4 2" xfId="30066" xr:uid="{00000000-0005-0000-0000-0000943A0000}"/>
    <cellStyle name="Porcentagem 2 2 3 2 2 2 2 4 3" xfId="40246" xr:uid="{00000000-0005-0000-0000-0000953A0000}"/>
    <cellStyle name="Porcentagem 2 2 3 2 2 2 2 4 4" xfId="19886" xr:uid="{00000000-0005-0000-0000-0000963A0000}"/>
    <cellStyle name="Porcentagem 2 2 3 2 2 2 2 5" xfId="24571" xr:uid="{00000000-0005-0000-0000-0000973A0000}"/>
    <cellStyle name="Porcentagem 2 2 3 2 2 2 2 6" xfId="34751" xr:uid="{00000000-0005-0000-0000-0000983A0000}"/>
    <cellStyle name="Porcentagem 2 2 3 2 2 2 2 7" xfId="14390" xr:uid="{00000000-0005-0000-0000-0000993A0000}"/>
    <cellStyle name="Porcentagem 2 2 3 2 2 2 3" xfId="6260" xr:uid="{00000000-0005-0000-0000-00009A3A0000}"/>
    <cellStyle name="Porcentagem 2 2 3 2 2 2 3 2" xfId="25447" xr:uid="{00000000-0005-0000-0000-00009B3A0000}"/>
    <cellStyle name="Porcentagem 2 2 3 2 2 2 3 3" xfId="35627" xr:uid="{00000000-0005-0000-0000-00009C3A0000}"/>
    <cellStyle name="Porcentagem 2 2 3 2 2 2 3 4" xfId="15266" xr:uid="{00000000-0005-0000-0000-00009D3A0000}"/>
    <cellStyle name="Porcentagem 2 2 3 2 2 2 4" xfId="8013" xr:uid="{00000000-0005-0000-0000-00009E3A0000}"/>
    <cellStyle name="Porcentagem 2 2 3 2 2 2 4 2" xfId="27200" xr:uid="{00000000-0005-0000-0000-00009F3A0000}"/>
    <cellStyle name="Porcentagem 2 2 3 2 2 2 4 3" xfId="37380" xr:uid="{00000000-0005-0000-0000-0000A03A0000}"/>
    <cellStyle name="Porcentagem 2 2 3 2 2 2 4 4" xfId="17019" xr:uid="{00000000-0005-0000-0000-0000A13A0000}"/>
    <cellStyle name="Porcentagem 2 2 3 2 2 2 5" xfId="10006" xr:uid="{00000000-0005-0000-0000-0000A23A0000}"/>
    <cellStyle name="Porcentagem 2 2 3 2 2 2 5 2" xfId="29190" xr:uid="{00000000-0005-0000-0000-0000A33A0000}"/>
    <cellStyle name="Porcentagem 2 2 3 2 2 2 5 3" xfId="39370" xr:uid="{00000000-0005-0000-0000-0000A43A0000}"/>
    <cellStyle name="Porcentagem 2 2 3 2 2 2 5 4" xfId="19010" xr:uid="{00000000-0005-0000-0000-0000A53A0000}"/>
    <cellStyle name="Porcentagem 2 2 3 2 2 2 6" xfId="11759" xr:uid="{00000000-0005-0000-0000-0000A63A0000}"/>
    <cellStyle name="Porcentagem 2 2 3 2 2 2 6 2" xfId="30943" xr:uid="{00000000-0005-0000-0000-0000A73A0000}"/>
    <cellStyle name="Porcentagem 2 2 3 2 2 2 6 3" xfId="41123" xr:uid="{00000000-0005-0000-0000-0000A83A0000}"/>
    <cellStyle name="Porcentagem 2 2 3 2 2 2 6 4" xfId="20763" xr:uid="{00000000-0005-0000-0000-0000A93A0000}"/>
    <cellStyle name="Porcentagem 2 2 3 2 2 2 7" xfId="12635" xr:uid="{00000000-0005-0000-0000-0000AA3A0000}"/>
    <cellStyle name="Porcentagem 2 2 3 2 2 2 7 2" xfId="31819" xr:uid="{00000000-0005-0000-0000-0000AB3A0000}"/>
    <cellStyle name="Porcentagem 2 2 3 2 2 2 7 3" xfId="41999" xr:uid="{00000000-0005-0000-0000-0000AC3A0000}"/>
    <cellStyle name="Porcentagem 2 2 3 2 2 2 7 4" xfId="21639" xr:uid="{00000000-0005-0000-0000-0000AD3A0000}"/>
    <cellStyle name="Porcentagem 2 2 3 2 2 2 8" xfId="22516" xr:uid="{00000000-0005-0000-0000-0000AE3A0000}"/>
    <cellStyle name="Porcentagem 2 2 3 2 2 2 8 2" xfId="32696" xr:uid="{00000000-0005-0000-0000-0000AF3A0000}"/>
    <cellStyle name="Porcentagem 2 2 3 2 2 2 8 3" xfId="42876" xr:uid="{00000000-0005-0000-0000-0000B03A0000}"/>
    <cellStyle name="Porcentagem 2 2 3 2 2 2 9" xfId="23695" xr:uid="{00000000-0005-0000-0000-0000B13A0000}"/>
    <cellStyle name="Porcentagem 2 2 3 2 2 3" xfId="4946" xr:uid="{00000000-0005-0000-0000-0000B23A0000}"/>
    <cellStyle name="Porcentagem 2 2 3 2 2 3 2" xfId="6698" xr:uid="{00000000-0005-0000-0000-0000B33A0000}"/>
    <cellStyle name="Porcentagem 2 2 3 2 2 3 2 2" xfId="25885" xr:uid="{00000000-0005-0000-0000-0000B43A0000}"/>
    <cellStyle name="Porcentagem 2 2 3 2 2 3 2 3" xfId="36065" xr:uid="{00000000-0005-0000-0000-0000B53A0000}"/>
    <cellStyle name="Porcentagem 2 2 3 2 2 3 2 4" xfId="15704" xr:uid="{00000000-0005-0000-0000-0000B63A0000}"/>
    <cellStyle name="Porcentagem 2 2 3 2 2 3 3" xfId="8451" xr:uid="{00000000-0005-0000-0000-0000B73A0000}"/>
    <cellStyle name="Porcentagem 2 2 3 2 2 3 3 2" xfId="27638" xr:uid="{00000000-0005-0000-0000-0000B83A0000}"/>
    <cellStyle name="Porcentagem 2 2 3 2 2 3 3 3" xfId="37818" xr:uid="{00000000-0005-0000-0000-0000B93A0000}"/>
    <cellStyle name="Porcentagem 2 2 3 2 2 3 3 4" xfId="17457" xr:uid="{00000000-0005-0000-0000-0000BA3A0000}"/>
    <cellStyle name="Porcentagem 2 2 3 2 2 3 4" xfId="10444" xr:uid="{00000000-0005-0000-0000-0000BB3A0000}"/>
    <cellStyle name="Porcentagem 2 2 3 2 2 3 4 2" xfId="29628" xr:uid="{00000000-0005-0000-0000-0000BC3A0000}"/>
    <cellStyle name="Porcentagem 2 2 3 2 2 3 4 3" xfId="39808" xr:uid="{00000000-0005-0000-0000-0000BD3A0000}"/>
    <cellStyle name="Porcentagem 2 2 3 2 2 3 4 4" xfId="19448" xr:uid="{00000000-0005-0000-0000-0000BE3A0000}"/>
    <cellStyle name="Porcentagem 2 2 3 2 2 3 5" xfId="24133" xr:uid="{00000000-0005-0000-0000-0000BF3A0000}"/>
    <cellStyle name="Porcentagem 2 2 3 2 2 3 6" xfId="34313" xr:uid="{00000000-0005-0000-0000-0000C03A0000}"/>
    <cellStyle name="Porcentagem 2 2 3 2 2 3 7" xfId="13952" xr:uid="{00000000-0005-0000-0000-0000C13A0000}"/>
    <cellStyle name="Porcentagem 2 2 3 2 2 4" xfId="5822" xr:uid="{00000000-0005-0000-0000-0000C23A0000}"/>
    <cellStyle name="Porcentagem 2 2 3 2 2 4 2" xfId="25009" xr:uid="{00000000-0005-0000-0000-0000C33A0000}"/>
    <cellStyle name="Porcentagem 2 2 3 2 2 4 3" xfId="35189" xr:uid="{00000000-0005-0000-0000-0000C43A0000}"/>
    <cellStyle name="Porcentagem 2 2 3 2 2 4 4" xfId="14828" xr:uid="{00000000-0005-0000-0000-0000C53A0000}"/>
    <cellStyle name="Porcentagem 2 2 3 2 2 5" xfId="7575" xr:uid="{00000000-0005-0000-0000-0000C63A0000}"/>
    <cellStyle name="Porcentagem 2 2 3 2 2 5 2" xfId="26762" xr:uid="{00000000-0005-0000-0000-0000C73A0000}"/>
    <cellStyle name="Porcentagem 2 2 3 2 2 5 3" xfId="36942" xr:uid="{00000000-0005-0000-0000-0000C83A0000}"/>
    <cellStyle name="Porcentagem 2 2 3 2 2 5 4" xfId="16581" xr:uid="{00000000-0005-0000-0000-0000C93A0000}"/>
    <cellStyle name="Porcentagem 2 2 3 2 2 6" xfId="9568" xr:uid="{00000000-0005-0000-0000-0000CA3A0000}"/>
    <cellStyle name="Porcentagem 2 2 3 2 2 6 2" xfId="28752" xr:uid="{00000000-0005-0000-0000-0000CB3A0000}"/>
    <cellStyle name="Porcentagem 2 2 3 2 2 6 3" xfId="38932" xr:uid="{00000000-0005-0000-0000-0000CC3A0000}"/>
    <cellStyle name="Porcentagem 2 2 3 2 2 6 4" xfId="18572" xr:uid="{00000000-0005-0000-0000-0000CD3A0000}"/>
    <cellStyle name="Porcentagem 2 2 3 2 2 7" xfId="11321" xr:uid="{00000000-0005-0000-0000-0000CE3A0000}"/>
    <cellStyle name="Porcentagem 2 2 3 2 2 7 2" xfId="30505" xr:uid="{00000000-0005-0000-0000-0000CF3A0000}"/>
    <cellStyle name="Porcentagem 2 2 3 2 2 7 3" xfId="40685" xr:uid="{00000000-0005-0000-0000-0000D03A0000}"/>
    <cellStyle name="Porcentagem 2 2 3 2 2 7 4" xfId="20325" xr:uid="{00000000-0005-0000-0000-0000D13A0000}"/>
    <cellStyle name="Porcentagem 2 2 3 2 2 8" xfId="12197" xr:uid="{00000000-0005-0000-0000-0000D23A0000}"/>
    <cellStyle name="Porcentagem 2 2 3 2 2 8 2" xfId="31381" xr:uid="{00000000-0005-0000-0000-0000D33A0000}"/>
    <cellStyle name="Porcentagem 2 2 3 2 2 8 3" xfId="41561" xr:uid="{00000000-0005-0000-0000-0000D43A0000}"/>
    <cellStyle name="Porcentagem 2 2 3 2 2 8 4" xfId="21201" xr:uid="{00000000-0005-0000-0000-0000D53A0000}"/>
    <cellStyle name="Porcentagem 2 2 3 2 2 9" xfId="22078" xr:uid="{00000000-0005-0000-0000-0000D63A0000}"/>
    <cellStyle name="Porcentagem 2 2 3 2 2 9 2" xfId="32258" xr:uid="{00000000-0005-0000-0000-0000D73A0000}"/>
    <cellStyle name="Porcentagem 2 2 3 2 2 9 3" xfId="42438" xr:uid="{00000000-0005-0000-0000-0000D83A0000}"/>
    <cellStyle name="Porcentagem 2 2 3 2 3" xfId="4288" xr:uid="{00000000-0005-0000-0000-0000D93A0000}"/>
    <cellStyle name="Porcentagem 2 2 3 2 3 10" xfId="33656" xr:uid="{00000000-0005-0000-0000-0000DA3A0000}"/>
    <cellStyle name="Porcentagem 2 2 3 2 3 11" xfId="13295" xr:uid="{00000000-0005-0000-0000-0000DB3A0000}"/>
    <cellStyle name="Porcentagem 2 2 3 2 3 2" xfId="5165" xr:uid="{00000000-0005-0000-0000-0000DC3A0000}"/>
    <cellStyle name="Porcentagem 2 2 3 2 3 2 2" xfId="6917" xr:uid="{00000000-0005-0000-0000-0000DD3A0000}"/>
    <cellStyle name="Porcentagem 2 2 3 2 3 2 2 2" xfId="26104" xr:uid="{00000000-0005-0000-0000-0000DE3A0000}"/>
    <cellStyle name="Porcentagem 2 2 3 2 3 2 2 3" xfId="36284" xr:uid="{00000000-0005-0000-0000-0000DF3A0000}"/>
    <cellStyle name="Porcentagem 2 2 3 2 3 2 2 4" xfId="15923" xr:uid="{00000000-0005-0000-0000-0000E03A0000}"/>
    <cellStyle name="Porcentagem 2 2 3 2 3 2 3" xfId="8670" xr:uid="{00000000-0005-0000-0000-0000E13A0000}"/>
    <cellStyle name="Porcentagem 2 2 3 2 3 2 3 2" xfId="27857" xr:uid="{00000000-0005-0000-0000-0000E23A0000}"/>
    <cellStyle name="Porcentagem 2 2 3 2 3 2 3 3" xfId="38037" xr:uid="{00000000-0005-0000-0000-0000E33A0000}"/>
    <cellStyle name="Porcentagem 2 2 3 2 3 2 3 4" xfId="17676" xr:uid="{00000000-0005-0000-0000-0000E43A0000}"/>
    <cellStyle name="Porcentagem 2 2 3 2 3 2 4" xfId="10663" xr:uid="{00000000-0005-0000-0000-0000E53A0000}"/>
    <cellStyle name="Porcentagem 2 2 3 2 3 2 4 2" xfId="29847" xr:uid="{00000000-0005-0000-0000-0000E63A0000}"/>
    <cellStyle name="Porcentagem 2 2 3 2 3 2 4 3" xfId="40027" xr:uid="{00000000-0005-0000-0000-0000E73A0000}"/>
    <cellStyle name="Porcentagem 2 2 3 2 3 2 4 4" xfId="19667" xr:uid="{00000000-0005-0000-0000-0000E83A0000}"/>
    <cellStyle name="Porcentagem 2 2 3 2 3 2 5" xfId="24352" xr:uid="{00000000-0005-0000-0000-0000E93A0000}"/>
    <cellStyle name="Porcentagem 2 2 3 2 3 2 6" xfId="34532" xr:uid="{00000000-0005-0000-0000-0000EA3A0000}"/>
    <cellStyle name="Porcentagem 2 2 3 2 3 2 7" xfId="14171" xr:uid="{00000000-0005-0000-0000-0000EB3A0000}"/>
    <cellStyle name="Porcentagem 2 2 3 2 3 3" xfId="6041" xr:uid="{00000000-0005-0000-0000-0000EC3A0000}"/>
    <cellStyle name="Porcentagem 2 2 3 2 3 3 2" xfId="25228" xr:uid="{00000000-0005-0000-0000-0000ED3A0000}"/>
    <cellStyle name="Porcentagem 2 2 3 2 3 3 3" xfId="35408" xr:uid="{00000000-0005-0000-0000-0000EE3A0000}"/>
    <cellStyle name="Porcentagem 2 2 3 2 3 3 4" xfId="15047" xr:uid="{00000000-0005-0000-0000-0000EF3A0000}"/>
    <cellStyle name="Porcentagem 2 2 3 2 3 4" xfId="7794" xr:uid="{00000000-0005-0000-0000-0000F03A0000}"/>
    <cellStyle name="Porcentagem 2 2 3 2 3 4 2" xfId="26981" xr:uid="{00000000-0005-0000-0000-0000F13A0000}"/>
    <cellStyle name="Porcentagem 2 2 3 2 3 4 3" xfId="37161" xr:uid="{00000000-0005-0000-0000-0000F23A0000}"/>
    <cellStyle name="Porcentagem 2 2 3 2 3 4 4" xfId="16800" xr:uid="{00000000-0005-0000-0000-0000F33A0000}"/>
    <cellStyle name="Porcentagem 2 2 3 2 3 5" xfId="9787" xr:uid="{00000000-0005-0000-0000-0000F43A0000}"/>
    <cellStyle name="Porcentagem 2 2 3 2 3 5 2" xfId="28971" xr:uid="{00000000-0005-0000-0000-0000F53A0000}"/>
    <cellStyle name="Porcentagem 2 2 3 2 3 5 3" xfId="39151" xr:uid="{00000000-0005-0000-0000-0000F63A0000}"/>
    <cellStyle name="Porcentagem 2 2 3 2 3 5 4" xfId="18791" xr:uid="{00000000-0005-0000-0000-0000F73A0000}"/>
    <cellStyle name="Porcentagem 2 2 3 2 3 6" xfId="11540" xr:uid="{00000000-0005-0000-0000-0000F83A0000}"/>
    <cellStyle name="Porcentagem 2 2 3 2 3 6 2" xfId="30724" xr:uid="{00000000-0005-0000-0000-0000F93A0000}"/>
    <cellStyle name="Porcentagem 2 2 3 2 3 6 3" xfId="40904" xr:uid="{00000000-0005-0000-0000-0000FA3A0000}"/>
    <cellStyle name="Porcentagem 2 2 3 2 3 6 4" xfId="20544" xr:uid="{00000000-0005-0000-0000-0000FB3A0000}"/>
    <cellStyle name="Porcentagem 2 2 3 2 3 7" xfId="12416" xr:uid="{00000000-0005-0000-0000-0000FC3A0000}"/>
    <cellStyle name="Porcentagem 2 2 3 2 3 7 2" xfId="31600" xr:uid="{00000000-0005-0000-0000-0000FD3A0000}"/>
    <cellStyle name="Porcentagem 2 2 3 2 3 7 3" xfId="41780" xr:uid="{00000000-0005-0000-0000-0000FE3A0000}"/>
    <cellStyle name="Porcentagem 2 2 3 2 3 7 4" xfId="21420" xr:uid="{00000000-0005-0000-0000-0000FF3A0000}"/>
    <cellStyle name="Porcentagem 2 2 3 2 3 8" xfId="22297" xr:uid="{00000000-0005-0000-0000-0000003B0000}"/>
    <cellStyle name="Porcentagem 2 2 3 2 3 8 2" xfId="32477" xr:uid="{00000000-0005-0000-0000-0000013B0000}"/>
    <cellStyle name="Porcentagem 2 2 3 2 3 8 3" xfId="42657" xr:uid="{00000000-0005-0000-0000-0000023B0000}"/>
    <cellStyle name="Porcentagem 2 2 3 2 3 9" xfId="23476" xr:uid="{00000000-0005-0000-0000-0000033B0000}"/>
    <cellStyle name="Porcentagem 2 2 3 2 4" xfId="4727" xr:uid="{00000000-0005-0000-0000-0000043B0000}"/>
    <cellStyle name="Porcentagem 2 2 3 2 4 2" xfId="6479" xr:uid="{00000000-0005-0000-0000-0000053B0000}"/>
    <cellStyle name="Porcentagem 2 2 3 2 4 2 2" xfId="25666" xr:uid="{00000000-0005-0000-0000-0000063B0000}"/>
    <cellStyle name="Porcentagem 2 2 3 2 4 2 3" xfId="35846" xr:uid="{00000000-0005-0000-0000-0000073B0000}"/>
    <cellStyle name="Porcentagem 2 2 3 2 4 2 4" xfId="15485" xr:uid="{00000000-0005-0000-0000-0000083B0000}"/>
    <cellStyle name="Porcentagem 2 2 3 2 4 3" xfId="8232" xr:uid="{00000000-0005-0000-0000-0000093B0000}"/>
    <cellStyle name="Porcentagem 2 2 3 2 4 3 2" xfId="27419" xr:uid="{00000000-0005-0000-0000-00000A3B0000}"/>
    <cellStyle name="Porcentagem 2 2 3 2 4 3 3" xfId="37599" xr:uid="{00000000-0005-0000-0000-00000B3B0000}"/>
    <cellStyle name="Porcentagem 2 2 3 2 4 3 4" xfId="17238" xr:uid="{00000000-0005-0000-0000-00000C3B0000}"/>
    <cellStyle name="Porcentagem 2 2 3 2 4 4" xfId="10225" xr:uid="{00000000-0005-0000-0000-00000D3B0000}"/>
    <cellStyle name="Porcentagem 2 2 3 2 4 4 2" xfId="29409" xr:uid="{00000000-0005-0000-0000-00000E3B0000}"/>
    <cellStyle name="Porcentagem 2 2 3 2 4 4 3" xfId="39589" xr:uid="{00000000-0005-0000-0000-00000F3B0000}"/>
    <cellStyle name="Porcentagem 2 2 3 2 4 4 4" xfId="19229" xr:uid="{00000000-0005-0000-0000-0000103B0000}"/>
    <cellStyle name="Porcentagem 2 2 3 2 4 5" xfId="23914" xr:uid="{00000000-0005-0000-0000-0000113B0000}"/>
    <cellStyle name="Porcentagem 2 2 3 2 4 6" xfId="34094" xr:uid="{00000000-0005-0000-0000-0000123B0000}"/>
    <cellStyle name="Porcentagem 2 2 3 2 4 7" xfId="13733" xr:uid="{00000000-0005-0000-0000-0000133B0000}"/>
    <cellStyle name="Porcentagem 2 2 3 2 5" xfId="5603" xr:uid="{00000000-0005-0000-0000-0000143B0000}"/>
    <cellStyle name="Porcentagem 2 2 3 2 5 2" xfId="9129" xr:uid="{00000000-0005-0000-0000-0000153B0000}"/>
    <cellStyle name="Porcentagem 2 2 3 2 5 2 2" xfId="28313" xr:uid="{00000000-0005-0000-0000-0000163B0000}"/>
    <cellStyle name="Porcentagem 2 2 3 2 5 2 3" xfId="38493" xr:uid="{00000000-0005-0000-0000-0000173B0000}"/>
    <cellStyle name="Porcentagem 2 2 3 2 5 2 4" xfId="18133" xr:uid="{00000000-0005-0000-0000-0000183B0000}"/>
    <cellStyle name="Porcentagem 2 2 3 2 5 3" xfId="24790" xr:uid="{00000000-0005-0000-0000-0000193B0000}"/>
    <cellStyle name="Porcentagem 2 2 3 2 5 4" xfId="34970" xr:uid="{00000000-0005-0000-0000-00001A3B0000}"/>
    <cellStyle name="Porcentagem 2 2 3 2 5 5" xfId="14609" xr:uid="{00000000-0005-0000-0000-00001B3B0000}"/>
    <cellStyle name="Porcentagem 2 2 3 2 6" xfId="7356" xr:uid="{00000000-0005-0000-0000-00001C3B0000}"/>
    <cellStyle name="Porcentagem 2 2 3 2 6 2" xfId="26543" xr:uid="{00000000-0005-0000-0000-00001D3B0000}"/>
    <cellStyle name="Porcentagem 2 2 3 2 6 3" xfId="36723" xr:uid="{00000000-0005-0000-0000-00001E3B0000}"/>
    <cellStyle name="Porcentagem 2 2 3 2 6 4" xfId="16362" xr:uid="{00000000-0005-0000-0000-00001F3B0000}"/>
    <cellStyle name="Porcentagem 2 2 3 2 7" xfId="9349" xr:uid="{00000000-0005-0000-0000-0000203B0000}"/>
    <cellStyle name="Porcentagem 2 2 3 2 7 2" xfId="28533" xr:uid="{00000000-0005-0000-0000-0000213B0000}"/>
    <cellStyle name="Porcentagem 2 2 3 2 7 3" xfId="38713" xr:uid="{00000000-0005-0000-0000-0000223B0000}"/>
    <cellStyle name="Porcentagem 2 2 3 2 7 4" xfId="18353" xr:uid="{00000000-0005-0000-0000-0000233B0000}"/>
    <cellStyle name="Porcentagem 2 2 3 2 8" xfId="11102" xr:uid="{00000000-0005-0000-0000-0000243B0000}"/>
    <cellStyle name="Porcentagem 2 2 3 2 8 2" xfId="30286" xr:uid="{00000000-0005-0000-0000-0000253B0000}"/>
    <cellStyle name="Porcentagem 2 2 3 2 8 3" xfId="40466" xr:uid="{00000000-0005-0000-0000-0000263B0000}"/>
    <cellStyle name="Porcentagem 2 2 3 2 8 4" xfId="20106" xr:uid="{00000000-0005-0000-0000-0000273B0000}"/>
    <cellStyle name="Porcentagem 2 2 3 2 9" xfId="11978" xr:uid="{00000000-0005-0000-0000-0000283B0000}"/>
    <cellStyle name="Porcentagem 2 2 3 2 9 2" xfId="31162" xr:uid="{00000000-0005-0000-0000-0000293B0000}"/>
    <cellStyle name="Porcentagem 2 2 3 2 9 3" xfId="41342" xr:uid="{00000000-0005-0000-0000-00002A3B0000}"/>
    <cellStyle name="Porcentagem 2 2 3 2 9 4" xfId="20982" xr:uid="{00000000-0005-0000-0000-00002B3B0000}"/>
    <cellStyle name="Porcentagem 2 2 3 3" xfId="3954" xr:uid="{00000000-0005-0000-0000-00002C3B0000}"/>
    <cellStyle name="Porcentagem 2 2 3 3 10" xfId="23142" xr:uid="{00000000-0005-0000-0000-00002D3B0000}"/>
    <cellStyle name="Porcentagem 2 2 3 3 11" xfId="33322" xr:uid="{00000000-0005-0000-0000-00002E3B0000}"/>
    <cellStyle name="Porcentagem 2 2 3 3 12" xfId="12961" xr:uid="{00000000-0005-0000-0000-00002F3B0000}"/>
    <cellStyle name="Porcentagem 2 2 3 3 2" xfId="4392" xr:uid="{00000000-0005-0000-0000-0000303B0000}"/>
    <cellStyle name="Porcentagem 2 2 3 3 2 10" xfId="33760" xr:uid="{00000000-0005-0000-0000-0000313B0000}"/>
    <cellStyle name="Porcentagem 2 2 3 3 2 11" xfId="13399" xr:uid="{00000000-0005-0000-0000-0000323B0000}"/>
    <cellStyle name="Porcentagem 2 2 3 3 2 2" xfId="5269" xr:uid="{00000000-0005-0000-0000-0000333B0000}"/>
    <cellStyle name="Porcentagem 2 2 3 3 2 2 2" xfId="7021" xr:uid="{00000000-0005-0000-0000-0000343B0000}"/>
    <cellStyle name="Porcentagem 2 2 3 3 2 2 2 2" xfId="26208" xr:uid="{00000000-0005-0000-0000-0000353B0000}"/>
    <cellStyle name="Porcentagem 2 2 3 3 2 2 2 3" xfId="36388" xr:uid="{00000000-0005-0000-0000-0000363B0000}"/>
    <cellStyle name="Porcentagem 2 2 3 3 2 2 2 4" xfId="16027" xr:uid="{00000000-0005-0000-0000-0000373B0000}"/>
    <cellStyle name="Porcentagem 2 2 3 3 2 2 3" xfId="8774" xr:uid="{00000000-0005-0000-0000-0000383B0000}"/>
    <cellStyle name="Porcentagem 2 2 3 3 2 2 3 2" xfId="27961" xr:uid="{00000000-0005-0000-0000-0000393B0000}"/>
    <cellStyle name="Porcentagem 2 2 3 3 2 2 3 3" xfId="38141" xr:uid="{00000000-0005-0000-0000-00003A3B0000}"/>
    <cellStyle name="Porcentagem 2 2 3 3 2 2 3 4" xfId="17780" xr:uid="{00000000-0005-0000-0000-00003B3B0000}"/>
    <cellStyle name="Porcentagem 2 2 3 3 2 2 4" xfId="10767" xr:uid="{00000000-0005-0000-0000-00003C3B0000}"/>
    <cellStyle name="Porcentagem 2 2 3 3 2 2 4 2" xfId="29951" xr:uid="{00000000-0005-0000-0000-00003D3B0000}"/>
    <cellStyle name="Porcentagem 2 2 3 3 2 2 4 3" xfId="40131" xr:uid="{00000000-0005-0000-0000-00003E3B0000}"/>
    <cellStyle name="Porcentagem 2 2 3 3 2 2 4 4" xfId="19771" xr:uid="{00000000-0005-0000-0000-00003F3B0000}"/>
    <cellStyle name="Porcentagem 2 2 3 3 2 2 5" xfId="24456" xr:uid="{00000000-0005-0000-0000-0000403B0000}"/>
    <cellStyle name="Porcentagem 2 2 3 3 2 2 6" xfId="34636" xr:uid="{00000000-0005-0000-0000-0000413B0000}"/>
    <cellStyle name="Porcentagem 2 2 3 3 2 2 7" xfId="14275" xr:uid="{00000000-0005-0000-0000-0000423B0000}"/>
    <cellStyle name="Porcentagem 2 2 3 3 2 3" xfId="6145" xr:uid="{00000000-0005-0000-0000-0000433B0000}"/>
    <cellStyle name="Porcentagem 2 2 3 3 2 3 2" xfId="25332" xr:uid="{00000000-0005-0000-0000-0000443B0000}"/>
    <cellStyle name="Porcentagem 2 2 3 3 2 3 3" xfId="35512" xr:uid="{00000000-0005-0000-0000-0000453B0000}"/>
    <cellStyle name="Porcentagem 2 2 3 3 2 3 4" xfId="15151" xr:uid="{00000000-0005-0000-0000-0000463B0000}"/>
    <cellStyle name="Porcentagem 2 2 3 3 2 4" xfId="7898" xr:uid="{00000000-0005-0000-0000-0000473B0000}"/>
    <cellStyle name="Porcentagem 2 2 3 3 2 4 2" xfId="27085" xr:uid="{00000000-0005-0000-0000-0000483B0000}"/>
    <cellStyle name="Porcentagem 2 2 3 3 2 4 3" xfId="37265" xr:uid="{00000000-0005-0000-0000-0000493B0000}"/>
    <cellStyle name="Porcentagem 2 2 3 3 2 4 4" xfId="16904" xr:uid="{00000000-0005-0000-0000-00004A3B0000}"/>
    <cellStyle name="Porcentagem 2 2 3 3 2 5" xfId="9891" xr:uid="{00000000-0005-0000-0000-00004B3B0000}"/>
    <cellStyle name="Porcentagem 2 2 3 3 2 5 2" xfId="29075" xr:uid="{00000000-0005-0000-0000-00004C3B0000}"/>
    <cellStyle name="Porcentagem 2 2 3 3 2 5 3" xfId="39255" xr:uid="{00000000-0005-0000-0000-00004D3B0000}"/>
    <cellStyle name="Porcentagem 2 2 3 3 2 5 4" xfId="18895" xr:uid="{00000000-0005-0000-0000-00004E3B0000}"/>
    <cellStyle name="Porcentagem 2 2 3 3 2 6" xfId="11644" xr:uid="{00000000-0005-0000-0000-00004F3B0000}"/>
    <cellStyle name="Porcentagem 2 2 3 3 2 6 2" xfId="30828" xr:uid="{00000000-0005-0000-0000-0000503B0000}"/>
    <cellStyle name="Porcentagem 2 2 3 3 2 6 3" xfId="41008" xr:uid="{00000000-0005-0000-0000-0000513B0000}"/>
    <cellStyle name="Porcentagem 2 2 3 3 2 6 4" xfId="20648" xr:uid="{00000000-0005-0000-0000-0000523B0000}"/>
    <cellStyle name="Porcentagem 2 2 3 3 2 7" xfId="12520" xr:uid="{00000000-0005-0000-0000-0000533B0000}"/>
    <cellStyle name="Porcentagem 2 2 3 3 2 7 2" xfId="31704" xr:uid="{00000000-0005-0000-0000-0000543B0000}"/>
    <cellStyle name="Porcentagem 2 2 3 3 2 7 3" xfId="41884" xr:uid="{00000000-0005-0000-0000-0000553B0000}"/>
    <cellStyle name="Porcentagem 2 2 3 3 2 7 4" xfId="21524" xr:uid="{00000000-0005-0000-0000-0000563B0000}"/>
    <cellStyle name="Porcentagem 2 2 3 3 2 8" xfId="22401" xr:uid="{00000000-0005-0000-0000-0000573B0000}"/>
    <cellStyle name="Porcentagem 2 2 3 3 2 8 2" xfId="32581" xr:uid="{00000000-0005-0000-0000-0000583B0000}"/>
    <cellStyle name="Porcentagem 2 2 3 3 2 8 3" xfId="42761" xr:uid="{00000000-0005-0000-0000-0000593B0000}"/>
    <cellStyle name="Porcentagem 2 2 3 3 2 9" xfId="23580" xr:uid="{00000000-0005-0000-0000-00005A3B0000}"/>
    <cellStyle name="Porcentagem 2 2 3 3 3" xfId="4831" xr:uid="{00000000-0005-0000-0000-00005B3B0000}"/>
    <cellStyle name="Porcentagem 2 2 3 3 3 2" xfId="6583" xr:uid="{00000000-0005-0000-0000-00005C3B0000}"/>
    <cellStyle name="Porcentagem 2 2 3 3 3 2 2" xfId="25770" xr:uid="{00000000-0005-0000-0000-00005D3B0000}"/>
    <cellStyle name="Porcentagem 2 2 3 3 3 2 3" xfId="35950" xr:uid="{00000000-0005-0000-0000-00005E3B0000}"/>
    <cellStyle name="Porcentagem 2 2 3 3 3 2 4" xfId="15589" xr:uid="{00000000-0005-0000-0000-00005F3B0000}"/>
    <cellStyle name="Porcentagem 2 2 3 3 3 3" xfId="8336" xr:uid="{00000000-0005-0000-0000-0000603B0000}"/>
    <cellStyle name="Porcentagem 2 2 3 3 3 3 2" xfId="27523" xr:uid="{00000000-0005-0000-0000-0000613B0000}"/>
    <cellStyle name="Porcentagem 2 2 3 3 3 3 3" xfId="37703" xr:uid="{00000000-0005-0000-0000-0000623B0000}"/>
    <cellStyle name="Porcentagem 2 2 3 3 3 3 4" xfId="17342" xr:uid="{00000000-0005-0000-0000-0000633B0000}"/>
    <cellStyle name="Porcentagem 2 2 3 3 3 4" xfId="10329" xr:uid="{00000000-0005-0000-0000-0000643B0000}"/>
    <cellStyle name="Porcentagem 2 2 3 3 3 4 2" xfId="29513" xr:uid="{00000000-0005-0000-0000-0000653B0000}"/>
    <cellStyle name="Porcentagem 2 2 3 3 3 4 3" xfId="39693" xr:uid="{00000000-0005-0000-0000-0000663B0000}"/>
    <cellStyle name="Porcentagem 2 2 3 3 3 4 4" xfId="19333" xr:uid="{00000000-0005-0000-0000-0000673B0000}"/>
    <cellStyle name="Porcentagem 2 2 3 3 3 5" xfId="24018" xr:uid="{00000000-0005-0000-0000-0000683B0000}"/>
    <cellStyle name="Porcentagem 2 2 3 3 3 6" xfId="34198" xr:uid="{00000000-0005-0000-0000-0000693B0000}"/>
    <cellStyle name="Porcentagem 2 2 3 3 3 7" xfId="13837" xr:uid="{00000000-0005-0000-0000-00006A3B0000}"/>
    <cellStyle name="Porcentagem 2 2 3 3 4" xfId="5707" xr:uid="{00000000-0005-0000-0000-00006B3B0000}"/>
    <cellStyle name="Porcentagem 2 2 3 3 4 2" xfId="24894" xr:uid="{00000000-0005-0000-0000-00006C3B0000}"/>
    <cellStyle name="Porcentagem 2 2 3 3 4 3" xfId="35074" xr:uid="{00000000-0005-0000-0000-00006D3B0000}"/>
    <cellStyle name="Porcentagem 2 2 3 3 4 4" xfId="14713" xr:uid="{00000000-0005-0000-0000-00006E3B0000}"/>
    <cellStyle name="Porcentagem 2 2 3 3 5" xfId="7460" xr:uid="{00000000-0005-0000-0000-00006F3B0000}"/>
    <cellStyle name="Porcentagem 2 2 3 3 5 2" xfId="26647" xr:uid="{00000000-0005-0000-0000-0000703B0000}"/>
    <cellStyle name="Porcentagem 2 2 3 3 5 3" xfId="36827" xr:uid="{00000000-0005-0000-0000-0000713B0000}"/>
    <cellStyle name="Porcentagem 2 2 3 3 5 4" xfId="16466" xr:uid="{00000000-0005-0000-0000-0000723B0000}"/>
    <cellStyle name="Porcentagem 2 2 3 3 6" xfId="9453" xr:uid="{00000000-0005-0000-0000-0000733B0000}"/>
    <cellStyle name="Porcentagem 2 2 3 3 6 2" xfId="28637" xr:uid="{00000000-0005-0000-0000-0000743B0000}"/>
    <cellStyle name="Porcentagem 2 2 3 3 6 3" xfId="38817" xr:uid="{00000000-0005-0000-0000-0000753B0000}"/>
    <cellStyle name="Porcentagem 2 2 3 3 6 4" xfId="18457" xr:uid="{00000000-0005-0000-0000-0000763B0000}"/>
    <cellStyle name="Porcentagem 2 2 3 3 7" xfId="11206" xr:uid="{00000000-0005-0000-0000-0000773B0000}"/>
    <cellStyle name="Porcentagem 2 2 3 3 7 2" xfId="30390" xr:uid="{00000000-0005-0000-0000-0000783B0000}"/>
    <cellStyle name="Porcentagem 2 2 3 3 7 3" xfId="40570" xr:uid="{00000000-0005-0000-0000-0000793B0000}"/>
    <cellStyle name="Porcentagem 2 2 3 3 7 4" xfId="20210" xr:uid="{00000000-0005-0000-0000-00007A3B0000}"/>
    <cellStyle name="Porcentagem 2 2 3 3 8" xfId="12082" xr:uid="{00000000-0005-0000-0000-00007B3B0000}"/>
    <cellStyle name="Porcentagem 2 2 3 3 8 2" xfId="31266" xr:uid="{00000000-0005-0000-0000-00007C3B0000}"/>
    <cellStyle name="Porcentagem 2 2 3 3 8 3" xfId="41446" xr:uid="{00000000-0005-0000-0000-00007D3B0000}"/>
    <cellStyle name="Porcentagem 2 2 3 3 8 4" xfId="21086" xr:uid="{00000000-0005-0000-0000-00007E3B0000}"/>
    <cellStyle name="Porcentagem 2 2 3 3 9" xfId="21963" xr:uid="{00000000-0005-0000-0000-00007F3B0000}"/>
    <cellStyle name="Porcentagem 2 2 3 3 9 2" xfId="32143" xr:uid="{00000000-0005-0000-0000-0000803B0000}"/>
    <cellStyle name="Porcentagem 2 2 3 3 9 3" xfId="42323" xr:uid="{00000000-0005-0000-0000-0000813B0000}"/>
    <cellStyle name="Porcentagem 2 2 3 4" xfId="4173" xr:uid="{00000000-0005-0000-0000-0000823B0000}"/>
    <cellStyle name="Porcentagem 2 2 3 4 10" xfId="33541" xr:uid="{00000000-0005-0000-0000-0000833B0000}"/>
    <cellStyle name="Porcentagem 2 2 3 4 11" xfId="13180" xr:uid="{00000000-0005-0000-0000-0000843B0000}"/>
    <cellStyle name="Porcentagem 2 2 3 4 2" xfId="5050" xr:uid="{00000000-0005-0000-0000-0000853B0000}"/>
    <cellStyle name="Porcentagem 2 2 3 4 2 2" xfId="6802" xr:uid="{00000000-0005-0000-0000-0000863B0000}"/>
    <cellStyle name="Porcentagem 2 2 3 4 2 2 2" xfId="25989" xr:uid="{00000000-0005-0000-0000-0000873B0000}"/>
    <cellStyle name="Porcentagem 2 2 3 4 2 2 3" xfId="36169" xr:uid="{00000000-0005-0000-0000-0000883B0000}"/>
    <cellStyle name="Porcentagem 2 2 3 4 2 2 4" xfId="15808" xr:uid="{00000000-0005-0000-0000-0000893B0000}"/>
    <cellStyle name="Porcentagem 2 2 3 4 2 3" xfId="8555" xr:uid="{00000000-0005-0000-0000-00008A3B0000}"/>
    <cellStyle name="Porcentagem 2 2 3 4 2 3 2" xfId="27742" xr:uid="{00000000-0005-0000-0000-00008B3B0000}"/>
    <cellStyle name="Porcentagem 2 2 3 4 2 3 3" xfId="37922" xr:uid="{00000000-0005-0000-0000-00008C3B0000}"/>
    <cellStyle name="Porcentagem 2 2 3 4 2 3 4" xfId="17561" xr:uid="{00000000-0005-0000-0000-00008D3B0000}"/>
    <cellStyle name="Porcentagem 2 2 3 4 2 4" xfId="10548" xr:uid="{00000000-0005-0000-0000-00008E3B0000}"/>
    <cellStyle name="Porcentagem 2 2 3 4 2 4 2" xfId="29732" xr:uid="{00000000-0005-0000-0000-00008F3B0000}"/>
    <cellStyle name="Porcentagem 2 2 3 4 2 4 3" xfId="39912" xr:uid="{00000000-0005-0000-0000-0000903B0000}"/>
    <cellStyle name="Porcentagem 2 2 3 4 2 4 4" xfId="19552" xr:uid="{00000000-0005-0000-0000-0000913B0000}"/>
    <cellStyle name="Porcentagem 2 2 3 4 2 5" xfId="24237" xr:uid="{00000000-0005-0000-0000-0000923B0000}"/>
    <cellStyle name="Porcentagem 2 2 3 4 2 6" xfId="34417" xr:uid="{00000000-0005-0000-0000-0000933B0000}"/>
    <cellStyle name="Porcentagem 2 2 3 4 2 7" xfId="14056" xr:uid="{00000000-0005-0000-0000-0000943B0000}"/>
    <cellStyle name="Porcentagem 2 2 3 4 3" xfId="5926" xr:uid="{00000000-0005-0000-0000-0000953B0000}"/>
    <cellStyle name="Porcentagem 2 2 3 4 3 2" xfId="25113" xr:uid="{00000000-0005-0000-0000-0000963B0000}"/>
    <cellStyle name="Porcentagem 2 2 3 4 3 3" xfId="35293" xr:uid="{00000000-0005-0000-0000-0000973B0000}"/>
    <cellStyle name="Porcentagem 2 2 3 4 3 4" xfId="14932" xr:uid="{00000000-0005-0000-0000-0000983B0000}"/>
    <cellStyle name="Porcentagem 2 2 3 4 4" xfId="7679" xr:uid="{00000000-0005-0000-0000-0000993B0000}"/>
    <cellStyle name="Porcentagem 2 2 3 4 4 2" xfId="26866" xr:uid="{00000000-0005-0000-0000-00009A3B0000}"/>
    <cellStyle name="Porcentagem 2 2 3 4 4 3" xfId="37046" xr:uid="{00000000-0005-0000-0000-00009B3B0000}"/>
    <cellStyle name="Porcentagem 2 2 3 4 4 4" xfId="16685" xr:uid="{00000000-0005-0000-0000-00009C3B0000}"/>
    <cellStyle name="Porcentagem 2 2 3 4 5" xfId="9672" xr:uid="{00000000-0005-0000-0000-00009D3B0000}"/>
    <cellStyle name="Porcentagem 2 2 3 4 5 2" xfId="28856" xr:uid="{00000000-0005-0000-0000-00009E3B0000}"/>
    <cellStyle name="Porcentagem 2 2 3 4 5 3" xfId="39036" xr:uid="{00000000-0005-0000-0000-00009F3B0000}"/>
    <cellStyle name="Porcentagem 2 2 3 4 5 4" xfId="18676" xr:uid="{00000000-0005-0000-0000-0000A03B0000}"/>
    <cellStyle name="Porcentagem 2 2 3 4 6" xfId="11425" xr:uid="{00000000-0005-0000-0000-0000A13B0000}"/>
    <cellStyle name="Porcentagem 2 2 3 4 6 2" xfId="30609" xr:uid="{00000000-0005-0000-0000-0000A23B0000}"/>
    <cellStyle name="Porcentagem 2 2 3 4 6 3" xfId="40789" xr:uid="{00000000-0005-0000-0000-0000A33B0000}"/>
    <cellStyle name="Porcentagem 2 2 3 4 6 4" xfId="20429" xr:uid="{00000000-0005-0000-0000-0000A43B0000}"/>
    <cellStyle name="Porcentagem 2 2 3 4 7" xfId="12301" xr:uid="{00000000-0005-0000-0000-0000A53B0000}"/>
    <cellStyle name="Porcentagem 2 2 3 4 7 2" xfId="31485" xr:uid="{00000000-0005-0000-0000-0000A63B0000}"/>
    <cellStyle name="Porcentagem 2 2 3 4 7 3" xfId="41665" xr:uid="{00000000-0005-0000-0000-0000A73B0000}"/>
    <cellStyle name="Porcentagem 2 2 3 4 7 4" xfId="21305" xr:uid="{00000000-0005-0000-0000-0000A83B0000}"/>
    <cellStyle name="Porcentagem 2 2 3 4 8" xfId="22182" xr:uid="{00000000-0005-0000-0000-0000A93B0000}"/>
    <cellStyle name="Porcentagem 2 2 3 4 8 2" xfId="32362" xr:uid="{00000000-0005-0000-0000-0000AA3B0000}"/>
    <cellStyle name="Porcentagem 2 2 3 4 8 3" xfId="42542" xr:uid="{00000000-0005-0000-0000-0000AB3B0000}"/>
    <cellStyle name="Porcentagem 2 2 3 4 9" xfId="23361" xr:uid="{00000000-0005-0000-0000-0000AC3B0000}"/>
    <cellStyle name="Porcentagem 2 2 3 5" xfId="4612" xr:uid="{00000000-0005-0000-0000-0000AD3B0000}"/>
    <cellStyle name="Porcentagem 2 2 3 5 2" xfId="6364" xr:uid="{00000000-0005-0000-0000-0000AE3B0000}"/>
    <cellStyle name="Porcentagem 2 2 3 5 2 2" xfId="25551" xr:uid="{00000000-0005-0000-0000-0000AF3B0000}"/>
    <cellStyle name="Porcentagem 2 2 3 5 2 3" xfId="35731" xr:uid="{00000000-0005-0000-0000-0000B03B0000}"/>
    <cellStyle name="Porcentagem 2 2 3 5 2 4" xfId="15370" xr:uid="{00000000-0005-0000-0000-0000B13B0000}"/>
    <cellStyle name="Porcentagem 2 2 3 5 3" xfId="8117" xr:uid="{00000000-0005-0000-0000-0000B23B0000}"/>
    <cellStyle name="Porcentagem 2 2 3 5 3 2" xfId="27304" xr:uid="{00000000-0005-0000-0000-0000B33B0000}"/>
    <cellStyle name="Porcentagem 2 2 3 5 3 3" xfId="37484" xr:uid="{00000000-0005-0000-0000-0000B43B0000}"/>
    <cellStyle name="Porcentagem 2 2 3 5 3 4" xfId="17123" xr:uid="{00000000-0005-0000-0000-0000B53B0000}"/>
    <cellStyle name="Porcentagem 2 2 3 5 4" xfId="10110" xr:uid="{00000000-0005-0000-0000-0000B63B0000}"/>
    <cellStyle name="Porcentagem 2 2 3 5 4 2" xfId="29294" xr:uid="{00000000-0005-0000-0000-0000B73B0000}"/>
    <cellStyle name="Porcentagem 2 2 3 5 4 3" xfId="39474" xr:uid="{00000000-0005-0000-0000-0000B83B0000}"/>
    <cellStyle name="Porcentagem 2 2 3 5 4 4" xfId="19114" xr:uid="{00000000-0005-0000-0000-0000B93B0000}"/>
    <cellStyle name="Porcentagem 2 2 3 5 5" xfId="23799" xr:uid="{00000000-0005-0000-0000-0000BA3B0000}"/>
    <cellStyle name="Porcentagem 2 2 3 5 6" xfId="33979" xr:uid="{00000000-0005-0000-0000-0000BB3B0000}"/>
    <cellStyle name="Porcentagem 2 2 3 5 7" xfId="13618" xr:uid="{00000000-0005-0000-0000-0000BC3B0000}"/>
    <cellStyle name="Porcentagem 2 2 3 6" xfId="5488" xr:uid="{00000000-0005-0000-0000-0000BD3B0000}"/>
    <cellStyle name="Porcentagem 2 2 3 6 2" xfId="9011" xr:uid="{00000000-0005-0000-0000-0000BE3B0000}"/>
    <cellStyle name="Porcentagem 2 2 3 6 2 2" xfId="28195" xr:uid="{00000000-0005-0000-0000-0000BF3B0000}"/>
    <cellStyle name="Porcentagem 2 2 3 6 2 3" xfId="38375" xr:uid="{00000000-0005-0000-0000-0000C03B0000}"/>
    <cellStyle name="Porcentagem 2 2 3 6 2 4" xfId="18015" xr:uid="{00000000-0005-0000-0000-0000C13B0000}"/>
    <cellStyle name="Porcentagem 2 2 3 6 3" xfId="24675" xr:uid="{00000000-0005-0000-0000-0000C23B0000}"/>
    <cellStyle name="Porcentagem 2 2 3 6 4" xfId="34855" xr:uid="{00000000-0005-0000-0000-0000C33B0000}"/>
    <cellStyle name="Porcentagem 2 2 3 6 5" xfId="14494" xr:uid="{00000000-0005-0000-0000-0000C43B0000}"/>
    <cellStyle name="Porcentagem 2 2 3 7" xfId="7241" xr:uid="{00000000-0005-0000-0000-0000C53B0000}"/>
    <cellStyle name="Porcentagem 2 2 3 7 2" xfId="26428" xr:uid="{00000000-0005-0000-0000-0000C63B0000}"/>
    <cellStyle name="Porcentagem 2 2 3 7 3" xfId="36608" xr:uid="{00000000-0005-0000-0000-0000C73B0000}"/>
    <cellStyle name="Porcentagem 2 2 3 7 4" xfId="16247" xr:uid="{00000000-0005-0000-0000-0000C83B0000}"/>
    <cellStyle name="Porcentagem 2 2 3 8" xfId="9234" xr:uid="{00000000-0005-0000-0000-0000C93B0000}"/>
    <cellStyle name="Porcentagem 2 2 3 8 2" xfId="28418" xr:uid="{00000000-0005-0000-0000-0000CA3B0000}"/>
    <cellStyle name="Porcentagem 2 2 3 8 3" xfId="38598" xr:uid="{00000000-0005-0000-0000-0000CB3B0000}"/>
    <cellStyle name="Porcentagem 2 2 3 8 4" xfId="18238" xr:uid="{00000000-0005-0000-0000-0000CC3B0000}"/>
    <cellStyle name="Porcentagem 2 2 3 9" xfId="10987" xr:uid="{00000000-0005-0000-0000-0000CD3B0000}"/>
    <cellStyle name="Porcentagem 2 2 3 9 2" xfId="30171" xr:uid="{00000000-0005-0000-0000-0000CE3B0000}"/>
    <cellStyle name="Porcentagem 2 2 3 9 3" xfId="40351" xr:uid="{00000000-0005-0000-0000-0000CF3B0000}"/>
    <cellStyle name="Porcentagem 2 2 3 9 4" xfId="19991" xr:uid="{00000000-0005-0000-0000-0000D03B0000}"/>
    <cellStyle name="Porcentagem 2 2 4" xfId="3847" xr:uid="{00000000-0005-0000-0000-0000D13B0000}"/>
    <cellStyle name="Porcentagem 2 2 4 10" xfId="21857" xr:uid="{00000000-0005-0000-0000-0000D23B0000}"/>
    <cellStyle name="Porcentagem 2 2 4 10 2" xfId="32037" xr:uid="{00000000-0005-0000-0000-0000D33B0000}"/>
    <cellStyle name="Porcentagem 2 2 4 10 3" xfId="42217" xr:uid="{00000000-0005-0000-0000-0000D43B0000}"/>
    <cellStyle name="Porcentagem 2 2 4 11" xfId="22753" xr:uid="{00000000-0005-0000-0000-0000D53B0000}"/>
    <cellStyle name="Porcentagem 2 2 4 11 2" xfId="32933" xr:uid="{00000000-0005-0000-0000-0000D63B0000}"/>
    <cellStyle name="Porcentagem 2 2 4 11 3" xfId="43113" xr:uid="{00000000-0005-0000-0000-0000D73B0000}"/>
    <cellStyle name="Porcentagem 2 2 4 12" xfId="22992" xr:uid="{00000000-0005-0000-0000-0000D83B0000}"/>
    <cellStyle name="Porcentagem 2 2 4 13" xfId="33172" xr:uid="{00000000-0005-0000-0000-0000D93B0000}"/>
    <cellStyle name="Porcentagem 2 2 4 14" xfId="43352" xr:uid="{00000000-0005-0000-0000-0000DA3B0000}"/>
    <cellStyle name="Porcentagem 2 2 4 15" xfId="43591" xr:uid="{00000000-0005-0000-0000-0000DB3B0000}"/>
    <cellStyle name="Porcentagem 2 2 4 16" xfId="12855" xr:uid="{00000000-0005-0000-0000-0000DC3B0000}"/>
    <cellStyle name="Porcentagem 2 2 4 2" xfId="4067" xr:uid="{00000000-0005-0000-0000-0000DD3B0000}"/>
    <cellStyle name="Porcentagem 2 2 4 2 10" xfId="23255" xr:uid="{00000000-0005-0000-0000-0000DE3B0000}"/>
    <cellStyle name="Porcentagem 2 2 4 2 11" xfId="33435" xr:uid="{00000000-0005-0000-0000-0000DF3B0000}"/>
    <cellStyle name="Porcentagem 2 2 4 2 12" xfId="13074" xr:uid="{00000000-0005-0000-0000-0000E03B0000}"/>
    <cellStyle name="Porcentagem 2 2 4 2 2" xfId="4505" xr:uid="{00000000-0005-0000-0000-0000E13B0000}"/>
    <cellStyle name="Porcentagem 2 2 4 2 2 10" xfId="33873" xr:uid="{00000000-0005-0000-0000-0000E23B0000}"/>
    <cellStyle name="Porcentagem 2 2 4 2 2 11" xfId="13512" xr:uid="{00000000-0005-0000-0000-0000E33B0000}"/>
    <cellStyle name="Porcentagem 2 2 4 2 2 2" xfId="5382" xr:uid="{00000000-0005-0000-0000-0000E43B0000}"/>
    <cellStyle name="Porcentagem 2 2 4 2 2 2 2" xfId="7134" xr:uid="{00000000-0005-0000-0000-0000E53B0000}"/>
    <cellStyle name="Porcentagem 2 2 4 2 2 2 2 2" xfId="26321" xr:uid="{00000000-0005-0000-0000-0000E63B0000}"/>
    <cellStyle name="Porcentagem 2 2 4 2 2 2 2 3" xfId="36501" xr:uid="{00000000-0005-0000-0000-0000E73B0000}"/>
    <cellStyle name="Porcentagem 2 2 4 2 2 2 2 4" xfId="16140" xr:uid="{00000000-0005-0000-0000-0000E83B0000}"/>
    <cellStyle name="Porcentagem 2 2 4 2 2 2 3" xfId="8887" xr:uid="{00000000-0005-0000-0000-0000E93B0000}"/>
    <cellStyle name="Porcentagem 2 2 4 2 2 2 3 2" xfId="28074" xr:uid="{00000000-0005-0000-0000-0000EA3B0000}"/>
    <cellStyle name="Porcentagem 2 2 4 2 2 2 3 3" xfId="38254" xr:uid="{00000000-0005-0000-0000-0000EB3B0000}"/>
    <cellStyle name="Porcentagem 2 2 4 2 2 2 3 4" xfId="17893" xr:uid="{00000000-0005-0000-0000-0000EC3B0000}"/>
    <cellStyle name="Porcentagem 2 2 4 2 2 2 4" xfId="10880" xr:uid="{00000000-0005-0000-0000-0000ED3B0000}"/>
    <cellStyle name="Porcentagem 2 2 4 2 2 2 4 2" xfId="30064" xr:uid="{00000000-0005-0000-0000-0000EE3B0000}"/>
    <cellStyle name="Porcentagem 2 2 4 2 2 2 4 3" xfId="40244" xr:uid="{00000000-0005-0000-0000-0000EF3B0000}"/>
    <cellStyle name="Porcentagem 2 2 4 2 2 2 4 4" xfId="19884" xr:uid="{00000000-0005-0000-0000-0000F03B0000}"/>
    <cellStyle name="Porcentagem 2 2 4 2 2 2 5" xfId="24569" xr:uid="{00000000-0005-0000-0000-0000F13B0000}"/>
    <cellStyle name="Porcentagem 2 2 4 2 2 2 6" xfId="34749" xr:uid="{00000000-0005-0000-0000-0000F23B0000}"/>
    <cellStyle name="Porcentagem 2 2 4 2 2 2 7" xfId="14388" xr:uid="{00000000-0005-0000-0000-0000F33B0000}"/>
    <cellStyle name="Porcentagem 2 2 4 2 2 3" xfId="6258" xr:uid="{00000000-0005-0000-0000-0000F43B0000}"/>
    <cellStyle name="Porcentagem 2 2 4 2 2 3 2" xfId="25445" xr:uid="{00000000-0005-0000-0000-0000F53B0000}"/>
    <cellStyle name="Porcentagem 2 2 4 2 2 3 3" xfId="35625" xr:uid="{00000000-0005-0000-0000-0000F63B0000}"/>
    <cellStyle name="Porcentagem 2 2 4 2 2 3 4" xfId="15264" xr:uid="{00000000-0005-0000-0000-0000F73B0000}"/>
    <cellStyle name="Porcentagem 2 2 4 2 2 4" xfId="8011" xr:uid="{00000000-0005-0000-0000-0000F83B0000}"/>
    <cellStyle name="Porcentagem 2 2 4 2 2 4 2" xfId="27198" xr:uid="{00000000-0005-0000-0000-0000F93B0000}"/>
    <cellStyle name="Porcentagem 2 2 4 2 2 4 3" xfId="37378" xr:uid="{00000000-0005-0000-0000-0000FA3B0000}"/>
    <cellStyle name="Porcentagem 2 2 4 2 2 4 4" xfId="17017" xr:uid="{00000000-0005-0000-0000-0000FB3B0000}"/>
    <cellStyle name="Porcentagem 2 2 4 2 2 5" xfId="10004" xr:uid="{00000000-0005-0000-0000-0000FC3B0000}"/>
    <cellStyle name="Porcentagem 2 2 4 2 2 5 2" xfId="29188" xr:uid="{00000000-0005-0000-0000-0000FD3B0000}"/>
    <cellStyle name="Porcentagem 2 2 4 2 2 5 3" xfId="39368" xr:uid="{00000000-0005-0000-0000-0000FE3B0000}"/>
    <cellStyle name="Porcentagem 2 2 4 2 2 5 4" xfId="19008" xr:uid="{00000000-0005-0000-0000-0000FF3B0000}"/>
    <cellStyle name="Porcentagem 2 2 4 2 2 6" xfId="11757" xr:uid="{00000000-0005-0000-0000-0000003C0000}"/>
    <cellStyle name="Porcentagem 2 2 4 2 2 6 2" xfId="30941" xr:uid="{00000000-0005-0000-0000-0000013C0000}"/>
    <cellStyle name="Porcentagem 2 2 4 2 2 6 3" xfId="41121" xr:uid="{00000000-0005-0000-0000-0000023C0000}"/>
    <cellStyle name="Porcentagem 2 2 4 2 2 6 4" xfId="20761" xr:uid="{00000000-0005-0000-0000-0000033C0000}"/>
    <cellStyle name="Porcentagem 2 2 4 2 2 7" xfId="12633" xr:uid="{00000000-0005-0000-0000-0000043C0000}"/>
    <cellStyle name="Porcentagem 2 2 4 2 2 7 2" xfId="31817" xr:uid="{00000000-0005-0000-0000-0000053C0000}"/>
    <cellStyle name="Porcentagem 2 2 4 2 2 7 3" xfId="41997" xr:uid="{00000000-0005-0000-0000-0000063C0000}"/>
    <cellStyle name="Porcentagem 2 2 4 2 2 7 4" xfId="21637" xr:uid="{00000000-0005-0000-0000-0000073C0000}"/>
    <cellStyle name="Porcentagem 2 2 4 2 2 8" xfId="22514" xr:uid="{00000000-0005-0000-0000-0000083C0000}"/>
    <cellStyle name="Porcentagem 2 2 4 2 2 8 2" xfId="32694" xr:uid="{00000000-0005-0000-0000-0000093C0000}"/>
    <cellStyle name="Porcentagem 2 2 4 2 2 8 3" xfId="42874" xr:uid="{00000000-0005-0000-0000-00000A3C0000}"/>
    <cellStyle name="Porcentagem 2 2 4 2 2 9" xfId="23693" xr:uid="{00000000-0005-0000-0000-00000B3C0000}"/>
    <cellStyle name="Porcentagem 2 2 4 2 3" xfId="4944" xr:uid="{00000000-0005-0000-0000-00000C3C0000}"/>
    <cellStyle name="Porcentagem 2 2 4 2 3 2" xfId="6696" xr:uid="{00000000-0005-0000-0000-00000D3C0000}"/>
    <cellStyle name="Porcentagem 2 2 4 2 3 2 2" xfId="25883" xr:uid="{00000000-0005-0000-0000-00000E3C0000}"/>
    <cellStyle name="Porcentagem 2 2 4 2 3 2 3" xfId="36063" xr:uid="{00000000-0005-0000-0000-00000F3C0000}"/>
    <cellStyle name="Porcentagem 2 2 4 2 3 2 4" xfId="15702" xr:uid="{00000000-0005-0000-0000-0000103C0000}"/>
    <cellStyle name="Porcentagem 2 2 4 2 3 3" xfId="8449" xr:uid="{00000000-0005-0000-0000-0000113C0000}"/>
    <cellStyle name="Porcentagem 2 2 4 2 3 3 2" xfId="27636" xr:uid="{00000000-0005-0000-0000-0000123C0000}"/>
    <cellStyle name="Porcentagem 2 2 4 2 3 3 3" xfId="37816" xr:uid="{00000000-0005-0000-0000-0000133C0000}"/>
    <cellStyle name="Porcentagem 2 2 4 2 3 3 4" xfId="17455" xr:uid="{00000000-0005-0000-0000-0000143C0000}"/>
    <cellStyle name="Porcentagem 2 2 4 2 3 4" xfId="10442" xr:uid="{00000000-0005-0000-0000-0000153C0000}"/>
    <cellStyle name="Porcentagem 2 2 4 2 3 4 2" xfId="29626" xr:uid="{00000000-0005-0000-0000-0000163C0000}"/>
    <cellStyle name="Porcentagem 2 2 4 2 3 4 3" xfId="39806" xr:uid="{00000000-0005-0000-0000-0000173C0000}"/>
    <cellStyle name="Porcentagem 2 2 4 2 3 4 4" xfId="19446" xr:uid="{00000000-0005-0000-0000-0000183C0000}"/>
    <cellStyle name="Porcentagem 2 2 4 2 3 5" xfId="24131" xr:uid="{00000000-0005-0000-0000-0000193C0000}"/>
    <cellStyle name="Porcentagem 2 2 4 2 3 6" xfId="34311" xr:uid="{00000000-0005-0000-0000-00001A3C0000}"/>
    <cellStyle name="Porcentagem 2 2 4 2 3 7" xfId="13950" xr:uid="{00000000-0005-0000-0000-00001B3C0000}"/>
    <cellStyle name="Porcentagem 2 2 4 2 4" xfId="5820" xr:uid="{00000000-0005-0000-0000-00001C3C0000}"/>
    <cellStyle name="Porcentagem 2 2 4 2 4 2" xfId="25007" xr:uid="{00000000-0005-0000-0000-00001D3C0000}"/>
    <cellStyle name="Porcentagem 2 2 4 2 4 3" xfId="35187" xr:uid="{00000000-0005-0000-0000-00001E3C0000}"/>
    <cellStyle name="Porcentagem 2 2 4 2 4 4" xfId="14826" xr:uid="{00000000-0005-0000-0000-00001F3C0000}"/>
    <cellStyle name="Porcentagem 2 2 4 2 5" xfId="7573" xr:uid="{00000000-0005-0000-0000-0000203C0000}"/>
    <cellStyle name="Porcentagem 2 2 4 2 5 2" xfId="26760" xr:uid="{00000000-0005-0000-0000-0000213C0000}"/>
    <cellStyle name="Porcentagem 2 2 4 2 5 3" xfId="36940" xr:uid="{00000000-0005-0000-0000-0000223C0000}"/>
    <cellStyle name="Porcentagem 2 2 4 2 5 4" xfId="16579" xr:uid="{00000000-0005-0000-0000-0000233C0000}"/>
    <cellStyle name="Porcentagem 2 2 4 2 6" xfId="9566" xr:uid="{00000000-0005-0000-0000-0000243C0000}"/>
    <cellStyle name="Porcentagem 2 2 4 2 6 2" xfId="28750" xr:uid="{00000000-0005-0000-0000-0000253C0000}"/>
    <cellStyle name="Porcentagem 2 2 4 2 6 3" xfId="38930" xr:uid="{00000000-0005-0000-0000-0000263C0000}"/>
    <cellStyle name="Porcentagem 2 2 4 2 6 4" xfId="18570" xr:uid="{00000000-0005-0000-0000-0000273C0000}"/>
    <cellStyle name="Porcentagem 2 2 4 2 7" xfId="11319" xr:uid="{00000000-0005-0000-0000-0000283C0000}"/>
    <cellStyle name="Porcentagem 2 2 4 2 7 2" xfId="30503" xr:uid="{00000000-0005-0000-0000-0000293C0000}"/>
    <cellStyle name="Porcentagem 2 2 4 2 7 3" xfId="40683" xr:uid="{00000000-0005-0000-0000-00002A3C0000}"/>
    <cellStyle name="Porcentagem 2 2 4 2 7 4" xfId="20323" xr:uid="{00000000-0005-0000-0000-00002B3C0000}"/>
    <cellStyle name="Porcentagem 2 2 4 2 8" xfId="12195" xr:uid="{00000000-0005-0000-0000-00002C3C0000}"/>
    <cellStyle name="Porcentagem 2 2 4 2 8 2" xfId="31379" xr:uid="{00000000-0005-0000-0000-00002D3C0000}"/>
    <cellStyle name="Porcentagem 2 2 4 2 8 3" xfId="41559" xr:uid="{00000000-0005-0000-0000-00002E3C0000}"/>
    <cellStyle name="Porcentagem 2 2 4 2 8 4" xfId="21199" xr:uid="{00000000-0005-0000-0000-00002F3C0000}"/>
    <cellStyle name="Porcentagem 2 2 4 2 9" xfId="22076" xr:uid="{00000000-0005-0000-0000-0000303C0000}"/>
    <cellStyle name="Porcentagem 2 2 4 2 9 2" xfId="32256" xr:uid="{00000000-0005-0000-0000-0000313C0000}"/>
    <cellStyle name="Porcentagem 2 2 4 2 9 3" xfId="42436" xr:uid="{00000000-0005-0000-0000-0000323C0000}"/>
    <cellStyle name="Porcentagem 2 2 4 3" xfId="4286" xr:uid="{00000000-0005-0000-0000-0000333C0000}"/>
    <cellStyle name="Porcentagem 2 2 4 3 10" xfId="33654" xr:uid="{00000000-0005-0000-0000-0000343C0000}"/>
    <cellStyle name="Porcentagem 2 2 4 3 11" xfId="13293" xr:uid="{00000000-0005-0000-0000-0000353C0000}"/>
    <cellStyle name="Porcentagem 2 2 4 3 2" xfId="5163" xr:uid="{00000000-0005-0000-0000-0000363C0000}"/>
    <cellStyle name="Porcentagem 2 2 4 3 2 2" xfId="6915" xr:uid="{00000000-0005-0000-0000-0000373C0000}"/>
    <cellStyle name="Porcentagem 2 2 4 3 2 2 2" xfId="26102" xr:uid="{00000000-0005-0000-0000-0000383C0000}"/>
    <cellStyle name="Porcentagem 2 2 4 3 2 2 3" xfId="36282" xr:uid="{00000000-0005-0000-0000-0000393C0000}"/>
    <cellStyle name="Porcentagem 2 2 4 3 2 2 4" xfId="15921" xr:uid="{00000000-0005-0000-0000-00003A3C0000}"/>
    <cellStyle name="Porcentagem 2 2 4 3 2 3" xfId="8668" xr:uid="{00000000-0005-0000-0000-00003B3C0000}"/>
    <cellStyle name="Porcentagem 2 2 4 3 2 3 2" xfId="27855" xr:uid="{00000000-0005-0000-0000-00003C3C0000}"/>
    <cellStyle name="Porcentagem 2 2 4 3 2 3 3" xfId="38035" xr:uid="{00000000-0005-0000-0000-00003D3C0000}"/>
    <cellStyle name="Porcentagem 2 2 4 3 2 3 4" xfId="17674" xr:uid="{00000000-0005-0000-0000-00003E3C0000}"/>
    <cellStyle name="Porcentagem 2 2 4 3 2 4" xfId="10661" xr:uid="{00000000-0005-0000-0000-00003F3C0000}"/>
    <cellStyle name="Porcentagem 2 2 4 3 2 4 2" xfId="29845" xr:uid="{00000000-0005-0000-0000-0000403C0000}"/>
    <cellStyle name="Porcentagem 2 2 4 3 2 4 3" xfId="40025" xr:uid="{00000000-0005-0000-0000-0000413C0000}"/>
    <cellStyle name="Porcentagem 2 2 4 3 2 4 4" xfId="19665" xr:uid="{00000000-0005-0000-0000-0000423C0000}"/>
    <cellStyle name="Porcentagem 2 2 4 3 2 5" xfId="24350" xr:uid="{00000000-0005-0000-0000-0000433C0000}"/>
    <cellStyle name="Porcentagem 2 2 4 3 2 6" xfId="34530" xr:uid="{00000000-0005-0000-0000-0000443C0000}"/>
    <cellStyle name="Porcentagem 2 2 4 3 2 7" xfId="14169" xr:uid="{00000000-0005-0000-0000-0000453C0000}"/>
    <cellStyle name="Porcentagem 2 2 4 3 3" xfId="6039" xr:uid="{00000000-0005-0000-0000-0000463C0000}"/>
    <cellStyle name="Porcentagem 2 2 4 3 3 2" xfId="25226" xr:uid="{00000000-0005-0000-0000-0000473C0000}"/>
    <cellStyle name="Porcentagem 2 2 4 3 3 3" xfId="35406" xr:uid="{00000000-0005-0000-0000-0000483C0000}"/>
    <cellStyle name="Porcentagem 2 2 4 3 3 4" xfId="15045" xr:uid="{00000000-0005-0000-0000-0000493C0000}"/>
    <cellStyle name="Porcentagem 2 2 4 3 4" xfId="7792" xr:uid="{00000000-0005-0000-0000-00004A3C0000}"/>
    <cellStyle name="Porcentagem 2 2 4 3 4 2" xfId="26979" xr:uid="{00000000-0005-0000-0000-00004B3C0000}"/>
    <cellStyle name="Porcentagem 2 2 4 3 4 3" xfId="37159" xr:uid="{00000000-0005-0000-0000-00004C3C0000}"/>
    <cellStyle name="Porcentagem 2 2 4 3 4 4" xfId="16798" xr:uid="{00000000-0005-0000-0000-00004D3C0000}"/>
    <cellStyle name="Porcentagem 2 2 4 3 5" xfId="9785" xr:uid="{00000000-0005-0000-0000-00004E3C0000}"/>
    <cellStyle name="Porcentagem 2 2 4 3 5 2" xfId="28969" xr:uid="{00000000-0005-0000-0000-00004F3C0000}"/>
    <cellStyle name="Porcentagem 2 2 4 3 5 3" xfId="39149" xr:uid="{00000000-0005-0000-0000-0000503C0000}"/>
    <cellStyle name="Porcentagem 2 2 4 3 5 4" xfId="18789" xr:uid="{00000000-0005-0000-0000-0000513C0000}"/>
    <cellStyle name="Porcentagem 2 2 4 3 6" xfId="11538" xr:uid="{00000000-0005-0000-0000-0000523C0000}"/>
    <cellStyle name="Porcentagem 2 2 4 3 6 2" xfId="30722" xr:uid="{00000000-0005-0000-0000-0000533C0000}"/>
    <cellStyle name="Porcentagem 2 2 4 3 6 3" xfId="40902" xr:uid="{00000000-0005-0000-0000-0000543C0000}"/>
    <cellStyle name="Porcentagem 2 2 4 3 6 4" xfId="20542" xr:uid="{00000000-0005-0000-0000-0000553C0000}"/>
    <cellStyle name="Porcentagem 2 2 4 3 7" xfId="12414" xr:uid="{00000000-0005-0000-0000-0000563C0000}"/>
    <cellStyle name="Porcentagem 2 2 4 3 7 2" xfId="31598" xr:uid="{00000000-0005-0000-0000-0000573C0000}"/>
    <cellStyle name="Porcentagem 2 2 4 3 7 3" xfId="41778" xr:uid="{00000000-0005-0000-0000-0000583C0000}"/>
    <cellStyle name="Porcentagem 2 2 4 3 7 4" xfId="21418" xr:uid="{00000000-0005-0000-0000-0000593C0000}"/>
    <cellStyle name="Porcentagem 2 2 4 3 8" xfId="22295" xr:uid="{00000000-0005-0000-0000-00005A3C0000}"/>
    <cellStyle name="Porcentagem 2 2 4 3 8 2" xfId="32475" xr:uid="{00000000-0005-0000-0000-00005B3C0000}"/>
    <cellStyle name="Porcentagem 2 2 4 3 8 3" xfId="42655" xr:uid="{00000000-0005-0000-0000-00005C3C0000}"/>
    <cellStyle name="Porcentagem 2 2 4 3 9" xfId="23474" xr:uid="{00000000-0005-0000-0000-00005D3C0000}"/>
    <cellStyle name="Porcentagem 2 2 4 4" xfId="4725" xr:uid="{00000000-0005-0000-0000-00005E3C0000}"/>
    <cellStyle name="Porcentagem 2 2 4 4 2" xfId="6477" xr:uid="{00000000-0005-0000-0000-00005F3C0000}"/>
    <cellStyle name="Porcentagem 2 2 4 4 2 2" xfId="25664" xr:uid="{00000000-0005-0000-0000-0000603C0000}"/>
    <cellStyle name="Porcentagem 2 2 4 4 2 3" xfId="35844" xr:uid="{00000000-0005-0000-0000-0000613C0000}"/>
    <cellStyle name="Porcentagem 2 2 4 4 2 4" xfId="15483" xr:uid="{00000000-0005-0000-0000-0000623C0000}"/>
    <cellStyle name="Porcentagem 2 2 4 4 3" xfId="8230" xr:uid="{00000000-0005-0000-0000-0000633C0000}"/>
    <cellStyle name="Porcentagem 2 2 4 4 3 2" xfId="27417" xr:uid="{00000000-0005-0000-0000-0000643C0000}"/>
    <cellStyle name="Porcentagem 2 2 4 4 3 3" xfId="37597" xr:uid="{00000000-0005-0000-0000-0000653C0000}"/>
    <cellStyle name="Porcentagem 2 2 4 4 3 4" xfId="17236" xr:uid="{00000000-0005-0000-0000-0000663C0000}"/>
    <cellStyle name="Porcentagem 2 2 4 4 4" xfId="10223" xr:uid="{00000000-0005-0000-0000-0000673C0000}"/>
    <cellStyle name="Porcentagem 2 2 4 4 4 2" xfId="29407" xr:uid="{00000000-0005-0000-0000-0000683C0000}"/>
    <cellStyle name="Porcentagem 2 2 4 4 4 3" xfId="39587" xr:uid="{00000000-0005-0000-0000-0000693C0000}"/>
    <cellStyle name="Porcentagem 2 2 4 4 4 4" xfId="19227" xr:uid="{00000000-0005-0000-0000-00006A3C0000}"/>
    <cellStyle name="Porcentagem 2 2 4 4 5" xfId="23912" xr:uid="{00000000-0005-0000-0000-00006B3C0000}"/>
    <cellStyle name="Porcentagem 2 2 4 4 6" xfId="34092" xr:uid="{00000000-0005-0000-0000-00006C3C0000}"/>
    <cellStyle name="Porcentagem 2 2 4 4 7" xfId="13731" xr:uid="{00000000-0005-0000-0000-00006D3C0000}"/>
    <cellStyle name="Porcentagem 2 2 4 5" xfId="5601" xr:uid="{00000000-0005-0000-0000-00006E3C0000}"/>
    <cellStyle name="Porcentagem 2 2 4 5 2" xfId="9127" xr:uid="{00000000-0005-0000-0000-00006F3C0000}"/>
    <cellStyle name="Porcentagem 2 2 4 5 2 2" xfId="28311" xr:uid="{00000000-0005-0000-0000-0000703C0000}"/>
    <cellStyle name="Porcentagem 2 2 4 5 2 3" xfId="38491" xr:uid="{00000000-0005-0000-0000-0000713C0000}"/>
    <cellStyle name="Porcentagem 2 2 4 5 2 4" xfId="18131" xr:uid="{00000000-0005-0000-0000-0000723C0000}"/>
    <cellStyle name="Porcentagem 2 2 4 5 3" xfId="24788" xr:uid="{00000000-0005-0000-0000-0000733C0000}"/>
    <cellStyle name="Porcentagem 2 2 4 5 4" xfId="34968" xr:uid="{00000000-0005-0000-0000-0000743C0000}"/>
    <cellStyle name="Porcentagem 2 2 4 5 5" xfId="14607" xr:uid="{00000000-0005-0000-0000-0000753C0000}"/>
    <cellStyle name="Porcentagem 2 2 4 6" xfId="7354" xr:uid="{00000000-0005-0000-0000-0000763C0000}"/>
    <cellStyle name="Porcentagem 2 2 4 6 2" xfId="26541" xr:uid="{00000000-0005-0000-0000-0000773C0000}"/>
    <cellStyle name="Porcentagem 2 2 4 6 3" xfId="36721" xr:uid="{00000000-0005-0000-0000-0000783C0000}"/>
    <cellStyle name="Porcentagem 2 2 4 6 4" xfId="16360" xr:uid="{00000000-0005-0000-0000-0000793C0000}"/>
    <cellStyle name="Porcentagem 2 2 4 7" xfId="9347" xr:uid="{00000000-0005-0000-0000-00007A3C0000}"/>
    <cellStyle name="Porcentagem 2 2 4 7 2" xfId="28531" xr:uid="{00000000-0005-0000-0000-00007B3C0000}"/>
    <cellStyle name="Porcentagem 2 2 4 7 3" xfId="38711" xr:uid="{00000000-0005-0000-0000-00007C3C0000}"/>
    <cellStyle name="Porcentagem 2 2 4 7 4" xfId="18351" xr:uid="{00000000-0005-0000-0000-00007D3C0000}"/>
    <cellStyle name="Porcentagem 2 2 4 8" xfId="11100" xr:uid="{00000000-0005-0000-0000-00007E3C0000}"/>
    <cellStyle name="Porcentagem 2 2 4 8 2" xfId="30284" xr:uid="{00000000-0005-0000-0000-00007F3C0000}"/>
    <cellStyle name="Porcentagem 2 2 4 8 3" xfId="40464" xr:uid="{00000000-0005-0000-0000-0000803C0000}"/>
    <cellStyle name="Porcentagem 2 2 4 8 4" xfId="20104" xr:uid="{00000000-0005-0000-0000-0000813C0000}"/>
    <cellStyle name="Porcentagem 2 2 4 9" xfId="11976" xr:uid="{00000000-0005-0000-0000-0000823C0000}"/>
    <cellStyle name="Porcentagem 2 2 4 9 2" xfId="31160" xr:uid="{00000000-0005-0000-0000-0000833C0000}"/>
    <cellStyle name="Porcentagem 2 2 4 9 3" xfId="41340" xr:uid="{00000000-0005-0000-0000-0000843C0000}"/>
    <cellStyle name="Porcentagem 2 2 4 9 4" xfId="20980" xr:uid="{00000000-0005-0000-0000-0000853C0000}"/>
    <cellStyle name="Porcentagem 2 2 5" xfId="3952" xr:uid="{00000000-0005-0000-0000-0000863C0000}"/>
    <cellStyle name="Porcentagem 2 2 5 10" xfId="23140" xr:uid="{00000000-0005-0000-0000-0000873C0000}"/>
    <cellStyle name="Porcentagem 2 2 5 11" xfId="33320" xr:uid="{00000000-0005-0000-0000-0000883C0000}"/>
    <cellStyle name="Porcentagem 2 2 5 12" xfId="12959" xr:uid="{00000000-0005-0000-0000-0000893C0000}"/>
    <cellStyle name="Porcentagem 2 2 5 2" xfId="4390" xr:uid="{00000000-0005-0000-0000-00008A3C0000}"/>
    <cellStyle name="Porcentagem 2 2 5 2 10" xfId="33758" xr:uid="{00000000-0005-0000-0000-00008B3C0000}"/>
    <cellStyle name="Porcentagem 2 2 5 2 11" xfId="13397" xr:uid="{00000000-0005-0000-0000-00008C3C0000}"/>
    <cellStyle name="Porcentagem 2 2 5 2 2" xfId="5267" xr:uid="{00000000-0005-0000-0000-00008D3C0000}"/>
    <cellStyle name="Porcentagem 2 2 5 2 2 2" xfId="7019" xr:uid="{00000000-0005-0000-0000-00008E3C0000}"/>
    <cellStyle name="Porcentagem 2 2 5 2 2 2 2" xfId="26206" xr:uid="{00000000-0005-0000-0000-00008F3C0000}"/>
    <cellStyle name="Porcentagem 2 2 5 2 2 2 3" xfId="36386" xr:uid="{00000000-0005-0000-0000-0000903C0000}"/>
    <cellStyle name="Porcentagem 2 2 5 2 2 2 4" xfId="16025" xr:uid="{00000000-0005-0000-0000-0000913C0000}"/>
    <cellStyle name="Porcentagem 2 2 5 2 2 3" xfId="8772" xr:uid="{00000000-0005-0000-0000-0000923C0000}"/>
    <cellStyle name="Porcentagem 2 2 5 2 2 3 2" xfId="27959" xr:uid="{00000000-0005-0000-0000-0000933C0000}"/>
    <cellStyle name="Porcentagem 2 2 5 2 2 3 3" xfId="38139" xr:uid="{00000000-0005-0000-0000-0000943C0000}"/>
    <cellStyle name="Porcentagem 2 2 5 2 2 3 4" xfId="17778" xr:uid="{00000000-0005-0000-0000-0000953C0000}"/>
    <cellStyle name="Porcentagem 2 2 5 2 2 4" xfId="10765" xr:uid="{00000000-0005-0000-0000-0000963C0000}"/>
    <cellStyle name="Porcentagem 2 2 5 2 2 4 2" xfId="29949" xr:uid="{00000000-0005-0000-0000-0000973C0000}"/>
    <cellStyle name="Porcentagem 2 2 5 2 2 4 3" xfId="40129" xr:uid="{00000000-0005-0000-0000-0000983C0000}"/>
    <cellStyle name="Porcentagem 2 2 5 2 2 4 4" xfId="19769" xr:uid="{00000000-0005-0000-0000-0000993C0000}"/>
    <cellStyle name="Porcentagem 2 2 5 2 2 5" xfId="24454" xr:uid="{00000000-0005-0000-0000-00009A3C0000}"/>
    <cellStyle name="Porcentagem 2 2 5 2 2 6" xfId="34634" xr:uid="{00000000-0005-0000-0000-00009B3C0000}"/>
    <cellStyle name="Porcentagem 2 2 5 2 2 7" xfId="14273" xr:uid="{00000000-0005-0000-0000-00009C3C0000}"/>
    <cellStyle name="Porcentagem 2 2 5 2 3" xfId="6143" xr:uid="{00000000-0005-0000-0000-00009D3C0000}"/>
    <cellStyle name="Porcentagem 2 2 5 2 3 2" xfId="25330" xr:uid="{00000000-0005-0000-0000-00009E3C0000}"/>
    <cellStyle name="Porcentagem 2 2 5 2 3 3" xfId="35510" xr:uid="{00000000-0005-0000-0000-00009F3C0000}"/>
    <cellStyle name="Porcentagem 2 2 5 2 3 4" xfId="15149" xr:uid="{00000000-0005-0000-0000-0000A03C0000}"/>
    <cellStyle name="Porcentagem 2 2 5 2 4" xfId="7896" xr:uid="{00000000-0005-0000-0000-0000A13C0000}"/>
    <cellStyle name="Porcentagem 2 2 5 2 4 2" xfId="27083" xr:uid="{00000000-0005-0000-0000-0000A23C0000}"/>
    <cellStyle name="Porcentagem 2 2 5 2 4 3" xfId="37263" xr:uid="{00000000-0005-0000-0000-0000A33C0000}"/>
    <cellStyle name="Porcentagem 2 2 5 2 4 4" xfId="16902" xr:uid="{00000000-0005-0000-0000-0000A43C0000}"/>
    <cellStyle name="Porcentagem 2 2 5 2 5" xfId="9889" xr:uid="{00000000-0005-0000-0000-0000A53C0000}"/>
    <cellStyle name="Porcentagem 2 2 5 2 5 2" xfId="29073" xr:uid="{00000000-0005-0000-0000-0000A63C0000}"/>
    <cellStyle name="Porcentagem 2 2 5 2 5 3" xfId="39253" xr:uid="{00000000-0005-0000-0000-0000A73C0000}"/>
    <cellStyle name="Porcentagem 2 2 5 2 5 4" xfId="18893" xr:uid="{00000000-0005-0000-0000-0000A83C0000}"/>
    <cellStyle name="Porcentagem 2 2 5 2 6" xfId="11642" xr:uid="{00000000-0005-0000-0000-0000A93C0000}"/>
    <cellStyle name="Porcentagem 2 2 5 2 6 2" xfId="30826" xr:uid="{00000000-0005-0000-0000-0000AA3C0000}"/>
    <cellStyle name="Porcentagem 2 2 5 2 6 3" xfId="41006" xr:uid="{00000000-0005-0000-0000-0000AB3C0000}"/>
    <cellStyle name="Porcentagem 2 2 5 2 6 4" xfId="20646" xr:uid="{00000000-0005-0000-0000-0000AC3C0000}"/>
    <cellStyle name="Porcentagem 2 2 5 2 7" xfId="12518" xr:uid="{00000000-0005-0000-0000-0000AD3C0000}"/>
    <cellStyle name="Porcentagem 2 2 5 2 7 2" xfId="31702" xr:uid="{00000000-0005-0000-0000-0000AE3C0000}"/>
    <cellStyle name="Porcentagem 2 2 5 2 7 3" xfId="41882" xr:uid="{00000000-0005-0000-0000-0000AF3C0000}"/>
    <cellStyle name="Porcentagem 2 2 5 2 7 4" xfId="21522" xr:uid="{00000000-0005-0000-0000-0000B03C0000}"/>
    <cellStyle name="Porcentagem 2 2 5 2 8" xfId="22399" xr:uid="{00000000-0005-0000-0000-0000B13C0000}"/>
    <cellStyle name="Porcentagem 2 2 5 2 8 2" xfId="32579" xr:uid="{00000000-0005-0000-0000-0000B23C0000}"/>
    <cellStyle name="Porcentagem 2 2 5 2 8 3" xfId="42759" xr:uid="{00000000-0005-0000-0000-0000B33C0000}"/>
    <cellStyle name="Porcentagem 2 2 5 2 9" xfId="23578" xr:uid="{00000000-0005-0000-0000-0000B43C0000}"/>
    <cellStyle name="Porcentagem 2 2 5 3" xfId="4829" xr:uid="{00000000-0005-0000-0000-0000B53C0000}"/>
    <cellStyle name="Porcentagem 2 2 5 3 2" xfId="6581" xr:uid="{00000000-0005-0000-0000-0000B63C0000}"/>
    <cellStyle name="Porcentagem 2 2 5 3 2 2" xfId="25768" xr:uid="{00000000-0005-0000-0000-0000B73C0000}"/>
    <cellStyle name="Porcentagem 2 2 5 3 2 3" xfId="35948" xr:uid="{00000000-0005-0000-0000-0000B83C0000}"/>
    <cellStyle name="Porcentagem 2 2 5 3 2 4" xfId="15587" xr:uid="{00000000-0005-0000-0000-0000B93C0000}"/>
    <cellStyle name="Porcentagem 2 2 5 3 3" xfId="8334" xr:uid="{00000000-0005-0000-0000-0000BA3C0000}"/>
    <cellStyle name="Porcentagem 2 2 5 3 3 2" xfId="27521" xr:uid="{00000000-0005-0000-0000-0000BB3C0000}"/>
    <cellStyle name="Porcentagem 2 2 5 3 3 3" xfId="37701" xr:uid="{00000000-0005-0000-0000-0000BC3C0000}"/>
    <cellStyle name="Porcentagem 2 2 5 3 3 4" xfId="17340" xr:uid="{00000000-0005-0000-0000-0000BD3C0000}"/>
    <cellStyle name="Porcentagem 2 2 5 3 4" xfId="10327" xr:uid="{00000000-0005-0000-0000-0000BE3C0000}"/>
    <cellStyle name="Porcentagem 2 2 5 3 4 2" xfId="29511" xr:uid="{00000000-0005-0000-0000-0000BF3C0000}"/>
    <cellStyle name="Porcentagem 2 2 5 3 4 3" xfId="39691" xr:uid="{00000000-0005-0000-0000-0000C03C0000}"/>
    <cellStyle name="Porcentagem 2 2 5 3 4 4" xfId="19331" xr:uid="{00000000-0005-0000-0000-0000C13C0000}"/>
    <cellStyle name="Porcentagem 2 2 5 3 5" xfId="24016" xr:uid="{00000000-0005-0000-0000-0000C23C0000}"/>
    <cellStyle name="Porcentagem 2 2 5 3 6" xfId="34196" xr:uid="{00000000-0005-0000-0000-0000C33C0000}"/>
    <cellStyle name="Porcentagem 2 2 5 3 7" xfId="13835" xr:uid="{00000000-0005-0000-0000-0000C43C0000}"/>
    <cellStyle name="Porcentagem 2 2 5 4" xfId="5705" xr:uid="{00000000-0005-0000-0000-0000C53C0000}"/>
    <cellStyle name="Porcentagem 2 2 5 4 2" xfId="24892" xr:uid="{00000000-0005-0000-0000-0000C63C0000}"/>
    <cellStyle name="Porcentagem 2 2 5 4 3" xfId="35072" xr:uid="{00000000-0005-0000-0000-0000C73C0000}"/>
    <cellStyle name="Porcentagem 2 2 5 4 4" xfId="14711" xr:uid="{00000000-0005-0000-0000-0000C83C0000}"/>
    <cellStyle name="Porcentagem 2 2 5 5" xfId="7458" xr:uid="{00000000-0005-0000-0000-0000C93C0000}"/>
    <cellStyle name="Porcentagem 2 2 5 5 2" xfId="26645" xr:uid="{00000000-0005-0000-0000-0000CA3C0000}"/>
    <cellStyle name="Porcentagem 2 2 5 5 3" xfId="36825" xr:uid="{00000000-0005-0000-0000-0000CB3C0000}"/>
    <cellStyle name="Porcentagem 2 2 5 5 4" xfId="16464" xr:uid="{00000000-0005-0000-0000-0000CC3C0000}"/>
    <cellStyle name="Porcentagem 2 2 5 6" xfId="9451" xr:uid="{00000000-0005-0000-0000-0000CD3C0000}"/>
    <cellStyle name="Porcentagem 2 2 5 6 2" xfId="28635" xr:uid="{00000000-0005-0000-0000-0000CE3C0000}"/>
    <cellStyle name="Porcentagem 2 2 5 6 3" xfId="38815" xr:uid="{00000000-0005-0000-0000-0000CF3C0000}"/>
    <cellStyle name="Porcentagem 2 2 5 6 4" xfId="18455" xr:uid="{00000000-0005-0000-0000-0000D03C0000}"/>
    <cellStyle name="Porcentagem 2 2 5 7" xfId="11204" xr:uid="{00000000-0005-0000-0000-0000D13C0000}"/>
    <cellStyle name="Porcentagem 2 2 5 7 2" xfId="30388" xr:uid="{00000000-0005-0000-0000-0000D23C0000}"/>
    <cellStyle name="Porcentagem 2 2 5 7 3" xfId="40568" xr:uid="{00000000-0005-0000-0000-0000D33C0000}"/>
    <cellStyle name="Porcentagem 2 2 5 7 4" xfId="20208" xr:uid="{00000000-0005-0000-0000-0000D43C0000}"/>
    <cellStyle name="Porcentagem 2 2 5 8" xfId="12080" xr:uid="{00000000-0005-0000-0000-0000D53C0000}"/>
    <cellStyle name="Porcentagem 2 2 5 8 2" xfId="31264" xr:uid="{00000000-0005-0000-0000-0000D63C0000}"/>
    <cellStyle name="Porcentagem 2 2 5 8 3" xfId="41444" xr:uid="{00000000-0005-0000-0000-0000D73C0000}"/>
    <cellStyle name="Porcentagem 2 2 5 8 4" xfId="21084" xr:uid="{00000000-0005-0000-0000-0000D83C0000}"/>
    <cellStyle name="Porcentagem 2 2 5 9" xfId="21961" xr:uid="{00000000-0005-0000-0000-0000D93C0000}"/>
    <cellStyle name="Porcentagem 2 2 5 9 2" xfId="32141" xr:uid="{00000000-0005-0000-0000-0000DA3C0000}"/>
    <cellStyle name="Porcentagem 2 2 5 9 3" xfId="42321" xr:uid="{00000000-0005-0000-0000-0000DB3C0000}"/>
    <cellStyle name="Porcentagem 2 2 6" xfId="4171" xr:uid="{00000000-0005-0000-0000-0000DC3C0000}"/>
    <cellStyle name="Porcentagem 2 2 6 10" xfId="33539" xr:uid="{00000000-0005-0000-0000-0000DD3C0000}"/>
    <cellStyle name="Porcentagem 2 2 6 11" xfId="13178" xr:uid="{00000000-0005-0000-0000-0000DE3C0000}"/>
    <cellStyle name="Porcentagem 2 2 6 2" xfId="5048" xr:uid="{00000000-0005-0000-0000-0000DF3C0000}"/>
    <cellStyle name="Porcentagem 2 2 6 2 2" xfId="6800" xr:uid="{00000000-0005-0000-0000-0000E03C0000}"/>
    <cellStyle name="Porcentagem 2 2 6 2 2 2" xfId="25987" xr:uid="{00000000-0005-0000-0000-0000E13C0000}"/>
    <cellStyle name="Porcentagem 2 2 6 2 2 3" xfId="36167" xr:uid="{00000000-0005-0000-0000-0000E23C0000}"/>
    <cellStyle name="Porcentagem 2 2 6 2 2 4" xfId="15806" xr:uid="{00000000-0005-0000-0000-0000E33C0000}"/>
    <cellStyle name="Porcentagem 2 2 6 2 3" xfId="8553" xr:uid="{00000000-0005-0000-0000-0000E43C0000}"/>
    <cellStyle name="Porcentagem 2 2 6 2 3 2" xfId="27740" xr:uid="{00000000-0005-0000-0000-0000E53C0000}"/>
    <cellStyle name="Porcentagem 2 2 6 2 3 3" xfId="37920" xr:uid="{00000000-0005-0000-0000-0000E63C0000}"/>
    <cellStyle name="Porcentagem 2 2 6 2 3 4" xfId="17559" xr:uid="{00000000-0005-0000-0000-0000E73C0000}"/>
    <cellStyle name="Porcentagem 2 2 6 2 4" xfId="10546" xr:uid="{00000000-0005-0000-0000-0000E83C0000}"/>
    <cellStyle name="Porcentagem 2 2 6 2 4 2" xfId="29730" xr:uid="{00000000-0005-0000-0000-0000E93C0000}"/>
    <cellStyle name="Porcentagem 2 2 6 2 4 3" xfId="39910" xr:uid="{00000000-0005-0000-0000-0000EA3C0000}"/>
    <cellStyle name="Porcentagem 2 2 6 2 4 4" xfId="19550" xr:uid="{00000000-0005-0000-0000-0000EB3C0000}"/>
    <cellStyle name="Porcentagem 2 2 6 2 5" xfId="24235" xr:uid="{00000000-0005-0000-0000-0000EC3C0000}"/>
    <cellStyle name="Porcentagem 2 2 6 2 6" xfId="34415" xr:uid="{00000000-0005-0000-0000-0000ED3C0000}"/>
    <cellStyle name="Porcentagem 2 2 6 2 7" xfId="14054" xr:uid="{00000000-0005-0000-0000-0000EE3C0000}"/>
    <cellStyle name="Porcentagem 2 2 6 3" xfId="5924" xr:uid="{00000000-0005-0000-0000-0000EF3C0000}"/>
    <cellStyle name="Porcentagem 2 2 6 3 2" xfId="25111" xr:uid="{00000000-0005-0000-0000-0000F03C0000}"/>
    <cellStyle name="Porcentagem 2 2 6 3 3" xfId="35291" xr:uid="{00000000-0005-0000-0000-0000F13C0000}"/>
    <cellStyle name="Porcentagem 2 2 6 3 4" xfId="14930" xr:uid="{00000000-0005-0000-0000-0000F23C0000}"/>
    <cellStyle name="Porcentagem 2 2 6 4" xfId="7677" xr:uid="{00000000-0005-0000-0000-0000F33C0000}"/>
    <cellStyle name="Porcentagem 2 2 6 4 2" xfId="26864" xr:uid="{00000000-0005-0000-0000-0000F43C0000}"/>
    <cellStyle name="Porcentagem 2 2 6 4 3" xfId="37044" xr:uid="{00000000-0005-0000-0000-0000F53C0000}"/>
    <cellStyle name="Porcentagem 2 2 6 4 4" xfId="16683" xr:uid="{00000000-0005-0000-0000-0000F63C0000}"/>
    <cellStyle name="Porcentagem 2 2 6 5" xfId="9670" xr:uid="{00000000-0005-0000-0000-0000F73C0000}"/>
    <cellStyle name="Porcentagem 2 2 6 5 2" xfId="28854" xr:uid="{00000000-0005-0000-0000-0000F83C0000}"/>
    <cellStyle name="Porcentagem 2 2 6 5 3" xfId="39034" xr:uid="{00000000-0005-0000-0000-0000F93C0000}"/>
    <cellStyle name="Porcentagem 2 2 6 5 4" xfId="18674" xr:uid="{00000000-0005-0000-0000-0000FA3C0000}"/>
    <cellStyle name="Porcentagem 2 2 6 6" xfId="11423" xr:uid="{00000000-0005-0000-0000-0000FB3C0000}"/>
    <cellStyle name="Porcentagem 2 2 6 6 2" xfId="30607" xr:uid="{00000000-0005-0000-0000-0000FC3C0000}"/>
    <cellStyle name="Porcentagem 2 2 6 6 3" xfId="40787" xr:uid="{00000000-0005-0000-0000-0000FD3C0000}"/>
    <cellStyle name="Porcentagem 2 2 6 6 4" xfId="20427" xr:uid="{00000000-0005-0000-0000-0000FE3C0000}"/>
    <cellStyle name="Porcentagem 2 2 6 7" xfId="12299" xr:uid="{00000000-0005-0000-0000-0000FF3C0000}"/>
    <cellStyle name="Porcentagem 2 2 6 7 2" xfId="31483" xr:uid="{00000000-0005-0000-0000-0000003D0000}"/>
    <cellStyle name="Porcentagem 2 2 6 7 3" xfId="41663" xr:uid="{00000000-0005-0000-0000-0000013D0000}"/>
    <cellStyle name="Porcentagem 2 2 6 7 4" xfId="21303" xr:uid="{00000000-0005-0000-0000-0000023D0000}"/>
    <cellStyle name="Porcentagem 2 2 6 8" xfId="22180" xr:uid="{00000000-0005-0000-0000-0000033D0000}"/>
    <cellStyle name="Porcentagem 2 2 6 8 2" xfId="32360" xr:uid="{00000000-0005-0000-0000-0000043D0000}"/>
    <cellStyle name="Porcentagem 2 2 6 8 3" xfId="42540" xr:uid="{00000000-0005-0000-0000-0000053D0000}"/>
    <cellStyle name="Porcentagem 2 2 6 9" xfId="23359" xr:uid="{00000000-0005-0000-0000-0000063D0000}"/>
    <cellStyle name="Porcentagem 2 2 7" xfId="4610" xr:uid="{00000000-0005-0000-0000-0000073D0000}"/>
    <cellStyle name="Porcentagem 2 2 7 2" xfId="6362" xr:uid="{00000000-0005-0000-0000-0000083D0000}"/>
    <cellStyle name="Porcentagem 2 2 7 2 2" xfId="25549" xr:uid="{00000000-0005-0000-0000-0000093D0000}"/>
    <cellStyle name="Porcentagem 2 2 7 2 3" xfId="35729" xr:uid="{00000000-0005-0000-0000-00000A3D0000}"/>
    <cellStyle name="Porcentagem 2 2 7 2 4" xfId="15368" xr:uid="{00000000-0005-0000-0000-00000B3D0000}"/>
    <cellStyle name="Porcentagem 2 2 7 3" xfId="8115" xr:uid="{00000000-0005-0000-0000-00000C3D0000}"/>
    <cellStyle name="Porcentagem 2 2 7 3 2" xfId="27302" xr:uid="{00000000-0005-0000-0000-00000D3D0000}"/>
    <cellStyle name="Porcentagem 2 2 7 3 3" xfId="37482" xr:uid="{00000000-0005-0000-0000-00000E3D0000}"/>
    <cellStyle name="Porcentagem 2 2 7 3 4" xfId="17121" xr:uid="{00000000-0005-0000-0000-00000F3D0000}"/>
    <cellStyle name="Porcentagem 2 2 7 4" xfId="10108" xr:uid="{00000000-0005-0000-0000-0000103D0000}"/>
    <cellStyle name="Porcentagem 2 2 7 4 2" xfId="29292" xr:uid="{00000000-0005-0000-0000-0000113D0000}"/>
    <cellStyle name="Porcentagem 2 2 7 4 3" xfId="39472" xr:uid="{00000000-0005-0000-0000-0000123D0000}"/>
    <cellStyle name="Porcentagem 2 2 7 4 4" xfId="19112" xr:uid="{00000000-0005-0000-0000-0000133D0000}"/>
    <cellStyle name="Porcentagem 2 2 7 5" xfId="23797" xr:uid="{00000000-0005-0000-0000-0000143D0000}"/>
    <cellStyle name="Porcentagem 2 2 7 6" xfId="33977" xr:uid="{00000000-0005-0000-0000-0000153D0000}"/>
    <cellStyle name="Porcentagem 2 2 7 7" xfId="13616" xr:uid="{00000000-0005-0000-0000-0000163D0000}"/>
    <cellStyle name="Porcentagem 2 2 8" xfId="5486" xr:uid="{00000000-0005-0000-0000-0000173D0000}"/>
    <cellStyle name="Porcentagem 2 2 8 2" xfId="9009" xr:uid="{00000000-0005-0000-0000-0000183D0000}"/>
    <cellStyle name="Porcentagem 2 2 8 2 2" xfId="28193" xr:uid="{00000000-0005-0000-0000-0000193D0000}"/>
    <cellStyle name="Porcentagem 2 2 8 2 3" xfId="38373" xr:uid="{00000000-0005-0000-0000-00001A3D0000}"/>
    <cellStyle name="Porcentagem 2 2 8 2 4" xfId="18013" xr:uid="{00000000-0005-0000-0000-00001B3D0000}"/>
    <cellStyle name="Porcentagem 2 2 8 3" xfId="24673" xr:uid="{00000000-0005-0000-0000-00001C3D0000}"/>
    <cellStyle name="Porcentagem 2 2 8 4" xfId="34853" xr:uid="{00000000-0005-0000-0000-00001D3D0000}"/>
    <cellStyle name="Porcentagem 2 2 8 5" xfId="14492" xr:uid="{00000000-0005-0000-0000-00001E3D0000}"/>
    <cellStyle name="Porcentagem 2 2 9" xfId="7239" xr:uid="{00000000-0005-0000-0000-00001F3D0000}"/>
    <cellStyle name="Porcentagem 2 2 9 2" xfId="26426" xr:uid="{00000000-0005-0000-0000-0000203D0000}"/>
    <cellStyle name="Porcentagem 2 2 9 3" xfId="36606" xr:uid="{00000000-0005-0000-0000-0000213D0000}"/>
    <cellStyle name="Porcentagem 2 2 9 4" xfId="16245" xr:uid="{00000000-0005-0000-0000-0000223D0000}"/>
    <cellStyle name="Porcentagem 2 3" xfId="352" xr:uid="{00000000-0005-0000-0000-0000233D0000}"/>
    <cellStyle name="Porcentagem 2 3 10" xfId="9235" xr:uid="{00000000-0005-0000-0000-0000243D0000}"/>
    <cellStyle name="Porcentagem 2 3 10 2" xfId="28419" xr:uid="{00000000-0005-0000-0000-0000253D0000}"/>
    <cellStyle name="Porcentagem 2 3 10 3" xfId="38599" xr:uid="{00000000-0005-0000-0000-0000263D0000}"/>
    <cellStyle name="Porcentagem 2 3 10 4" xfId="18239" xr:uid="{00000000-0005-0000-0000-0000273D0000}"/>
    <cellStyle name="Porcentagem 2 3 11" xfId="10988" xr:uid="{00000000-0005-0000-0000-0000283D0000}"/>
    <cellStyle name="Porcentagem 2 3 11 2" xfId="30172" xr:uid="{00000000-0005-0000-0000-0000293D0000}"/>
    <cellStyle name="Porcentagem 2 3 11 3" xfId="40352" xr:uid="{00000000-0005-0000-0000-00002A3D0000}"/>
    <cellStyle name="Porcentagem 2 3 11 4" xfId="19992" xr:uid="{00000000-0005-0000-0000-00002B3D0000}"/>
    <cellStyle name="Porcentagem 2 3 12" xfId="11864" xr:uid="{00000000-0005-0000-0000-00002C3D0000}"/>
    <cellStyle name="Porcentagem 2 3 12 2" xfId="31048" xr:uid="{00000000-0005-0000-0000-00002D3D0000}"/>
    <cellStyle name="Porcentagem 2 3 12 3" xfId="41228" xr:uid="{00000000-0005-0000-0000-00002E3D0000}"/>
    <cellStyle name="Porcentagem 2 3 12 4" xfId="20868" xr:uid="{00000000-0005-0000-0000-00002F3D0000}"/>
    <cellStyle name="Porcentagem 2 3 13" xfId="21745" xr:uid="{00000000-0005-0000-0000-0000303D0000}"/>
    <cellStyle name="Porcentagem 2 3 13 2" xfId="31925" xr:uid="{00000000-0005-0000-0000-0000313D0000}"/>
    <cellStyle name="Porcentagem 2 3 13 3" xfId="42105" xr:uid="{00000000-0005-0000-0000-0000323D0000}"/>
    <cellStyle name="Porcentagem 2 3 14" xfId="22638" xr:uid="{00000000-0005-0000-0000-0000333D0000}"/>
    <cellStyle name="Porcentagem 2 3 14 2" xfId="32818" xr:uid="{00000000-0005-0000-0000-0000343D0000}"/>
    <cellStyle name="Porcentagem 2 3 14 3" xfId="42998" xr:uid="{00000000-0005-0000-0000-0000353D0000}"/>
    <cellStyle name="Porcentagem 2 3 15" xfId="22877" xr:uid="{00000000-0005-0000-0000-0000363D0000}"/>
    <cellStyle name="Porcentagem 2 3 16" xfId="33057" xr:uid="{00000000-0005-0000-0000-0000373D0000}"/>
    <cellStyle name="Porcentagem 2 3 17" xfId="43237" xr:uid="{00000000-0005-0000-0000-0000383D0000}"/>
    <cellStyle name="Porcentagem 2 3 18" xfId="43476" xr:uid="{00000000-0005-0000-0000-0000393D0000}"/>
    <cellStyle name="Porcentagem 2 3 19" xfId="12743" xr:uid="{00000000-0005-0000-0000-00003A3D0000}"/>
    <cellStyle name="Porcentagem 2 3 2" xfId="518" xr:uid="{00000000-0005-0000-0000-00003B3D0000}"/>
    <cellStyle name="Porcentagem 2 3 2 10" xfId="11865" xr:uid="{00000000-0005-0000-0000-00003C3D0000}"/>
    <cellStyle name="Porcentagem 2 3 2 10 2" xfId="31049" xr:uid="{00000000-0005-0000-0000-00003D3D0000}"/>
    <cellStyle name="Porcentagem 2 3 2 10 3" xfId="41229" xr:uid="{00000000-0005-0000-0000-00003E3D0000}"/>
    <cellStyle name="Porcentagem 2 3 2 10 4" xfId="20869" xr:uid="{00000000-0005-0000-0000-00003F3D0000}"/>
    <cellStyle name="Porcentagem 2 3 2 11" xfId="21746" xr:uid="{00000000-0005-0000-0000-0000403D0000}"/>
    <cellStyle name="Porcentagem 2 3 2 11 2" xfId="31926" xr:uid="{00000000-0005-0000-0000-0000413D0000}"/>
    <cellStyle name="Porcentagem 2 3 2 11 3" xfId="42106" xr:uid="{00000000-0005-0000-0000-0000423D0000}"/>
    <cellStyle name="Porcentagem 2 3 2 12" xfId="22639" xr:uid="{00000000-0005-0000-0000-0000433D0000}"/>
    <cellStyle name="Porcentagem 2 3 2 12 2" xfId="32819" xr:uid="{00000000-0005-0000-0000-0000443D0000}"/>
    <cellStyle name="Porcentagem 2 3 2 12 3" xfId="42999" xr:uid="{00000000-0005-0000-0000-0000453D0000}"/>
    <cellStyle name="Porcentagem 2 3 2 13" xfId="22878" xr:uid="{00000000-0005-0000-0000-0000463D0000}"/>
    <cellStyle name="Porcentagem 2 3 2 14" xfId="33058" xr:uid="{00000000-0005-0000-0000-0000473D0000}"/>
    <cellStyle name="Porcentagem 2 3 2 15" xfId="43238" xr:uid="{00000000-0005-0000-0000-0000483D0000}"/>
    <cellStyle name="Porcentagem 2 3 2 16" xfId="43477" xr:uid="{00000000-0005-0000-0000-0000493D0000}"/>
    <cellStyle name="Porcentagem 2 3 2 17" xfId="12744" xr:uid="{00000000-0005-0000-0000-00004A3D0000}"/>
    <cellStyle name="Porcentagem 2 3 2 18" xfId="3730" xr:uid="{00000000-0005-0000-0000-00004B3D0000}"/>
    <cellStyle name="Porcentagem 2 3 2 2" xfId="853" xr:uid="{00000000-0005-0000-0000-00004C3D0000}"/>
    <cellStyle name="Porcentagem 2 3 2 2 10" xfId="21861" xr:uid="{00000000-0005-0000-0000-00004D3D0000}"/>
    <cellStyle name="Porcentagem 2 3 2 2 10 2" xfId="32041" xr:uid="{00000000-0005-0000-0000-00004E3D0000}"/>
    <cellStyle name="Porcentagem 2 3 2 2 10 3" xfId="42221" xr:uid="{00000000-0005-0000-0000-00004F3D0000}"/>
    <cellStyle name="Porcentagem 2 3 2 2 11" xfId="22757" xr:uid="{00000000-0005-0000-0000-0000503D0000}"/>
    <cellStyle name="Porcentagem 2 3 2 2 11 2" xfId="32937" xr:uid="{00000000-0005-0000-0000-0000513D0000}"/>
    <cellStyle name="Porcentagem 2 3 2 2 11 3" xfId="43117" xr:uid="{00000000-0005-0000-0000-0000523D0000}"/>
    <cellStyle name="Porcentagem 2 3 2 2 12" xfId="22996" xr:uid="{00000000-0005-0000-0000-0000533D0000}"/>
    <cellStyle name="Porcentagem 2 3 2 2 13" xfId="33176" xr:uid="{00000000-0005-0000-0000-0000543D0000}"/>
    <cellStyle name="Porcentagem 2 3 2 2 14" xfId="43356" xr:uid="{00000000-0005-0000-0000-0000553D0000}"/>
    <cellStyle name="Porcentagem 2 3 2 2 15" xfId="43595" xr:uid="{00000000-0005-0000-0000-0000563D0000}"/>
    <cellStyle name="Porcentagem 2 3 2 2 16" xfId="12859" xr:uid="{00000000-0005-0000-0000-0000573D0000}"/>
    <cellStyle name="Porcentagem 2 3 2 2 17" xfId="3851" xr:uid="{00000000-0005-0000-0000-0000583D0000}"/>
    <cellStyle name="Porcentagem 2 3 2 2 2" xfId="1526" xr:uid="{00000000-0005-0000-0000-0000593D0000}"/>
    <cellStyle name="Porcentagem 2 3 2 2 2 10" xfId="23259" xr:uid="{00000000-0005-0000-0000-00005A3D0000}"/>
    <cellStyle name="Porcentagem 2 3 2 2 2 11" xfId="33439" xr:uid="{00000000-0005-0000-0000-00005B3D0000}"/>
    <cellStyle name="Porcentagem 2 3 2 2 2 12" xfId="13078" xr:uid="{00000000-0005-0000-0000-00005C3D0000}"/>
    <cellStyle name="Porcentagem 2 3 2 2 2 13" xfId="4071" xr:uid="{00000000-0005-0000-0000-00005D3D0000}"/>
    <cellStyle name="Porcentagem 2 3 2 2 2 2" xfId="2876" xr:uid="{00000000-0005-0000-0000-00005E3D0000}"/>
    <cellStyle name="Porcentagem 2 3 2 2 2 2 10" xfId="33877" xr:uid="{00000000-0005-0000-0000-00005F3D0000}"/>
    <cellStyle name="Porcentagem 2 3 2 2 2 2 11" xfId="13516" xr:uid="{00000000-0005-0000-0000-0000603D0000}"/>
    <cellStyle name="Porcentagem 2 3 2 2 2 2 12" xfId="4509" xr:uid="{00000000-0005-0000-0000-0000613D0000}"/>
    <cellStyle name="Porcentagem 2 3 2 2 2 2 2" xfId="5386" xr:uid="{00000000-0005-0000-0000-0000623D0000}"/>
    <cellStyle name="Porcentagem 2 3 2 2 2 2 2 2" xfId="7138" xr:uid="{00000000-0005-0000-0000-0000633D0000}"/>
    <cellStyle name="Porcentagem 2 3 2 2 2 2 2 2 2" xfId="26325" xr:uid="{00000000-0005-0000-0000-0000643D0000}"/>
    <cellStyle name="Porcentagem 2 3 2 2 2 2 2 2 3" xfId="36505" xr:uid="{00000000-0005-0000-0000-0000653D0000}"/>
    <cellStyle name="Porcentagem 2 3 2 2 2 2 2 2 4" xfId="16144" xr:uid="{00000000-0005-0000-0000-0000663D0000}"/>
    <cellStyle name="Porcentagem 2 3 2 2 2 2 2 3" xfId="8891" xr:uid="{00000000-0005-0000-0000-0000673D0000}"/>
    <cellStyle name="Porcentagem 2 3 2 2 2 2 2 3 2" xfId="28078" xr:uid="{00000000-0005-0000-0000-0000683D0000}"/>
    <cellStyle name="Porcentagem 2 3 2 2 2 2 2 3 3" xfId="38258" xr:uid="{00000000-0005-0000-0000-0000693D0000}"/>
    <cellStyle name="Porcentagem 2 3 2 2 2 2 2 3 4" xfId="17897" xr:uid="{00000000-0005-0000-0000-00006A3D0000}"/>
    <cellStyle name="Porcentagem 2 3 2 2 2 2 2 4" xfId="10884" xr:uid="{00000000-0005-0000-0000-00006B3D0000}"/>
    <cellStyle name="Porcentagem 2 3 2 2 2 2 2 4 2" xfId="30068" xr:uid="{00000000-0005-0000-0000-00006C3D0000}"/>
    <cellStyle name="Porcentagem 2 3 2 2 2 2 2 4 3" xfId="40248" xr:uid="{00000000-0005-0000-0000-00006D3D0000}"/>
    <cellStyle name="Porcentagem 2 3 2 2 2 2 2 4 4" xfId="19888" xr:uid="{00000000-0005-0000-0000-00006E3D0000}"/>
    <cellStyle name="Porcentagem 2 3 2 2 2 2 2 5" xfId="24573" xr:uid="{00000000-0005-0000-0000-00006F3D0000}"/>
    <cellStyle name="Porcentagem 2 3 2 2 2 2 2 6" xfId="34753" xr:uid="{00000000-0005-0000-0000-0000703D0000}"/>
    <cellStyle name="Porcentagem 2 3 2 2 2 2 2 7" xfId="14392" xr:uid="{00000000-0005-0000-0000-0000713D0000}"/>
    <cellStyle name="Porcentagem 2 3 2 2 2 2 3" xfId="6262" xr:uid="{00000000-0005-0000-0000-0000723D0000}"/>
    <cellStyle name="Porcentagem 2 3 2 2 2 2 3 2" xfId="25449" xr:uid="{00000000-0005-0000-0000-0000733D0000}"/>
    <cellStyle name="Porcentagem 2 3 2 2 2 2 3 3" xfId="35629" xr:uid="{00000000-0005-0000-0000-0000743D0000}"/>
    <cellStyle name="Porcentagem 2 3 2 2 2 2 3 4" xfId="15268" xr:uid="{00000000-0005-0000-0000-0000753D0000}"/>
    <cellStyle name="Porcentagem 2 3 2 2 2 2 4" xfId="8015" xr:uid="{00000000-0005-0000-0000-0000763D0000}"/>
    <cellStyle name="Porcentagem 2 3 2 2 2 2 4 2" xfId="27202" xr:uid="{00000000-0005-0000-0000-0000773D0000}"/>
    <cellStyle name="Porcentagem 2 3 2 2 2 2 4 3" xfId="37382" xr:uid="{00000000-0005-0000-0000-0000783D0000}"/>
    <cellStyle name="Porcentagem 2 3 2 2 2 2 4 4" xfId="17021" xr:uid="{00000000-0005-0000-0000-0000793D0000}"/>
    <cellStyle name="Porcentagem 2 3 2 2 2 2 5" xfId="10008" xr:uid="{00000000-0005-0000-0000-00007A3D0000}"/>
    <cellStyle name="Porcentagem 2 3 2 2 2 2 5 2" xfId="29192" xr:uid="{00000000-0005-0000-0000-00007B3D0000}"/>
    <cellStyle name="Porcentagem 2 3 2 2 2 2 5 3" xfId="39372" xr:uid="{00000000-0005-0000-0000-00007C3D0000}"/>
    <cellStyle name="Porcentagem 2 3 2 2 2 2 5 4" xfId="19012" xr:uid="{00000000-0005-0000-0000-00007D3D0000}"/>
    <cellStyle name="Porcentagem 2 3 2 2 2 2 6" xfId="11761" xr:uid="{00000000-0005-0000-0000-00007E3D0000}"/>
    <cellStyle name="Porcentagem 2 3 2 2 2 2 6 2" xfId="30945" xr:uid="{00000000-0005-0000-0000-00007F3D0000}"/>
    <cellStyle name="Porcentagem 2 3 2 2 2 2 6 3" xfId="41125" xr:uid="{00000000-0005-0000-0000-0000803D0000}"/>
    <cellStyle name="Porcentagem 2 3 2 2 2 2 6 4" xfId="20765" xr:uid="{00000000-0005-0000-0000-0000813D0000}"/>
    <cellStyle name="Porcentagem 2 3 2 2 2 2 7" xfId="12637" xr:uid="{00000000-0005-0000-0000-0000823D0000}"/>
    <cellStyle name="Porcentagem 2 3 2 2 2 2 7 2" xfId="31821" xr:uid="{00000000-0005-0000-0000-0000833D0000}"/>
    <cellStyle name="Porcentagem 2 3 2 2 2 2 7 3" xfId="42001" xr:uid="{00000000-0005-0000-0000-0000843D0000}"/>
    <cellStyle name="Porcentagem 2 3 2 2 2 2 7 4" xfId="21641" xr:uid="{00000000-0005-0000-0000-0000853D0000}"/>
    <cellStyle name="Porcentagem 2 3 2 2 2 2 8" xfId="22518" xr:uid="{00000000-0005-0000-0000-0000863D0000}"/>
    <cellStyle name="Porcentagem 2 3 2 2 2 2 8 2" xfId="32698" xr:uid="{00000000-0005-0000-0000-0000873D0000}"/>
    <cellStyle name="Porcentagem 2 3 2 2 2 2 8 3" xfId="42878" xr:uid="{00000000-0005-0000-0000-0000883D0000}"/>
    <cellStyle name="Porcentagem 2 3 2 2 2 2 9" xfId="23697" xr:uid="{00000000-0005-0000-0000-0000893D0000}"/>
    <cellStyle name="Porcentagem 2 3 2 2 2 3" xfId="4948" xr:uid="{00000000-0005-0000-0000-00008A3D0000}"/>
    <cellStyle name="Porcentagem 2 3 2 2 2 3 2" xfId="6700" xr:uid="{00000000-0005-0000-0000-00008B3D0000}"/>
    <cellStyle name="Porcentagem 2 3 2 2 2 3 2 2" xfId="25887" xr:uid="{00000000-0005-0000-0000-00008C3D0000}"/>
    <cellStyle name="Porcentagem 2 3 2 2 2 3 2 3" xfId="36067" xr:uid="{00000000-0005-0000-0000-00008D3D0000}"/>
    <cellStyle name="Porcentagem 2 3 2 2 2 3 2 4" xfId="15706" xr:uid="{00000000-0005-0000-0000-00008E3D0000}"/>
    <cellStyle name="Porcentagem 2 3 2 2 2 3 3" xfId="8453" xr:uid="{00000000-0005-0000-0000-00008F3D0000}"/>
    <cellStyle name="Porcentagem 2 3 2 2 2 3 3 2" xfId="27640" xr:uid="{00000000-0005-0000-0000-0000903D0000}"/>
    <cellStyle name="Porcentagem 2 3 2 2 2 3 3 3" xfId="37820" xr:uid="{00000000-0005-0000-0000-0000913D0000}"/>
    <cellStyle name="Porcentagem 2 3 2 2 2 3 3 4" xfId="17459" xr:uid="{00000000-0005-0000-0000-0000923D0000}"/>
    <cellStyle name="Porcentagem 2 3 2 2 2 3 4" xfId="10446" xr:uid="{00000000-0005-0000-0000-0000933D0000}"/>
    <cellStyle name="Porcentagem 2 3 2 2 2 3 4 2" xfId="29630" xr:uid="{00000000-0005-0000-0000-0000943D0000}"/>
    <cellStyle name="Porcentagem 2 3 2 2 2 3 4 3" xfId="39810" xr:uid="{00000000-0005-0000-0000-0000953D0000}"/>
    <cellStyle name="Porcentagem 2 3 2 2 2 3 4 4" xfId="19450" xr:uid="{00000000-0005-0000-0000-0000963D0000}"/>
    <cellStyle name="Porcentagem 2 3 2 2 2 3 5" xfId="24135" xr:uid="{00000000-0005-0000-0000-0000973D0000}"/>
    <cellStyle name="Porcentagem 2 3 2 2 2 3 6" xfId="34315" xr:uid="{00000000-0005-0000-0000-0000983D0000}"/>
    <cellStyle name="Porcentagem 2 3 2 2 2 3 7" xfId="13954" xr:uid="{00000000-0005-0000-0000-0000993D0000}"/>
    <cellStyle name="Porcentagem 2 3 2 2 2 4" xfId="5824" xr:uid="{00000000-0005-0000-0000-00009A3D0000}"/>
    <cellStyle name="Porcentagem 2 3 2 2 2 4 2" xfId="25011" xr:uid="{00000000-0005-0000-0000-00009B3D0000}"/>
    <cellStyle name="Porcentagem 2 3 2 2 2 4 3" xfId="35191" xr:uid="{00000000-0005-0000-0000-00009C3D0000}"/>
    <cellStyle name="Porcentagem 2 3 2 2 2 4 4" xfId="14830" xr:uid="{00000000-0005-0000-0000-00009D3D0000}"/>
    <cellStyle name="Porcentagem 2 3 2 2 2 5" xfId="7577" xr:uid="{00000000-0005-0000-0000-00009E3D0000}"/>
    <cellStyle name="Porcentagem 2 3 2 2 2 5 2" xfId="26764" xr:uid="{00000000-0005-0000-0000-00009F3D0000}"/>
    <cellStyle name="Porcentagem 2 3 2 2 2 5 3" xfId="36944" xr:uid="{00000000-0005-0000-0000-0000A03D0000}"/>
    <cellStyle name="Porcentagem 2 3 2 2 2 5 4" xfId="16583" xr:uid="{00000000-0005-0000-0000-0000A13D0000}"/>
    <cellStyle name="Porcentagem 2 3 2 2 2 6" xfId="9570" xr:uid="{00000000-0005-0000-0000-0000A23D0000}"/>
    <cellStyle name="Porcentagem 2 3 2 2 2 6 2" xfId="28754" xr:uid="{00000000-0005-0000-0000-0000A33D0000}"/>
    <cellStyle name="Porcentagem 2 3 2 2 2 6 3" xfId="38934" xr:uid="{00000000-0005-0000-0000-0000A43D0000}"/>
    <cellStyle name="Porcentagem 2 3 2 2 2 6 4" xfId="18574" xr:uid="{00000000-0005-0000-0000-0000A53D0000}"/>
    <cellStyle name="Porcentagem 2 3 2 2 2 7" xfId="11323" xr:uid="{00000000-0005-0000-0000-0000A63D0000}"/>
    <cellStyle name="Porcentagem 2 3 2 2 2 7 2" xfId="30507" xr:uid="{00000000-0005-0000-0000-0000A73D0000}"/>
    <cellStyle name="Porcentagem 2 3 2 2 2 7 3" xfId="40687" xr:uid="{00000000-0005-0000-0000-0000A83D0000}"/>
    <cellStyle name="Porcentagem 2 3 2 2 2 7 4" xfId="20327" xr:uid="{00000000-0005-0000-0000-0000A93D0000}"/>
    <cellStyle name="Porcentagem 2 3 2 2 2 8" xfId="12199" xr:uid="{00000000-0005-0000-0000-0000AA3D0000}"/>
    <cellStyle name="Porcentagem 2 3 2 2 2 8 2" xfId="31383" xr:uid="{00000000-0005-0000-0000-0000AB3D0000}"/>
    <cellStyle name="Porcentagem 2 3 2 2 2 8 3" xfId="41563" xr:uid="{00000000-0005-0000-0000-0000AC3D0000}"/>
    <cellStyle name="Porcentagem 2 3 2 2 2 8 4" xfId="21203" xr:uid="{00000000-0005-0000-0000-0000AD3D0000}"/>
    <cellStyle name="Porcentagem 2 3 2 2 2 9" xfId="22080" xr:uid="{00000000-0005-0000-0000-0000AE3D0000}"/>
    <cellStyle name="Porcentagem 2 3 2 2 2 9 2" xfId="32260" xr:uid="{00000000-0005-0000-0000-0000AF3D0000}"/>
    <cellStyle name="Porcentagem 2 3 2 2 2 9 3" xfId="42440" xr:uid="{00000000-0005-0000-0000-0000B03D0000}"/>
    <cellStyle name="Porcentagem 2 3 2 2 3" xfId="2202" xr:uid="{00000000-0005-0000-0000-0000B13D0000}"/>
    <cellStyle name="Porcentagem 2 3 2 2 3 10" xfId="33658" xr:uid="{00000000-0005-0000-0000-0000B23D0000}"/>
    <cellStyle name="Porcentagem 2 3 2 2 3 11" xfId="13297" xr:uid="{00000000-0005-0000-0000-0000B33D0000}"/>
    <cellStyle name="Porcentagem 2 3 2 2 3 12" xfId="4290" xr:uid="{00000000-0005-0000-0000-0000B43D0000}"/>
    <cellStyle name="Porcentagem 2 3 2 2 3 2" xfId="5167" xr:uid="{00000000-0005-0000-0000-0000B53D0000}"/>
    <cellStyle name="Porcentagem 2 3 2 2 3 2 2" xfId="6919" xr:uid="{00000000-0005-0000-0000-0000B63D0000}"/>
    <cellStyle name="Porcentagem 2 3 2 2 3 2 2 2" xfId="26106" xr:uid="{00000000-0005-0000-0000-0000B73D0000}"/>
    <cellStyle name="Porcentagem 2 3 2 2 3 2 2 3" xfId="36286" xr:uid="{00000000-0005-0000-0000-0000B83D0000}"/>
    <cellStyle name="Porcentagem 2 3 2 2 3 2 2 4" xfId="15925" xr:uid="{00000000-0005-0000-0000-0000B93D0000}"/>
    <cellStyle name="Porcentagem 2 3 2 2 3 2 3" xfId="8672" xr:uid="{00000000-0005-0000-0000-0000BA3D0000}"/>
    <cellStyle name="Porcentagem 2 3 2 2 3 2 3 2" xfId="27859" xr:uid="{00000000-0005-0000-0000-0000BB3D0000}"/>
    <cellStyle name="Porcentagem 2 3 2 2 3 2 3 3" xfId="38039" xr:uid="{00000000-0005-0000-0000-0000BC3D0000}"/>
    <cellStyle name="Porcentagem 2 3 2 2 3 2 3 4" xfId="17678" xr:uid="{00000000-0005-0000-0000-0000BD3D0000}"/>
    <cellStyle name="Porcentagem 2 3 2 2 3 2 4" xfId="10665" xr:uid="{00000000-0005-0000-0000-0000BE3D0000}"/>
    <cellStyle name="Porcentagem 2 3 2 2 3 2 4 2" xfId="29849" xr:uid="{00000000-0005-0000-0000-0000BF3D0000}"/>
    <cellStyle name="Porcentagem 2 3 2 2 3 2 4 3" xfId="40029" xr:uid="{00000000-0005-0000-0000-0000C03D0000}"/>
    <cellStyle name="Porcentagem 2 3 2 2 3 2 4 4" xfId="19669" xr:uid="{00000000-0005-0000-0000-0000C13D0000}"/>
    <cellStyle name="Porcentagem 2 3 2 2 3 2 5" xfId="24354" xr:uid="{00000000-0005-0000-0000-0000C23D0000}"/>
    <cellStyle name="Porcentagem 2 3 2 2 3 2 6" xfId="34534" xr:uid="{00000000-0005-0000-0000-0000C33D0000}"/>
    <cellStyle name="Porcentagem 2 3 2 2 3 2 7" xfId="14173" xr:uid="{00000000-0005-0000-0000-0000C43D0000}"/>
    <cellStyle name="Porcentagem 2 3 2 2 3 3" xfId="6043" xr:uid="{00000000-0005-0000-0000-0000C53D0000}"/>
    <cellStyle name="Porcentagem 2 3 2 2 3 3 2" xfId="25230" xr:uid="{00000000-0005-0000-0000-0000C63D0000}"/>
    <cellStyle name="Porcentagem 2 3 2 2 3 3 3" xfId="35410" xr:uid="{00000000-0005-0000-0000-0000C73D0000}"/>
    <cellStyle name="Porcentagem 2 3 2 2 3 3 4" xfId="15049" xr:uid="{00000000-0005-0000-0000-0000C83D0000}"/>
    <cellStyle name="Porcentagem 2 3 2 2 3 4" xfId="7796" xr:uid="{00000000-0005-0000-0000-0000C93D0000}"/>
    <cellStyle name="Porcentagem 2 3 2 2 3 4 2" xfId="26983" xr:uid="{00000000-0005-0000-0000-0000CA3D0000}"/>
    <cellStyle name="Porcentagem 2 3 2 2 3 4 3" xfId="37163" xr:uid="{00000000-0005-0000-0000-0000CB3D0000}"/>
    <cellStyle name="Porcentagem 2 3 2 2 3 4 4" xfId="16802" xr:uid="{00000000-0005-0000-0000-0000CC3D0000}"/>
    <cellStyle name="Porcentagem 2 3 2 2 3 5" xfId="9789" xr:uid="{00000000-0005-0000-0000-0000CD3D0000}"/>
    <cellStyle name="Porcentagem 2 3 2 2 3 5 2" xfId="28973" xr:uid="{00000000-0005-0000-0000-0000CE3D0000}"/>
    <cellStyle name="Porcentagem 2 3 2 2 3 5 3" xfId="39153" xr:uid="{00000000-0005-0000-0000-0000CF3D0000}"/>
    <cellStyle name="Porcentagem 2 3 2 2 3 5 4" xfId="18793" xr:uid="{00000000-0005-0000-0000-0000D03D0000}"/>
    <cellStyle name="Porcentagem 2 3 2 2 3 6" xfId="11542" xr:uid="{00000000-0005-0000-0000-0000D13D0000}"/>
    <cellStyle name="Porcentagem 2 3 2 2 3 6 2" xfId="30726" xr:uid="{00000000-0005-0000-0000-0000D23D0000}"/>
    <cellStyle name="Porcentagem 2 3 2 2 3 6 3" xfId="40906" xr:uid="{00000000-0005-0000-0000-0000D33D0000}"/>
    <cellStyle name="Porcentagem 2 3 2 2 3 6 4" xfId="20546" xr:uid="{00000000-0005-0000-0000-0000D43D0000}"/>
    <cellStyle name="Porcentagem 2 3 2 2 3 7" xfId="12418" xr:uid="{00000000-0005-0000-0000-0000D53D0000}"/>
    <cellStyle name="Porcentagem 2 3 2 2 3 7 2" xfId="31602" xr:uid="{00000000-0005-0000-0000-0000D63D0000}"/>
    <cellStyle name="Porcentagem 2 3 2 2 3 7 3" xfId="41782" xr:uid="{00000000-0005-0000-0000-0000D73D0000}"/>
    <cellStyle name="Porcentagem 2 3 2 2 3 7 4" xfId="21422" xr:uid="{00000000-0005-0000-0000-0000D83D0000}"/>
    <cellStyle name="Porcentagem 2 3 2 2 3 8" xfId="22299" xr:uid="{00000000-0005-0000-0000-0000D93D0000}"/>
    <cellStyle name="Porcentagem 2 3 2 2 3 8 2" xfId="32479" xr:uid="{00000000-0005-0000-0000-0000DA3D0000}"/>
    <cellStyle name="Porcentagem 2 3 2 2 3 8 3" xfId="42659" xr:uid="{00000000-0005-0000-0000-0000DB3D0000}"/>
    <cellStyle name="Porcentagem 2 3 2 2 3 9" xfId="23478" xr:uid="{00000000-0005-0000-0000-0000DC3D0000}"/>
    <cellStyle name="Porcentagem 2 3 2 2 4" xfId="3550" xr:uid="{00000000-0005-0000-0000-0000DD3D0000}"/>
    <cellStyle name="Porcentagem 2 3 2 2 4 2" xfId="6481" xr:uid="{00000000-0005-0000-0000-0000DE3D0000}"/>
    <cellStyle name="Porcentagem 2 3 2 2 4 2 2" xfId="25668" xr:uid="{00000000-0005-0000-0000-0000DF3D0000}"/>
    <cellStyle name="Porcentagem 2 3 2 2 4 2 3" xfId="35848" xr:uid="{00000000-0005-0000-0000-0000E03D0000}"/>
    <cellStyle name="Porcentagem 2 3 2 2 4 2 4" xfId="15487" xr:uid="{00000000-0005-0000-0000-0000E13D0000}"/>
    <cellStyle name="Porcentagem 2 3 2 2 4 3" xfId="8234" xr:uid="{00000000-0005-0000-0000-0000E23D0000}"/>
    <cellStyle name="Porcentagem 2 3 2 2 4 3 2" xfId="27421" xr:uid="{00000000-0005-0000-0000-0000E33D0000}"/>
    <cellStyle name="Porcentagem 2 3 2 2 4 3 3" xfId="37601" xr:uid="{00000000-0005-0000-0000-0000E43D0000}"/>
    <cellStyle name="Porcentagem 2 3 2 2 4 3 4" xfId="17240" xr:uid="{00000000-0005-0000-0000-0000E53D0000}"/>
    <cellStyle name="Porcentagem 2 3 2 2 4 4" xfId="10227" xr:uid="{00000000-0005-0000-0000-0000E63D0000}"/>
    <cellStyle name="Porcentagem 2 3 2 2 4 4 2" xfId="29411" xr:uid="{00000000-0005-0000-0000-0000E73D0000}"/>
    <cellStyle name="Porcentagem 2 3 2 2 4 4 3" xfId="39591" xr:uid="{00000000-0005-0000-0000-0000E83D0000}"/>
    <cellStyle name="Porcentagem 2 3 2 2 4 4 4" xfId="19231" xr:uid="{00000000-0005-0000-0000-0000E93D0000}"/>
    <cellStyle name="Porcentagem 2 3 2 2 4 5" xfId="23916" xr:uid="{00000000-0005-0000-0000-0000EA3D0000}"/>
    <cellStyle name="Porcentagem 2 3 2 2 4 6" xfId="34096" xr:uid="{00000000-0005-0000-0000-0000EB3D0000}"/>
    <cellStyle name="Porcentagem 2 3 2 2 4 7" xfId="13735" xr:uid="{00000000-0005-0000-0000-0000EC3D0000}"/>
    <cellStyle name="Porcentagem 2 3 2 2 4 8" xfId="4729" xr:uid="{00000000-0005-0000-0000-0000ED3D0000}"/>
    <cellStyle name="Porcentagem 2 3 2 2 5" xfId="5605" xr:uid="{00000000-0005-0000-0000-0000EE3D0000}"/>
    <cellStyle name="Porcentagem 2 3 2 2 5 2" xfId="9131" xr:uid="{00000000-0005-0000-0000-0000EF3D0000}"/>
    <cellStyle name="Porcentagem 2 3 2 2 5 2 2" xfId="28315" xr:uid="{00000000-0005-0000-0000-0000F03D0000}"/>
    <cellStyle name="Porcentagem 2 3 2 2 5 2 3" xfId="38495" xr:uid="{00000000-0005-0000-0000-0000F13D0000}"/>
    <cellStyle name="Porcentagem 2 3 2 2 5 2 4" xfId="18135" xr:uid="{00000000-0005-0000-0000-0000F23D0000}"/>
    <cellStyle name="Porcentagem 2 3 2 2 5 3" xfId="24792" xr:uid="{00000000-0005-0000-0000-0000F33D0000}"/>
    <cellStyle name="Porcentagem 2 3 2 2 5 4" xfId="34972" xr:uid="{00000000-0005-0000-0000-0000F43D0000}"/>
    <cellStyle name="Porcentagem 2 3 2 2 5 5" xfId="14611" xr:uid="{00000000-0005-0000-0000-0000F53D0000}"/>
    <cellStyle name="Porcentagem 2 3 2 2 6" xfId="7358" xr:uid="{00000000-0005-0000-0000-0000F63D0000}"/>
    <cellStyle name="Porcentagem 2 3 2 2 6 2" xfId="26545" xr:uid="{00000000-0005-0000-0000-0000F73D0000}"/>
    <cellStyle name="Porcentagem 2 3 2 2 6 3" xfId="36725" xr:uid="{00000000-0005-0000-0000-0000F83D0000}"/>
    <cellStyle name="Porcentagem 2 3 2 2 6 4" xfId="16364" xr:uid="{00000000-0005-0000-0000-0000F93D0000}"/>
    <cellStyle name="Porcentagem 2 3 2 2 7" xfId="9351" xr:uid="{00000000-0005-0000-0000-0000FA3D0000}"/>
    <cellStyle name="Porcentagem 2 3 2 2 7 2" xfId="28535" xr:uid="{00000000-0005-0000-0000-0000FB3D0000}"/>
    <cellStyle name="Porcentagem 2 3 2 2 7 3" xfId="38715" xr:uid="{00000000-0005-0000-0000-0000FC3D0000}"/>
    <cellStyle name="Porcentagem 2 3 2 2 7 4" xfId="18355" xr:uid="{00000000-0005-0000-0000-0000FD3D0000}"/>
    <cellStyle name="Porcentagem 2 3 2 2 8" xfId="11104" xr:uid="{00000000-0005-0000-0000-0000FE3D0000}"/>
    <cellStyle name="Porcentagem 2 3 2 2 8 2" xfId="30288" xr:uid="{00000000-0005-0000-0000-0000FF3D0000}"/>
    <cellStyle name="Porcentagem 2 3 2 2 8 3" xfId="40468" xr:uid="{00000000-0005-0000-0000-0000003E0000}"/>
    <cellStyle name="Porcentagem 2 3 2 2 8 4" xfId="20108" xr:uid="{00000000-0005-0000-0000-0000013E0000}"/>
    <cellStyle name="Porcentagem 2 3 2 2 9" xfId="11980" xr:uid="{00000000-0005-0000-0000-0000023E0000}"/>
    <cellStyle name="Porcentagem 2 3 2 2 9 2" xfId="31164" xr:uid="{00000000-0005-0000-0000-0000033E0000}"/>
    <cellStyle name="Porcentagem 2 3 2 2 9 3" xfId="41344" xr:uid="{00000000-0005-0000-0000-0000043E0000}"/>
    <cellStyle name="Porcentagem 2 3 2 2 9 4" xfId="20984" xr:uid="{00000000-0005-0000-0000-0000053E0000}"/>
    <cellStyle name="Porcentagem 2 3 2 3" xfId="1191" xr:uid="{00000000-0005-0000-0000-0000063E0000}"/>
    <cellStyle name="Porcentagem 2 3 2 3 10" xfId="23144" xr:uid="{00000000-0005-0000-0000-0000073E0000}"/>
    <cellStyle name="Porcentagem 2 3 2 3 11" xfId="33324" xr:uid="{00000000-0005-0000-0000-0000083E0000}"/>
    <cellStyle name="Porcentagem 2 3 2 3 12" xfId="12963" xr:uid="{00000000-0005-0000-0000-0000093E0000}"/>
    <cellStyle name="Porcentagem 2 3 2 3 13" xfId="3956" xr:uid="{00000000-0005-0000-0000-00000A3E0000}"/>
    <cellStyle name="Porcentagem 2 3 2 3 2" xfId="2541" xr:uid="{00000000-0005-0000-0000-00000B3E0000}"/>
    <cellStyle name="Porcentagem 2 3 2 3 2 10" xfId="33762" xr:uid="{00000000-0005-0000-0000-00000C3E0000}"/>
    <cellStyle name="Porcentagem 2 3 2 3 2 11" xfId="13401" xr:uid="{00000000-0005-0000-0000-00000D3E0000}"/>
    <cellStyle name="Porcentagem 2 3 2 3 2 12" xfId="4394" xr:uid="{00000000-0005-0000-0000-00000E3E0000}"/>
    <cellStyle name="Porcentagem 2 3 2 3 2 2" xfId="5271" xr:uid="{00000000-0005-0000-0000-00000F3E0000}"/>
    <cellStyle name="Porcentagem 2 3 2 3 2 2 2" xfId="7023" xr:uid="{00000000-0005-0000-0000-0000103E0000}"/>
    <cellStyle name="Porcentagem 2 3 2 3 2 2 2 2" xfId="26210" xr:uid="{00000000-0005-0000-0000-0000113E0000}"/>
    <cellStyle name="Porcentagem 2 3 2 3 2 2 2 3" xfId="36390" xr:uid="{00000000-0005-0000-0000-0000123E0000}"/>
    <cellStyle name="Porcentagem 2 3 2 3 2 2 2 4" xfId="16029" xr:uid="{00000000-0005-0000-0000-0000133E0000}"/>
    <cellStyle name="Porcentagem 2 3 2 3 2 2 3" xfId="8776" xr:uid="{00000000-0005-0000-0000-0000143E0000}"/>
    <cellStyle name="Porcentagem 2 3 2 3 2 2 3 2" xfId="27963" xr:uid="{00000000-0005-0000-0000-0000153E0000}"/>
    <cellStyle name="Porcentagem 2 3 2 3 2 2 3 3" xfId="38143" xr:uid="{00000000-0005-0000-0000-0000163E0000}"/>
    <cellStyle name="Porcentagem 2 3 2 3 2 2 3 4" xfId="17782" xr:uid="{00000000-0005-0000-0000-0000173E0000}"/>
    <cellStyle name="Porcentagem 2 3 2 3 2 2 4" xfId="10769" xr:uid="{00000000-0005-0000-0000-0000183E0000}"/>
    <cellStyle name="Porcentagem 2 3 2 3 2 2 4 2" xfId="29953" xr:uid="{00000000-0005-0000-0000-0000193E0000}"/>
    <cellStyle name="Porcentagem 2 3 2 3 2 2 4 3" xfId="40133" xr:uid="{00000000-0005-0000-0000-00001A3E0000}"/>
    <cellStyle name="Porcentagem 2 3 2 3 2 2 4 4" xfId="19773" xr:uid="{00000000-0005-0000-0000-00001B3E0000}"/>
    <cellStyle name="Porcentagem 2 3 2 3 2 2 5" xfId="24458" xr:uid="{00000000-0005-0000-0000-00001C3E0000}"/>
    <cellStyle name="Porcentagem 2 3 2 3 2 2 6" xfId="34638" xr:uid="{00000000-0005-0000-0000-00001D3E0000}"/>
    <cellStyle name="Porcentagem 2 3 2 3 2 2 7" xfId="14277" xr:uid="{00000000-0005-0000-0000-00001E3E0000}"/>
    <cellStyle name="Porcentagem 2 3 2 3 2 3" xfId="6147" xr:uid="{00000000-0005-0000-0000-00001F3E0000}"/>
    <cellStyle name="Porcentagem 2 3 2 3 2 3 2" xfId="25334" xr:uid="{00000000-0005-0000-0000-0000203E0000}"/>
    <cellStyle name="Porcentagem 2 3 2 3 2 3 3" xfId="35514" xr:uid="{00000000-0005-0000-0000-0000213E0000}"/>
    <cellStyle name="Porcentagem 2 3 2 3 2 3 4" xfId="15153" xr:uid="{00000000-0005-0000-0000-0000223E0000}"/>
    <cellStyle name="Porcentagem 2 3 2 3 2 4" xfId="7900" xr:uid="{00000000-0005-0000-0000-0000233E0000}"/>
    <cellStyle name="Porcentagem 2 3 2 3 2 4 2" xfId="27087" xr:uid="{00000000-0005-0000-0000-0000243E0000}"/>
    <cellStyle name="Porcentagem 2 3 2 3 2 4 3" xfId="37267" xr:uid="{00000000-0005-0000-0000-0000253E0000}"/>
    <cellStyle name="Porcentagem 2 3 2 3 2 4 4" xfId="16906" xr:uid="{00000000-0005-0000-0000-0000263E0000}"/>
    <cellStyle name="Porcentagem 2 3 2 3 2 5" xfId="9893" xr:uid="{00000000-0005-0000-0000-0000273E0000}"/>
    <cellStyle name="Porcentagem 2 3 2 3 2 5 2" xfId="29077" xr:uid="{00000000-0005-0000-0000-0000283E0000}"/>
    <cellStyle name="Porcentagem 2 3 2 3 2 5 3" xfId="39257" xr:uid="{00000000-0005-0000-0000-0000293E0000}"/>
    <cellStyle name="Porcentagem 2 3 2 3 2 5 4" xfId="18897" xr:uid="{00000000-0005-0000-0000-00002A3E0000}"/>
    <cellStyle name="Porcentagem 2 3 2 3 2 6" xfId="11646" xr:uid="{00000000-0005-0000-0000-00002B3E0000}"/>
    <cellStyle name="Porcentagem 2 3 2 3 2 6 2" xfId="30830" xr:uid="{00000000-0005-0000-0000-00002C3E0000}"/>
    <cellStyle name="Porcentagem 2 3 2 3 2 6 3" xfId="41010" xr:uid="{00000000-0005-0000-0000-00002D3E0000}"/>
    <cellStyle name="Porcentagem 2 3 2 3 2 6 4" xfId="20650" xr:uid="{00000000-0005-0000-0000-00002E3E0000}"/>
    <cellStyle name="Porcentagem 2 3 2 3 2 7" xfId="12522" xr:uid="{00000000-0005-0000-0000-00002F3E0000}"/>
    <cellStyle name="Porcentagem 2 3 2 3 2 7 2" xfId="31706" xr:uid="{00000000-0005-0000-0000-0000303E0000}"/>
    <cellStyle name="Porcentagem 2 3 2 3 2 7 3" xfId="41886" xr:uid="{00000000-0005-0000-0000-0000313E0000}"/>
    <cellStyle name="Porcentagem 2 3 2 3 2 7 4" xfId="21526" xr:uid="{00000000-0005-0000-0000-0000323E0000}"/>
    <cellStyle name="Porcentagem 2 3 2 3 2 8" xfId="22403" xr:uid="{00000000-0005-0000-0000-0000333E0000}"/>
    <cellStyle name="Porcentagem 2 3 2 3 2 8 2" xfId="32583" xr:uid="{00000000-0005-0000-0000-0000343E0000}"/>
    <cellStyle name="Porcentagem 2 3 2 3 2 8 3" xfId="42763" xr:uid="{00000000-0005-0000-0000-0000353E0000}"/>
    <cellStyle name="Porcentagem 2 3 2 3 2 9" xfId="23582" xr:uid="{00000000-0005-0000-0000-0000363E0000}"/>
    <cellStyle name="Porcentagem 2 3 2 3 3" xfId="4833" xr:uid="{00000000-0005-0000-0000-0000373E0000}"/>
    <cellStyle name="Porcentagem 2 3 2 3 3 2" xfId="6585" xr:uid="{00000000-0005-0000-0000-0000383E0000}"/>
    <cellStyle name="Porcentagem 2 3 2 3 3 2 2" xfId="25772" xr:uid="{00000000-0005-0000-0000-0000393E0000}"/>
    <cellStyle name="Porcentagem 2 3 2 3 3 2 3" xfId="35952" xr:uid="{00000000-0005-0000-0000-00003A3E0000}"/>
    <cellStyle name="Porcentagem 2 3 2 3 3 2 4" xfId="15591" xr:uid="{00000000-0005-0000-0000-00003B3E0000}"/>
    <cellStyle name="Porcentagem 2 3 2 3 3 3" xfId="8338" xr:uid="{00000000-0005-0000-0000-00003C3E0000}"/>
    <cellStyle name="Porcentagem 2 3 2 3 3 3 2" xfId="27525" xr:uid="{00000000-0005-0000-0000-00003D3E0000}"/>
    <cellStyle name="Porcentagem 2 3 2 3 3 3 3" xfId="37705" xr:uid="{00000000-0005-0000-0000-00003E3E0000}"/>
    <cellStyle name="Porcentagem 2 3 2 3 3 3 4" xfId="17344" xr:uid="{00000000-0005-0000-0000-00003F3E0000}"/>
    <cellStyle name="Porcentagem 2 3 2 3 3 4" xfId="10331" xr:uid="{00000000-0005-0000-0000-0000403E0000}"/>
    <cellStyle name="Porcentagem 2 3 2 3 3 4 2" xfId="29515" xr:uid="{00000000-0005-0000-0000-0000413E0000}"/>
    <cellStyle name="Porcentagem 2 3 2 3 3 4 3" xfId="39695" xr:uid="{00000000-0005-0000-0000-0000423E0000}"/>
    <cellStyle name="Porcentagem 2 3 2 3 3 4 4" xfId="19335" xr:uid="{00000000-0005-0000-0000-0000433E0000}"/>
    <cellStyle name="Porcentagem 2 3 2 3 3 5" xfId="24020" xr:uid="{00000000-0005-0000-0000-0000443E0000}"/>
    <cellStyle name="Porcentagem 2 3 2 3 3 6" xfId="34200" xr:uid="{00000000-0005-0000-0000-0000453E0000}"/>
    <cellStyle name="Porcentagem 2 3 2 3 3 7" xfId="13839" xr:uid="{00000000-0005-0000-0000-0000463E0000}"/>
    <cellStyle name="Porcentagem 2 3 2 3 4" xfId="5709" xr:uid="{00000000-0005-0000-0000-0000473E0000}"/>
    <cellStyle name="Porcentagem 2 3 2 3 4 2" xfId="24896" xr:uid="{00000000-0005-0000-0000-0000483E0000}"/>
    <cellStyle name="Porcentagem 2 3 2 3 4 3" xfId="35076" xr:uid="{00000000-0005-0000-0000-0000493E0000}"/>
    <cellStyle name="Porcentagem 2 3 2 3 4 4" xfId="14715" xr:uid="{00000000-0005-0000-0000-00004A3E0000}"/>
    <cellStyle name="Porcentagem 2 3 2 3 5" xfId="7462" xr:uid="{00000000-0005-0000-0000-00004B3E0000}"/>
    <cellStyle name="Porcentagem 2 3 2 3 5 2" xfId="26649" xr:uid="{00000000-0005-0000-0000-00004C3E0000}"/>
    <cellStyle name="Porcentagem 2 3 2 3 5 3" xfId="36829" xr:uid="{00000000-0005-0000-0000-00004D3E0000}"/>
    <cellStyle name="Porcentagem 2 3 2 3 5 4" xfId="16468" xr:uid="{00000000-0005-0000-0000-00004E3E0000}"/>
    <cellStyle name="Porcentagem 2 3 2 3 6" xfId="9455" xr:uid="{00000000-0005-0000-0000-00004F3E0000}"/>
    <cellStyle name="Porcentagem 2 3 2 3 6 2" xfId="28639" xr:uid="{00000000-0005-0000-0000-0000503E0000}"/>
    <cellStyle name="Porcentagem 2 3 2 3 6 3" xfId="38819" xr:uid="{00000000-0005-0000-0000-0000513E0000}"/>
    <cellStyle name="Porcentagem 2 3 2 3 6 4" xfId="18459" xr:uid="{00000000-0005-0000-0000-0000523E0000}"/>
    <cellStyle name="Porcentagem 2 3 2 3 7" xfId="11208" xr:uid="{00000000-0005-0000-0000-0000533E0000}"/>
    <cellStyle name="Porcentagem 2 3 2 3 7 2" xfId="30392" xr:uid="{00000000-0005-0000-0000-0000543E0000}"/>
    <cellStyle name="Porcentagem 2 3 2 3 7 3" xfId="40572" xr:uid="{00000000-0005-0000-0000-0000553E0000}"/>
    <cellStyle name="Porcentagem 2 3 2 3 7 4" xfId="20212" xr:uid="{00000000-0005-0000-0000-0000563E0000}"/>
    <cellStyle name="Porcentagem 2 3 2 3 8" xfId="12084" xr:uid="{00000000-0005-0000-0000-0000573E0000}"/>
    <cellStyle name="Porcentagem 2 3 2 3 8 2" xfId="31268" xr:uid="{00000000-0005-0000-0000-0000583E0000}"/>
    <cellStyle name="Porcentagem 2 3 2 3 8 3" xfId="41448" xr:uid="{00000000-0005-0000-0000-0000593E0000}"/>
    <cellStyle name="Porcentagem 2 3 2 3 8 4" xfId="21088" xr:uid="{00000000-0005-0000-0000-00005A3E0000}"/>
    <cellStyle name="Porcentagem 2 3 2 3 9" xfId="21965" xr:uid="{00000000-0005-0000-0000-00005B3E0000}"/>
    <cellStyle name="Porcentagem 2 3 2 3 9 2" xfId="32145" xr:uid="{00000000-0005-0000-0000-00005C3E0000}"/>
    <cellStyle name="Porcentagem 2 3 2 3 9 3" xfId="42325" xr:uid="{00000000-0005-0000-0000-00005D3E0000}"/>
    <cellStyle name="Porcentagem 2 3 2 4" xfId="1867" xr:uid="{00000000-0005-0000-0000-00005E3E0000}"/>
    <cellStyle name="Porcentagem 2 3 2 4 10" xfId="33543" xr:uid="{00000000-0005-0000-0000-00005F3E0000}"/>
    <cellStyle name="Porcentagem 2 3 2 4 11" xfId="13182" xr:uid="{00000000-0005-0000-0000-0000603E0000}"/>
    <cellStyle name="Porcentagem 2 3 2 4 12" xfId="4175" xr:uid="{00000000-0005-0000-0000-0000613E0000}"/>
    <cellStyle name="Porcentagem 2 3 2 4 2" xfId="5052" xr:uid="{00000000-0005-0000-0000-0000623E0000}"/>
    <cellStyle name="Porcentagem 2 3 2 4 2 2" xfId="6804" xr:uid="{00000000-0005-0000-0000-0000633E0000}"/>
    <cellStyle name="Porcentagem 2 3 2 4 2 2 2" xfId="25991" xr:uid="{00000000-0005-0000-0000-0000643E0000}"/>
    <cellStyle name="Porcentagem 2 3 2 4 2 2 3" xfId="36171" xr:uid="{00000000-0005-0000-0000-0000653E0000}"/>
    <cellStyle name="Porcentagem 2 3 2 4 2 2 4" xfId="15810" xr:uid="{00000000-0005-0000-0000-0000663E0000}"/>
    <cellStyle name="Porcentagem 2 3 2 4 2 3" xfId="8557" xr:uid="{00000000-0005-0000-0000-0000673E0000}"/>
    <cellStyle name="Porcentagem 2 3 2 4 2 3 2" xfId="27744" xr:uid="{00000000-0005-0000-0000-0000683E0000}"/>
    <cellStyle name="Porcentagem 2 3 2 4 2 3 3" xfId="37924" xr:uid="{00000000-0005-0000-0000-0000693E0000}"/>
    <cellStyle name="Porcentagem 2 3 2 4 2 3 4" xfId="17563" xr:uid="{00000000-0005-0000-0000-00006A3E0000}"/>
    <cellStyle name="Porcentagem 2 3 2 4 2 4" xfId="10550" xr:uid="{00000000-0005-0000-0000-00006B3E0000}"/>
    <cellStyle name="Porcentagem 2 3 2 4 2 4 2" xfId="29734" xr:uid="{00000000-0005-0000-0000-00006C3E0000}"/>
    <cellStyle name="Porcentagem 2 3 2 4 2 4 3" xfId="39914" xr:uid="{00000000-0005-0000-0000-00006D3E0000}"/>
    <cellStyle name="Porcentagem 2 3 2 4 2 4 4" xfId="19554" xr:uid="{00000000-0005-0000-0000-00006E3E0000}"/>
    <cellStyle name="Porcentagem 2 3 2 4 2 5" xfId="24239" xr:uid="{00000000-0005-0000-0000-00006F3E0000}"/>
    <cellStyle name="Porcentagem 2 3 2 4 2 6" xfId="34419" xr:uid="{00000000-0005-0000-0000-0000703E0000}"/>
    <cellStyle name="Porcentagem 2 3 2 4 2 7" xfId="14058" xr:uid="{00000000-0005-0000-0000-0000713E0000}"/>
    <cellStyle name="Porcentagem 2 3 2 4 3" xfId="5928" xr:uid="{00000000-0005-0000-0000-0000723E0000}"/>
    <cellStyle name="Porcentagem 2 3 2 4 3 2" xfId="25115" xr:uid="{00000000-0005-0000-0000-0000733E0000}"/>
    <cellStyle name="Porcentagem 2 3 2 4 3 3" xfId="35295" xr:uid="{00000000-0005-0000-0000-0000743E0000}"/>
    <cellStyle name="Porcentagem 2 3 2 4 3 4" xfId="14934" xr:uid="{00000000-0005-0000-0000-0000753E0000}"/>
    <cellStyle name="Porcentagem 2 3 2 4 4" xfId="7681" xr:uid="{00000000-0005-0000-0000-0000763E0000}"/>
    <cellStyle name="Porcentagem 2 3 2 4 4 2" xfId="26868" xr:uid="{00000000-0005-0000-0000-0000773E0000}"/>
    <cellStyle name="Porcentagem 2 3 2 4 4 3" xfId="37048" xr:uid="{00000000-0005-0000-0000-0000783E0000}"/>
    <cellStyle name="Porcentagem 2 3 2 4 4 4" xfId="16687" xr:uid="{00000000-0005-0000-0000-0000793E0000}"/>
    <cellStyle name="Porcentagem 2 3 2 4 5" xfId="9674" xr:uid="{00000000-0005-0000-0000-00007A3E0000}"/>
    <cellStyle name="Porcentagem 2 3 2 4 5 2" xfId="28858" xr:uid="{00000000-0005-0000-0000-00007B3E0000}"/>
    <cellStyle name="Porcentagem 2 3 2 4 5 3" xfId="39038" xr:uid="{00000000-0005-0000-0000-00007C3E0000}"/>
    <cellStyle name="Porcentagem 2 3 2 4 5 4" xfId="18678" xr:uid="{00000000-0005-0000-0000-00007D3E0000}"/>
    <cellStyle name="Porcentagem 2 3 2 4 6" xfId="11427" xr:uid="{00000000-0005-0000-0000-00007E3E0000}"/>
    <cellStyle name="Porcentagem 2 3 2 4 6 2" xfId="30611" xr:uid="{00000000-0005-0000-0000-00007F3E0000}"/>
    <cellStyle name="Porcentagem 2 3 2 4 6 3" xfId="40791" xr:uid="{00000000-0005-0000-0000-0000803E0000}"/>
    <cellStyle name="Porcentagem 2 3 2 4 6 4" xfId="20431" xr:uid="{00000000-0005-0000-0000-0000813E0000}"/>
    <cellStyle name="Porcentagem 2 3 2 4 7" xfId="12303" xr:uid="{00000000-0005-0000-0000-0000823E0000}"/>
    <cellStyle name="Porcentagem 2 3 2 4 7 2" xfId="31487" xr:uid="{00000000-0005-0000-0000-0000833E0000}"/>
    <cellStyle name="Porcentagem 2 3 2 4 7 3" xfId="41667" xr:uid="{00000000-0005-0000-0000-0000843E0000}"/>
    <cellStyle name="Porcentagem 2 3 2 4 7 4" xfId="21307" xr:uid="{00000000-0005-0000-0000-0000853E0000}"/>
    <cellStyle name="Porcentagem 2 3 2 4 8" xfId="22184" xr:uid="{00000000-0005-0000-0000-0000863E0000}"/>
    <cellStyle name="Porcentagem 2 3 2 4 8 2" xfId="32364" xr:uid="{00000000-0005-0000-0000-0000873E0000}"/>
    <cellStyle name="Porcentagem 2 3 2 4 8 3" xfId="42544" xr:uid="{00000000-0005-0000-0000-0000883E0000}"/>
    <cellStyle name="Porcentagem 2 3 2 4 9" xfId="23363" xr:uid="{00000000-0005-0000-0000-0000893E0000}"/>
    <cellStyle name="Porcentagem 2 3 2 5" xfId="3215" xr:uid="{00000000-0005-0000-0000-00008A3E0000}"/>
    <cellStyle name="Porcentagem 2 3 2 5 2" xfId="6366" xr:uid="{00000000-0005-0000-0000-00008B3E0000}"/>
    <cellStyle name="Porcentagem 2 3 2 5 2 2" xfId="25553" xr:uid="{00000000-0005-0000-0000-00008C3E0000}"/>
    <cellStyle name="Porcentagem 2 3 2 5 2 3" xfId="35733" xr:uid="{00000000-0005-0000-0000-00008D3E0000}"/>
    <cellStyle name="Porcentagem 2 3 2 5 2 4" xfId="15372" xr:uid="{00000000-0005-0000-0000-00008E3E0000}"/>
    <cellStyle name="Porcentagem 2 3 2 5 3" xfId="8119" xr:uid="{00000000-0005-0000-0000-00008F3E0000}"/>
    <cellStyle name="Porcentagem 2 3 2 5 3 2" xfId="27306" xr:uid="{00000000-0005-0000-0000-0000903E0000}"/>
    <cellStyle name="Porcentagem 2 3 2 5 3 3" xfId="37486" xr:uid="{00000000-0005-0000-0000-0000913E0000}"/>
    <cellStyle name="Porcentagem 2 3 2 5 3 4" xfId="17125" xr:uid="{00000000-0005-0000-0000-0000923E0000}"/>
    <cellStyle name="Porcentagem 2 3 2 5 4" xfId="10112" xr:uid="{00000000-0005-0000-0000-0000933E0000}"/>
    <cellStyle name="Porcentagem 2 3 2 5 4 2" xfId="29296" xr:uid="{00000000-0005-0000-0000-0000943E0000}"/>
    <cellStyle name="Porcentagem 2 3 2 5 4 3" xfId="39476" xr:uid="{00000000-0005-0000-0000-0000953E0000}"/>
    <cellStyle name="Porcentagem 2 3 2 5 4 4" xfId="19116" xr:uid="{00000000-0005-0000-0000-0000963E0000}"/>
    <cellStyle name="Porcentagem 2 3 2 5 5" xfId="23801" xr:uid="{00000000-0005-0000-0000-0000973E0000}"/>
    <cellStyle name="Porcentagem 2 3 2 5 6" xfId="33981" xr:uid="{00000000-0005-0000-0000-0000983E0000}"/>
    <cellStyle name="Porcentagem 2 3 2 5 7" xfId="13620" xr:uid="{00000000-0005-0000-0000-0000993E0000}"/>
    <cellStyle name="Porcentagem 2 3 2 5 8" xfId="4614" xr:uid="{00000000-0005-0000-0000-00009A3E0000}"/>
    <cellStyle name="Porcentagem 2 3 2 6" xfId="5490" xr:uid="{00000000-0005-0000-0000-00009B3E0000}"/>
    <cellStyle name="Porcentagem 2 3 2 6 2" xfId="9013" xr:uid="{00000000-0005-0000-0000-00009C3E0000}"/>
    <cellStyle name="Porcentagem 2 3 2 6 2 2" xfId="28197" xr:uid="{00000000-0005-0000-0000-00009D3E0000}"/>
    <cellStyle name="Porcentagem 2 3 2 6 2 3" xfId="38377" xr:uid="{00000000-0005-0000-0000-00009E3E0000}"/>
    <cellStyle name="Porcentagem 2 3 2 6 2 4" xfId="18017" xr:uid="{00000000-0005-0000-0000-00009F3E0000}"/>
    <cellStyle name="Porcentagem 2 3 2 6 3" xfId="24677" xr:uid="{00000000-0005-0000-0000-0000A03E0000}"/>
    <cellStyle name="Porcentagem 2 3 2 6 4" xfId="34857" xr:uid="{00000000-0005-0000-0000-0000A13E0000}"/>
    <cellStyle name="Porcentagem 2 3 2 6 5" xfId="14496" xr:uid="{00000000-0005-0000-0000-0000A23E0000}"/>
    <cellStyle name="Porcentagem 2 3 2 7" xfId="7243" xr:uid="{00000000-0005-0000-0000-0000A33E0000}"/>
    <cellStyle name="Porcentagem 2 3 2 7 2" xfId="26430" xr:uid="{00000000-0005-0000-0000-0000A43E0000}"/>
    <cellStyle name="Porcentagem 2 3 2 7 3" xfId="36610" xr:uid="{00000000-0005-0000-0000-0000A53E0000}"/>
    <cellStyle name="Porcentagem 2 3 2 7 4" xfId="16249" xr:uid="{00000000-0005-0000-0000-0000A63E0000}"/>
    <cellStyle name="Porcentagem 2 3 2 8" xfId="9236" xr:uid="{00000000-0005-0000-0000-0000A73E0000}"/>
    <cellStyle name="Porcentagem 2 3 2 8 2" xfId="28420" xr:uid="{00000000-0005-0000-0000-0000A83E0000}"/>
    <cellStyle name="Porcentagem 2 3 2 8 3" xfId="38600" xr:uid="{00000000-0005-0000-0000-0000A93E0000}"/>
    <cellStyle name="Porcentagem 2 3 2 8 4" xfId="18240" xr:uid="{00000000-0005-0000-0000-0000AA3E0000}"/>
    <cellStyle name="Porcentagem 2 3 2 9" xfId="10989" xr:uid="{00000000-0005-0000-0000-0000AB3E0000}"/>
    <cellStyle name="Porcentagem 2 3 2 9 2" xfId="30173" xr:uid="{00000000-0005-0000-0000-0000AC3E0000}"/>
    <cellStyle name="Porcentagem 2 3 2 9 3" xfId="40353" xr:uid="{00000000-0005-0000-0000-0000AD3E0000}"/>
    <cellStyle name="Porcentagem 2 3 2 9 4" xfId="19993" xr:uid="{00000000-0005-0000-0000-0000AE3E0000}"/>
    <cellStyle name="Porcentagem 2 3 20" xfId="3729" xr:uid="{00000000-0005-0000-0000-0000AF3E0000}"/>
    <cellStyle name="Porcentagem 2 3 3" xfId="687" xr:uid="{00000000-0005-0000-0000-0000B03E0000}"/>
    <cellStyle name="Porcentagem 2 3 3 10" xfId="11866" xr:uid="{00000000-0005-0000-0000-0000B13E0000}"/>
    <cellStyle name="Porcentagem 2 3 3 10 2" xfId="31050" xr:uid="{00000000-0005-0000-0000-0000B23E0000}"/>
    <cellStyle name="Porcentagem 2 3 3 10 3" xfId="41230" xr:uid="{00000000-0005-0000-0000-0000B33E0000}"/>
    <cellStyle name="Porcentagem 2 3 3 10 4" xfId="20870" xr:uid="{00000000-0005-0000-0000-0000B43E0000}"/>
    <cellStyle name="Porcentagem 2 3 3 11" xfId="21747" xr:uid="{00000000-0005-0000-0000-0000B53E0000}"/>
    <cellStyle name="Porcentagem 2 3 3 11 2" xfId="31927" xr:uid="{00000000-0005-0000-0000-0000B63E0000}"/>
    <cellStyle name="Porcentagem 2 3 3 11 3" xfId="42107" xr:uid="{00000000-0005-0000-0000-0000B73E0000}"/>
    <cellStyle name="Porcentagem 2 3 3 12" xfId="22640" xr:uid="{00000000-0005-0000-0000-0000B83E0000}"/>
    <cellStyle name="Porcentagem 2 3 3 12 2" xfId="32820" xr:uid="{00000000-0005-0000-0000-0000B93E0000}"/>
    <cellStyle name="Porcentagem 2 3 3 12 3" xfId="43000" xr:uid="{00000000-0005-0000-0000-0000BA3E0000}"/>
    <cellStyle name="Porcentagem 2 3 3 13" xfId="22879" xr:uid="{00000000-0005-0000-0000-0000BB3E0000}"/>
    <cellStyle name="Porcentagem 2 3 3 14" xfId="33059" xr:uid="{00000000-0005-0000-0000-0000BC3E0000}"/>
    <cellStyle name="Porcentagem 2 3 3 15" xfId="43239" xr:uid="{00000000-0005-0000-0000-0000BD3E0000}"/>
    <cellStyle name="Porcentagem 2 3 3 16" xfId="43478" xr:uid="{00000000-0005-0000-0000-0000BE3E0000}"/>
    <cellStyle name="Porcentagem 2 3 3 17" xfId="12745" xr:uid="{00000000-0005-0000-0000-0000BF3E0000}"/>
    <cellStyle name="Porcentagem 2 3 3 18" xfId="3731" xr:uid="{00000000-0005-0000-0000-0000C03E0000}"/>
    <cellStyle name="Porcentagem 2 3 3 2" xfId="1360" xr:uid="{00000000-0005-0000-0000-0000C13E0000}"/>
    <cellStyle name="Porcentagem 2 3 3 2 10" xfId="21862" xr:uid="{00000000-0005-0000-0000-0000C23E0000}"/>
    <cellStyle name="Porcentagem 2 3 3 2 10 2" xfId="32042" xr:uid="{00000000-0005-0000-0000-0000C33E0000}"/>
    <cellStyle name="Porcentagem 2 3 3 2 10 3" xfId="42222" xr:uid="{00000000-0005-0000-0000-0000C43E0000}"/>
    <cellStyle name="Porcentagem 2 3 3 2 11" xfId="22758" xr:uid="{00000000-0005-0000-0000-0000C53E0000}"/>
    <cellStyle name="Porcentagem 2 3 3 2 11 2" xfId="32938" xr:uid="{00000000-0005-0000-0000-0000C63E0000}"/>
    <cellStyle name="Porcentagem 2 3 3 2 11 3" xfId="43118" xr:uid="{00000000-0005-0000-0000-0000C73E0000}"/>
    <cellStyle name="Porcentagem 2 3 3 2 12" xfId="22997" xr:uid="{00000000-0005-0000-0000-0000C83E0000}"/>
    <cellStyle name="Porcentagem 2 3 3 2 13" xfId="33177" xr:uid="{00000000-0005-0000-0000-0000C93E0000}"/>
    <cellStyle name="Porcentagem 2 3 3 2 14" xfId="43357" xr:uid="{00000000-0005-0000-0000-0000CA3E0000}"/>
    <cellStyle name="Porcentagem 2 3 3 2 15" xfId="43596" xr:uid="{00000000-0005-0000-0000-0000CB3E0000}"/>
    <cellStyle name="Porcentagem 2 3 3 2 16" xfId="12860" xr:uid="{00000000-0005-0000-0000-0000CC3E0000}"/>
    <cellStyle name="Porcentagem 2 3 3 2 17" xfId="3852" xr:uid="{00000000-0005-0000-0000-0000CD3E0000}"/>
    <cellStyle name="Porcentagem 2 3 3 2 2" xfId="2710" xr:uid="{00000000-0005-0000-0000-0000CE3E0000}"/>
    <cellStyle name="Porcentagem 2 3 3 2 2 10" xfId="23260" xr:uid="{00000000-0005-0000-0000-0000CF3E0000}"/>
    <cellStyle name="Porcentagem 2 3 3 2 2 11" xfId="33440" xr:uid="{00000000-0005-0000-0000-0000D03E0000}"/>
    <cellStyle name="Porcentagem 2 3 3 2 2 12" xfId="13079" xr:uid="{00000000-0005-0000-0000-0000D13E0000}"/>
    <cellStyle name="Porcentagem 2 3 3 2 2 13" xfId="4072" xr:uid="{00000000-0005-0000-0000-0000D23E0000}"/>
    <cellStyle name="Porcentagem 2 3 3 2 2 2" xfId="4510" xr:uid="{00000000-0005-0000-0000-0000D33E0000}"/>
    <cellStyle name="Porcentagem 2 3 3 2 2 2 10" xfId="33878" xr:uid="{00000000-0005-0000-0000-0000D43E0000}"/>
    <cellStyle name="Porcentagem 2 3 3 2 2 2 11" xfId="13517" xr:uid="{00000000-0005-0000-0000-0000D53E0000}"/>
    <cellStyle name="Porcentagem 2 3 3 2 2 2 2" xfId="5387" xr:uid="{00000000-0005-0000-0000-0000D63E0000}"/>
    <cellStyle name="Porcentagem 2 3 3 2 2 2 2 2" xfId="7139" xr:uid="{00000000-0005-0000-0000-0000D73E0000}"/>
    <cellStyle name="Porcentagem 2 3 3 2 2 2 2 2 2" xfId="26326" xr:uid="{00000000-0005-0000-0000-0000D83E0000}"/>
    <cellStyle name="Porcentagem 2 3 3 2 2 2 2 2 3" xfId="36506" xr:uid="{00000000-0005-0000-0000-0000D93E0000}"/>
    <cellStyle name="Porcentagem 2 3 3 2 2 2 2 2 4" xfId="16145" xr:uid="{00000000-0005-0000-0000-0000DA3E0000}"/>
    <cellStyle name="Porcentagem 2 3 3 2 2 2 2 3" xfId="8892" xr:uid="{00000000-0005-0000-0000-0000DB3E0000}"/>
    <cellStyle name="Porcentagem 2 3 3 2 2 2 2 3 2" xfId="28079" xr:uid="{00000000-0005-0000-0000-0000DC3E0000}"/>
    <cellStyle name="Porcentagem 2 3 3 2 2 2 2 3 3" xfId="38259" xr:uid="{00000000-0005-0000-0000-0000DD3E0000}"/>
    <cellStyle name="Porcentagem 2 3 3 2 2 2 2 3 4" xfId="17898" xr:uid="{00000000-0005-0000-0000-0000DE3E0000}"/>
    <cellStyle name="Porcentagem 2 3 3 2 2 2 2 4" xfId="10885" xr:uid="{00000000-0005-0000-0000-0000DF3E0000}"/>
    <cellStyle name="Porcentagem 2 3 3 2 2 2 2 4 2" xfId="30069" xr:uid="{00000000-0005-0000-0000-0000E03E0000}"/>
    <cellStyle name="Porcentagem 2 3 3 2 2 2 2 4 3" xfId="40249" xr:uid="{00000000-0005-0000-0000-0000E13E0000}"/>
    <cellStyle name="Porcentagem 2 3 3 2 2 2 2 4 4" xfId="19889" xr:uid="{00000000-0005-0000-0000-0000E23E0000}"/>
    <cellStyle name="Porcentagem 2 3 3 2 2 2 2 5" xfId="24574" xr:uid="{00000000-0005-0000-0000-0000E33E0000}"/>
    <cellStyle name="Porcentagem 2 3 3 2 2 2 2 6" xfId="34754" xr:uid="{00000000-0005-0000-0000-0000E43E0000}"/>
    <cellStyle name="Porcentagem 2 3 3 2 2 2 2 7" xfId="14393" xr:uid="{00000000-0005-0000-0000-0000E53E0000}"/>
    <cellStyle name="Porcentagem 2 3 3 2 2 2 3" xfId="6263" xr:uid="{00000000-0005-0000-0000-0000E63E0000}"/>
    <cellStyle name="Porcentagem 2 3 3 2 2 2 3 2" xfId="25450" xr:uid="{00000000-0005-0000-0000-0000E73E0000}"/>
    <cellStyle name="Porcentagem 2 3 3 2 2 2 3 3" xfId="35630" xr:uid="{00000000-0005-0000-0000-0000E83E0000}"/>
    <cellStyle name="Porcentagem 2 3 3 2 2 2 3 4" xfId="15269" xr:uid="{00000000-0005-0000-0000-0000E93E0000}"/>
    <cellStyle name="Porcentagem 2 3 3 2 2 2 4" xfId="8016" xr:uid="{00000000-0005-0000-0000-0000EA3E0000}"/>
    <cellStyle name="Porcentagem 2 3 3 2 2 2 4 2" xfId="27203" xr:uid="{00000000-0005-0000-0000-0000EB3E0000}"/>
    <cellStyle name="Porcentagem 2 3 3 2 2 2 4 3" xfId="37383" xr:uid="{00000000-0005-0000-0000-0000EC3E0000}"/>
    <cellStyle name="Porcentagem 2 3 3 2 2 2 4 4" xfId="17022" xr:uid="{00000000-0005-0000-0000-0000ED3E0000}"/>
    <cellStyle name="Porcentagem 2 3 3 2 2 2 5" xfId="10009" xr:uid="{00000000-0005-0000-0000-0000EE3E0000}"/>
    <cellStyle name="Porcentagem 2 3 3 2 2 2 5 2" xfId="29193" xr:uid="{00000000-0005-0000-0000-0000EF3E0000}"/>
    <cellStyle name="Porcentagem 2 3 3 2 2 2 5 3" xfId="39373" xr:uid="{00000000-0005-0000-0000-0000F03E0000}"/>
    <cellStyle name="Porcentagem 2 3 3 2 2 2 5 4" xfId="19013" xr:uid="{00000000-0005-0000-0000-0000F13E0000}"/>
    <cellStyle name="Porcentagem 2 3 3 2 2 2 6" xfId="11762" xr:uid="{00000000-0005-0000-0000-0000F23E0000}"/>
    <cellStyle name="Porcentagem 2 3 3 2 2 2 6 2" xfId="30946" xr:uid="{00000000-0005-0000-0000-0000F33E0000}"/>
    <cellStyle name="Porcentagem 2 3 3 2 2 2 6 3" xfId="41126" xr:uid="{00000000-0005-0000-0000-0000F43E0000}"/>
    <cellStyle name="Porcentagem 2 3 3 2 2 2 6 4" xfId="20766" xr:uid="{00000000-0005-0000-0000-0000F53E0000}"/>
    <cellStyle name="Porcentagem 2 3 3 2 2 2 7" xfId="12638" xr:uid="{00000000-0005-0000-0000-0000F63E0000}"/>
    <cellStyle name="Porcentagem 2 3 3 2 2 2 7 2" xfId="31822" xr:uid="{00000000-0005-0000-0000-0000F73E0000}"/>
    <cellStyle name="Porcentagem 2 3 3 2 2 2 7 3" xfId="42002" xr:uid="{00000000-0005-0000-0000-0000F83E0000}"/>
    <cellStyle name="Porcentagem 2 3 3 2 2 2 7 4" xfId="21642" xr:uid="{00000000-0005-0000-0000-0000F93E0000}"/>
    <cellStyle name="Porcentagem 2 3 3 2 2 2 8" xfId="22519" xr:uid="{00000000-0005-0000-0000-0000FA3E0000}"/>
    <cellStyle name="Porcentagem 2 3 3 2 2 2 8 2" xfId="32699" xr:uid="{00000000-0005-0000-0000-0000FB3E0000}"/>
    <cellStyle name="Porcentagem 2 3 3 2 2 2 8 3" xfId="42879" xr:uid="{00000000-0005-0000-0000-0000FC3E0000}"/>
    <cellStyle name="Porcentagem 2 3 3 2 2 2 9" xfId="23698" xr:uid="{00000000-0005-0000-0000-0000FD3E0000}"/>
    <cellStyle name="Porcentagem 2 3 3 2 2 3" xfId="4949" xr:uid="{00000000-0005-0000-0000-0000FE3E0000}"/>
    <cellStyle name="Porcentagem 2 3 3 2 2 3 2" xfId="6701" xr:uid="{00000000-0005-0000-0000-0000FF3E0000}"/>
    <cellStyle name="Porcentagem 2 3 3 2 2 3 2 2" xfId="25888" xr:uid="{00000000-0005-0000-0000-0000003F0000}"/>
    <cellStyle name="Porcentagem 2 3 3 2 2 3 2 3" xfId="36068" xr:uid="{00000000-0005-0000-0000-0000013F0000}"/>
    <cellStyle name="Porcentagem 2 3 3 2 2 3 2 4" xfId="15707" xr:uid="{00000000-0005-0000-0000-0000023F0000}"/>
    <cellStyle name="Porcentagem 2 3 3 2 2 3 3" xfId="8454" xr:uid="{00000000-0005-0000-0000-0000033F0000}"/>
    <cellStyle name="Porcentagem 2 3 3 2 2 3 3 2" xfId="27641" xr:uid="{00000000-0005-0000-0000-0000043F0000}"/>
    <cellStyle name="Porcentagem 2 3 3 2 2 3 3 3" xfId="37821" xr:uid="{00000000-0005-0000-0000-0000053F0000}"/>
    <cellStyle name="Porcentagem 2 3 3 2 2 3 3 4" xfId="17460" xr:uid="{00000000-0005-0000-0000-0000063F0000}"/>
    <cellStyle name="Porcentagem 2 3 3 2 2 3 4" xfId="10447" xr:uid="{00000000-0005-0000-0000-0000073F0000}"/>
    <cellStyle name="Porcentagem 2 3 3 2 2 3 4 2" xfId="29631" xr:uid="{00000000-0005-0000-0000-0000083F0000}"/>
    <cellStyle name="Porcentagem 2 3 3 2 2 3 4 3" xfId="39811" xr:uid="{00000000-0005-0000-0000-0000093F0000}"/>
    <cellStyle name="Porcentagem 2 3 3 2 2 3 4 4" xfId="19451" xr:uid="{00000000-0005-0000-0000-00000A3F0000}"/>
    <cellStyle name="Porcentagem 2 3 3 2 2 3 5" xfId="24136" xr:uid="{00000000-0005-0000-0000-00000B3F0000}"/>
    <cellStyle name="Porcentagem 2 3 3 2 2 3 6" xfId="34316" xr:uid="{00000000-0005-0000-0000-00000C3F0000}"/>
    <cellStyle name="Porcentagem 2 3 3 2 2 3 7" xfId="13955" xr:uid="{00000000-0005-0000-0000-00000D3F0000}"/>
    <cellStyle name="Porcentagem 2 3 3 2 2 4" xfId="5825" xr:uid="{00000000-0005-0000-0000-00000E3F0000}"/>
    <cellStyle name="Porcentagem 2 3 3 2 2 4 2" xfId="25012" xr:uid="{00000000-0005-0000-0000-00000F3F0000}"/>
    <cellStyle name="Porcentagem 2 3 3 2 2 4 3" xfId="35192" xr:uid="{00000000-0005-0000-0000-0000103F0000}"/>
    <cellStyle name="Porcentagem 2 3 3 2 2 4 4" xfId="14831" xr:uid="{00000000-0005-0000-0000-0000113F0000}"/>
    <cellStyle name="Porcentagem 2 3 3 2 2 5" xfId="7578" xr:uid="{00000000-0005-0000-0000-0000123F0000}"/>
    <cellStyle name="Porcentagem 2 3 3 2 2 5 2" xfId="26765" xr:uid="{00000000-0005-0000-0000-0000133F0000}"/>
    <cellStyle name="Porcentagem 2 3 3 2 2 5 3" xfId="36945" xr:uid="{00000000-0005-0000-0000-0000143F0000}"/>
    <cellStyle name="Porcentagem 2 3 3 2 2 5 4" xfId="16584" xr:uid="{00000000-0005-0000-0000-0000153F0000}"/>
    <cellStyle name="Porcentagem 2 3 3 2 2 6" xfId="9571" xr:uid="{00000000-0005-0000-0000-0000163F0000}"/>
    <cellStyle name="Porcentagem 2 3 3 2 2 6 2" xfId="28755" xr:uid="{00000000-0005-0000-0000-0000173F0000}"/>
    <cellStyle name="Porcentagem 2 3 3 2 2 6 3" xfId="38935" xr:uid="{00000000-0005-0000-0000-0000183F0000}"/>
    <cellStyle name="Porcentagem 2 3 3 2 2 6 4" xfId="18575" xr:uid="{00000000-0005-0000-0000-0000193F0000}"/>
    <cellStyle name="Porcentagem 2 3 3 2 2 7" xfId="11324" xr:uid="{00000000-0005-0000-0000-00001A3F0000}"/>
    <cellStyle name="Porcentagem 2 3 3 2 2 7 2" xfId="30508" xr:uid="{00000000-0005-0000-0000-00001B3F0000}"/>
    <cellStyle name="Porcentagem 2 3 3 2 2 7 3" xfId="40688" xr:uid="{00000000-0005-0000-0000-00001C3F0000}"/>
    <cellStyle name="Porcentagem 2 3 3 2 2 7 4" xfId="20328" xr:uid="{00000000-0005-0000-0000-00001D3F0000}"/>
    <cellStyle name="Porcentagem 2 3 3 2 2 8" xfId="12200" xr:uid="{00000000-0005-0000-0000-00001E3F0000}"/>
    <cellStyle name="Porcentagem 2 3 3 2 2 8 2" xfId="31384" xr:uid="{00000000-0005-0000-0000-00001F3F0000}"/>
    <cellStyle name="Porcentagem 2 3 3 2 2 8 3" xfId="41564" xr:uid="{00000000-0005-0000-0000-0000203F0000}"/>
    <cellStyle name="Porcentagem 2 3 3 2 2 8 4" xfId="21204" xr:uid="{00000000-0005-0000-0000-0000213F0000}"/>
    <cellStyle name="Porcentagem 2 3 3 2 2 9" xfId="22081" xr:uid="{00000000-0005-0000-0000-0000223F0000}"/>
    <cellStyle name="Porcentagem 2 3 3 2 2 9 2" xfId="32261" xr:uid="{00000000-0005-0000-0000-0000233F0000}"/>
    <cellStyle name="Porcentagem 2 3 3 2 2 9 3" xfId="42441" xr:uid="{00000000-0005-0000-0000-0000243F0000}"/>
    <cellStyle name="Porcentagem 2 3 3 2 3" xfId="4291" xr:uid="{00000000-0005-0000-0000-0000253F0000}"/>
    <cellStyle name="Porcentagem 2 3 3 2 3 10" xfId="33659" xr:uid="{00000000-0005-0000-0000-0000263F0000}"/>
    <cellStyle name="Porcentagem 2 3 3 2 3 11" xfId="13298" xr:uid="{00000000-0005-0000-0000-0000273F0000}"/>
    <cellStyle name="Porcentagem 2 3 3 2 3 2" xfId="5168" xr:uid="{00000000-0005-0000-0000-0000283F0000}"/>
    <cellStyle name="Porcentagem 2 3 3 2 3 2 2" xfId="6920" xr:uid="{00000000-0005-0000-0000-0000293F0000}"/>
    <cellStyle name="Porcentagem 2 3 3 2 3 2 2 2" xfId="26107" xr:uid="{00000000-0005-0000-0000-00002A3F0000}"/>
    <cellStyle name="Porcentagem 2 3 3 2 3 2 2 3" xfId="36287" xr:uid="{00000000-0005-0000-0000-00002B3F0000}"/>
    <cellStyle name="Porcentagem 2 3 3 2 3 2 2 4" xfId="15926" xr:uid="{00000000-0005-0000-0000-00002C3F0000}"/>
    <cellStyle name="Porcentagem 2 3 3 2 3 2 3" xfId="8673" xr:uid="{00000000-0005-0000-0000-00002D3F0000}"/>
    <cellStyle name="Porcentagem 2 3 3 2 3 2 3 2" xfId="27860" xr:uid="{00000000-0005-0000-0000-00002E3F0000}"/>
    <cellStyle name="Porcentagem 2 3 3 2 3 2 3 3" xfId="38040" xr:uid="{00000000-0005-0000-0000-00002F3F0000}"/>
    <cellStyle name="Porcentagem 2 3 3 2 3 2 3 4" xfId="17679" xr:uid="{00000000-0005-0000-0000-0000303F0000}"/>
    <cellStyle name="Porcentagem 2 3 3 2 3 2 4" xfId="10666" xr:uid="{00000000-0005-0000-0000-0000313F0000}"/>
    <cellStyle name="Porcentagem 2 3 3 2 3 2 4 2" xfId="29850" xr:uid="{00000000-0005-0000-0000-0000323F0000}"/>
    <cellStyle name="Porcentagem 2 3 3 2 3 2 4 3" xfId="40030" xr:uid="{00000000-0005-0000-0000-0000333F0000}"/>
    <cellStyle name="Porcentagem 2 3 3 2 3 2 4 4" xfId="19670" xr:uid="{00000000-0005-0000-0000-0000343F0000}"/>
    <cellStyle name="Porcentagem 2 3 3 2 3 2 5" xfId="24355" xr:uid="{00000000-0005-0000-0000-0000353F0000}"/>
    <cellStyle name="Porcentagem 2 3 3 2 3 2 6" xfId="34535" xr:uid="{00000000-0005-0000-0000-0000363F0000}"/>
    <cellStyle name="Porcentagem 2 3 3 2 3 2 7" xfId="14174" xr:uid="{00000000-0005-0000-0000-0000373F0000}"/>
    <cellStyle name="Porcentagem 2 3 3 2 3 3" xfId="6044" xr:uid="{00000000-0005-0000-0000-0000383F0000}"/>
    <cellStyle name="Porcentagem 2 3 3 2 3 3 2" xfId="25231" xr:uid="{00000000-0005-0000-0000-0000393F0000}"/>
    <cellStyle name="Porcentagem 2 3 3 2 3 3 3" xfId="35411" xr:uid="{00000000-0005-0000-0000-00003A3F0000}"/>
    <cellStyle name="Porcentagem 2 3 3 2 3 3 4" xfId="15050" xr:uid="{00000000-0005-0000-0000-00003B3F0000}"/>
    <cellStyle name="Porcentagem 2 3 3 2 3 4" xfId="7797" xr:uid="{00000000-0005-0000-0000-00003C3F0000}"/>
    <cellStyle name="Porcentagem 2 3 3 2 3 4 2" xfId="26984" xr:uid="{00000000-0005-0000-0000-00003D3F0000}"/>
    <cellStyle name="Porcentagem 2 3 3 2 3 4 3" xfId="37164" xr:uid="{00000000-0005-0000-0000-00003E3F0000}"/>
    <cellStyle name="Porcentagem 2 3 3 2 3 4 4" xfId="16803" xr:uid="{00000000-0005-0000-0000-00003F3F0000}"/>
    <cellStyle name="Porcentagem 2 3 3 2 3 5" xfId="9790" xr:uid="{00000000-0005-0000-0000-0000403F0000}"/>
    <cellStyle name="Porcentagem 2 3 3 2 3 5 2" xfId="28974" xr:uid="{00000000-0005-0000-0000-0000413F0000}"/>
    <cellStyle name="Porcentagem 2 3 3 2 3 5 3" xfId="39154" xr:uid="{00000000-0005-0000-0000-0000423F0000}"/>
    <cellStyle name="Porcentagem 2 3 3 2 3 5 4" xfId="18794" xr:uid="{00000000-0005-0000-0000-0000433F0000}"/>
    <cellStyle name="Porcentagem 2 3 3 2 3 6" xfId="11543" xr:uid="{00000000-0005-0000-0000-0000443F0000}"/>
    <cellStyle name="Porcentagem 2 3 3 2 3 6 2" xfId="30727" xr:uid="{00000000-0005-0000-0000-0000453F0000}"/>
    <cellStyle name="Porcentagem 2 3 3 2 3 6 3" xfId="40907" xr:uid="{00000000-0005-0000-0000-0000463F0000}"/>
    <cellStyle name="Porcentagem 2 3 3 2 3 6 4" xfId="20547" xr:uid="{00000000-0005-0000-0000-0000473F0000}"/>
    <cellStyle name="Porcentagem 2 3 3 2 3 7" xfId="12419" xr:uid="{00000000-0005-0000-0000-0000483F0000}"/>
    <cellStyle name="Porcentagem 2 3 3 2 3 7 2" xfId="31603" xr:uid="{00000000-0005-0000-0000-0000493F0000}"/>
    <cellStyle name="Porcentagem 2 3 3 2 3 7 3" xfId="41783" xr:uid="{00000000-0005-0000-0000-00004A3F0000}"/>
    <cellStyle name="Porcentagem 2 3 3 2 3 7 4" xfId="21423" xr:uid="{00000000-0005-0000-0000-00004B3F0000}"/>
    <cellStyle name="Porcentagem 2 3 3 2 3 8" xfId="22300" xr:uid="{00000000-0005-0000-0000-00004C3F0000}"/>
    <cellStyle name="Porcentagem 2 3 3 2 3 8 2" xfId="32480" xr:uid="{00000000-0005-0000-0000-00004D3F0000}"/>
    <cellStyle name="Porcentagem 2 3 3 2 3 8 3" xfId="42660" xr:uid="{00000000-0005-0000-0000-00004E3F0000}"/>
    <cellStyle name="Porcentagem 2 3 3 2 3 9" xfId="23479" xr:uid="{00000000-0005-0000-0000-00004F3F0000}"/>
    <cellStyle name="Porcentagem 2 3 3 2 4" xfId="4730" xr:uid="{00000000-0005-0000-0000-0000503F0000}"/>
    <cellStyle name="Porcentagem 2 3 3 2 4 2" xfId="6482" xr:uid="{00000000-0005-0000-0000-0000513F0000}"/>
    <cellStyle name="Porcentagem 2 3 3 2 4 2 2" xfId="25669" xr:uid="{00000000-0005-0000-0000-0000523F0000}"/>
    <cellStyle name="Porcentagem 2 3 3 2 4 2 3" xfId="35849" xr:uid="{00000000-0005-0000-0000-0000533F0000}"/>
    <cellStyle name="Porcentagem 2 3 3 2 4 2 4" xfId="15488" xr:uid="{00000000-0005-0000-0000-0000543F0000}"/>
    <cellStyle name="Porcentagem 2 3 3 2 4 3" xfId="8235" xr:uid="{00000000-0005-0000-0000-0000553F0000}"/>
    <cellStyle name="Porcentagem 2 3 3 2 4 3 2" xfId="27422" xr:uid="{00000000-0005-0000-0000-0000563F0000}"/>
    <cellStyle name="Porcentagem 2 3 3 2 4 3 3" xfId="37602" xr:uid="{00000000-0005-0000-0000-0000573F0000}"/>
    <cellStyle name="Porcentagem 2 3 3 2 4 3 4" xfId="17241" xr:uid="{00000000-0005-0000-0000-0000583F0000}"/>
    <cellStyle name="Porcentagem 2 3 3 2 4 4" xfId="10228" xr:uid="{00000000-0005-0000-0000-0000593F0000}"/>
    <cellStyle name="Porcentagem 2 3 3 2 4 4 2" xfId="29412" xr:uid="{00000000-0005-0000-0000-00005A3F0000}"/>
    <cellStyle name="Porcentagem 2 3 3 2 4 4 3" xfId="39592" xr:uid="{00000000-0005-0000-0000-00005B3F0000}"/>
    <cellStyle name="Porcentagem 2 3 3 2 4 4 4" xfId="19232" xr:uid="{00000000-0005-0000-0000-00005C3F0000}"/>
    <cellStyle name="Porcentagem 2 3 3 2 4 5" xfId="23917" xr:uid="{00000000-0005-0000-0000-00005D3F0000}"/>
    <cellStyle name="Porcentagem 2 3 3 2 4 6" xfId="34097" xr:uid="{00000000-0005-0000-0000-00005E3F0000}"/>
    <cellStyle name="Porcentagem 2 3 3 2 4 7" xfId="13736" xr:uid="{00000000-0005-0000-0000-00005F3F0000}"/>
    <cellStyle name="Porcentagem 2 3 3 2 5" xfId="5606" xr:uid="{00000000-0005-0000-0000-0000603F0000}"/>
    <cellStyle name="Porcentagem 2 3 3 2 5 2" xfId="9132" xr:uid="{00000000-0005-0000-0000-0000613F0000}"/>
    <cellStyle name="Porcentagem 2 3 3 2 5 2 2" xfId="28316" xr:uid="{00000000-0005-0000-0000-0000623F0000}"/>
    <cellStyle name="Porcentagem 2 3 3 2 5 2 3" xfId="38496" xr:uid="{00000000-0005-0000-0000-0000633F0000}"/>
    <cellStyle name="Porcentagem 2 3 3 2 5 2 4" xfId="18136" xr:uid="{00000000-0005-0000-0000-0000643F0000}"/>
    <cellStyle name="Porcentagem 2 3 3 2 5 3" xfId="24793" xr:uid="{00000000-0005-0000-0000-0000653F0000}"/>
    <cellStyle name="Porcentagem 2 3 3 2 5 4" xfId="34973" xr:uid="{00000000-0005-0000-0000-0000663F0000}"/>
    <cellStyle name="Porcentagem 2 3 3 2 5 5" xfId="14612" xr:uid="{00000000-0005-0000-0000-0000673F0000}"/>
    <cellStyle name="Porcentagem 2 3 3 2 6" xfId="7359" xr:uid="{00000000-0005-0000-0000-0000683F0000}"/>
    <cellStyle name="Porcentagem 2 3 3 2 6 2" xfId="26546" xr:uid="{00000000-0005-0000-0000-0000693F0000}"/>
    <cellStyle name="Porcentagem 2 3 3 2 6 3" xfId="36726" xr:uid="{00000000-0005-0000-0000-00006A3F0000}"/>
    <cellStyle name="Porcentagem 2 3 3 2 6 4" xfId="16365" xr:uid="{00000000-0005-0000-0000-00006B3F0000}"/>
    <cellStyle name="Porcentagem 2 3 3 2 7" xfId="9352" xr:uid="{00000000-0005-0000-0000-00006C3F0000}"/>
    <cellStyle name="Porcentagem 2 3 3 2 7 2" xfId="28536" xr:uid="{00000000-0005-0000-0000-00006D3F0000}"/>
    <cellStyle name="Porcentagem 2 3 3 2 7 3" xfId="38716" xr:uid="{00000000-0005-0000-0000-00006E3F0000}"/>
    <cellStyle name="Porcentagem 2 3 3 2 7 4" xfId="18356" xr:uid="{00000000-0005-0000-0000-00006F3F0000}"/>
    <cellStyle name="Porcentagem 2 3 3 2 8" xfId="11105" xr:uid="{00000000-0005-0000-0000-0000703F0000}"/>
    <cellStyle name="Porcentagem 2 3 3 2 8 2" xfId="30289" xr:uid="{00000000-0005-0000-0000-0000713F0000}"/>
    <cellStyle name="Porcentagem 2 3 3 2 8 3" xfId="40469" xr:uid="{00000000-0005-0000-0000-0000723F0000}"/>
    <cellStyle name="Porcentagem 2 3 3 2 8 4" xfId="20109" xr:uid="{00000000-0005-0000-0000-0000733F0000}"/>
    <cellStyle name="Porcentagem 2 3 3 2 9" xfId="11981" xr:uid="{00000000-0005-0000-0000-0000743F0000}"/>
    <cellStyle name="Porcentagem 2 3 3 2 9 2" xfId="31165" xr:uid="{00000000-0005-0000-0000-0000753F0000}"/>
    <cellStyle name="Porcentagem 2 3 3 2 9 3" xfId="41345" xr:uid="{00000000-0005-0000-0000-0000763F0000}"/>
    <cellStyle name="Porcentagem 2 3 3 2 9 4" xfId="20985" xr:uid="{00000000-0005-0000-0000-0000773F0000}"/>
    <cellStyle name="Porcentagem 2 3 3 3" xfId="2036" xr:uid="{00000000-0005-0000-0000-0000783F0000}"/>
    <cellStyle name="Porcentagem 2 3 3 3 10" xfId="23145" xr:uid="{00000000-0005-0000-0000-0000793F0000}"/>
    <cellStyle name="Porcentagem 2 3 3 3 11" xfId="33325" xr:uid="{00000000-0005-0000-0000-00007A3F0000}"/>
    <cellStyle name="Porcentagem 2 3 3 3 12" xfId="12964" xr:uid="{00000000-0005-0000-0000-00007B3F0000}"/>
    <cellStyle name="Porcentagem 2 3 3 3 13" xfId="3957" xr:uid="{00000000-0005-0000-0000-00007C3F0000}"/>
    <cellStyle name="Porcentagem 2 3 3 3 2" xfId="4395" xr:uid="{00000000-0005-0000-0000-00007D3F0000}"/>
    <cellStyle name="Porcentagem 2 3 3 3 2 10" xfId="33763" xr:uid="{00000000-0005-0000-0000-00007E3F0000}"/>
    <cellStyle name="Porcentagem 2 3 3 3 2 11" xfId="13402" xr:uid="{00000000-0005-0000-0000-00007F3F0000}"/>
    <cellStyle name="Porcentagem 2 3 3 3 2 2" xfId="5272" xr:uid="{00000000-0005-0000-0000-0000803F0000}"/>
    <cellStyle name="Porcentagem 2 3 3 3 2 2 2" xfId="7024" xr:uid="{00000000-0005-0000-0000-0000813F0000}"/>
    <cellStyle name="Porcentagem 2 3 3 3 2 2 2 2" xfId="26211" xr:uid="{00000000-0005-0000-0000-0000823F0000}"/>
    <cellStyle name="Porcentagem 2 3 3 3 2 2 2 3" xfId="36391" xr:uid="{00000000-0005-0000-0000-0000833F0000}"/>
    <cellStyle name="Porcentagem 2 3 3 3 2 2 2 4" xfId="16030" xr:uid="{00000000-0005-0000-0000-0000843F0000}"/>
    <cellStyle name="Porcentagem 2 3 3 3 2 2 3" xfId="8777" xr:uid="{00000000-0005-0000-0000-0000853F0000}"/>
    <cellStyle name="Porcentagem 2 3 3 3 2 2 3 2" xfId="27964" xr:uid="{00000000-0005-0000-0000-0000863F0000}"/>
    <cellStyle name="Porcentagem 2 3 3 3 2 2 3 3" xfId="38144" xr:uid="{00000000-0005-0000-0000-0000873F0000}"/>
    <cellStyle name="Porcentagem 2 3 3 3 2 2 3 4" xfId="17783" xr:uid="{00000000-0005-0000-0000-0000883F0000}"/>
    <cellStyle name="Porcentagem 2 3 3 3 2 2 4" xfId="10770" xr:uid="{00000000-0005-0000-0000-0000893F0000}"/>
    <cellStyle name="Porcentagem 2 3 3 3 2 2 4 2" xfId="29954" xr:uid="{00000000-0005-0000-0000-00008A3F0000}"/>
    <cellStyle name="Porcentagem 2 3 3 3 2 2 4 3" xfId="40134" xr:uid="{00000000-0005-0000-0000-00008B3F0000}"/>
    <cellStyle name="Porcentagem 2 3 3 3 2 2 4 4" xfId="19774" xr:uid="{00000000-0005-0000-0000-00008C3F0000}"/>
    <cellStyle name="Porcentagem 2 3 3 3 2 2 5" xfId="24459" xr:uid="{00000000-0005-0000-0000-00008D3F0000}"/>
    <cellStyle name="Porcentagem 2 3 3 3 2 2 6" xfId="34639" xr:uid="{00000000-0005-0000-0000-00008E3F0000}"/>
    <cellStyle name="Porcentagem 2 3 3 3 2 2 7" xfId="14278" xr:uid="{00000000-0005-0000-0000-00008F3F0000}"/>
    <cellStyle name="Porcentagem 2 3 3 3 2 3" xfId="6148" xr:uid="{00000000-0005-0000-0000-0000903F0000}"/>
    <cellStyle name="Porcentagem 2 3 3 3 2 3 2" xfId="25335" xr:uid="{00000000-0005-0000-0000-0000913F0000}"/>
    <cellStyle name="Porcentagem 2 3 3 3 2 3 3" xfId="35515" xr:uid="{00000000-0005-0000-0000-0000923F0000}"/>
    <cellStyle name="Porcentagem 2 3 3 3 2 3 4" xfId="15154" xr:uid="{00000000-0005-0000-0000-0000933F0000}"/>
    <cellStyle name="Porcentagem 2 3 3 3 2 4" xfId="7901" xr:uid="{00000000-0005-0000-0000-0000943F0000}"/>
    <cellStyle name="Porcentagem 2 3 3 3 2 4 2" xfId="27088" xr:uid="{00000000-0005-0000-0000-0000953F0000}"/>
    <cellStyle name="Porcentagem 2 3 3 3 2 4 3" xfId="37268" xr:uid="{00000000-0005-0000-0000-0000963F0000}"/>
    <cellStyle name="Porcentagem 2 3 3 3 2 4 4" xfId="16907" xr:uid="{00000000-0005-0000-0000-0000973F0000}"/>
    <cellStyle name="Porcentagem 2 3 3 3 2 5" xfId="9894" xr:uid="{00000000-0005-0000-0000-0000983F0000}"/>
    <cellStyle name="Porcentagem 2 3 3 3 2 5 2" xfId="29078" xr:uid="{00000000-0005-0000-0000-0000993F0000}"/>
    <cellStyle name="Porcentagem 2 3 3 3 2 5 3" xfId="39258" xr:uid="{00000000-0005-0000-0000-00009A3F0000}"/>
    <cellStyle name="Porcentagem 2 3 3 3 2 5 4" xfId="18898" xr:uid="{00000000-0005-0000-0000-00009B3F0000}"/>
    <cellStyle name="Porcentagem 2 3 3 3 2 6" xfId="11647" xr:uid="{00000000-0005-0000-0000-00009C3F0000}"/>
    <cellStyle name="Porcentagem 2 3 3 3 2 6 2" xfId="30831" xr:uid="{00000000-0005-0000-0000-00009D3F0000}"/>
    <cellStyle name="Porcentagem 2 3 3 3 2 6 3" xfId="41011" xr:uid="{00000000-0005-0000-0000-00009E3F0000}"/>
    <cellStyle name="Porcentagem 2 3 3 3 2 6 4" xfId="20651" xr:uid="{00000000-0005-0000-0000-00009F3F0000}"/>
    <cellStyle name="Porcentagem 2 3 3 3 2 7" xfId="12523" xr:uid="{00000000-0005-0000-0000-0000A03F0000}"/>
    <cellStyle name="Porcentagem 2 3 3 3 2 7 2" xfId="31707" xr:uid="{00000000-0005-0000-0000-0000A13F0000}"/>
    <cellStyle name="Porcentagem 2 3 3 3 2 7 3" xfId="41887" xr:uid="{00000000-0005-0000-0000-0000A23F0000}"/>
    <cellStyle name="Porcentagem 2 3 3 3 2 7 4" xfId="21527" xr:uid="{00000000-0005-0000-0000-0000A33F0000}"/>
    <cellStyle name="Porcentagem 2 3 3 3 2 8" xfId="22404" xr:uid="{00000000-0005-0000-0000-0000A43F0000}"/>
    <cellStyle name="Porcentagem 2 3 3 3 2 8 2" xfId="32584" xr:uid="{00000000-0005-0000-0000-0000A53F0000}"/>
    <cellStyle name="Porcentagem 2 3 3 3 2 8 3" xfId="42764" xr:uid="{00000000-0005-0000-0000-0000A63F0000}"/>
    <cellStyle name="Porcentagem 2 3 3 3 2 9" xfId="23583" xr:uid="{00000000-0005-0000-0000-0000A73F0000}"/>
    <cellStyle name="Porcentagem 2 3 3 3 3" xfId="4834" xr:uid="{00000000-0005-0000-0000-0000A83F0000}"/>
    <cellStyle name="Porcentagem 2 3 3 3 3 2" xfId="6586" xr:uid="{00000000-0005-0000-0000-0000A93F0000}"/>
    <cellStyle name="Porcentagem 2 3 3 3 3 2 2" xfId="25773" xr:uid="{00000000-0005-0000-0000-0000AA3F0000}"/>
    <cellStyle name="Porcentagem 2 3 3 3 3 2 3" xfId="35953" xr:uid="{00000000-0005-0000-0000-0000AB3F0000}"/>
    <cellStyle name="Porcentagem 2 3 3 3 3 2 4" xfId="15592" xr:uid="{00000000-0005-0000-0000-0000AC3F0000}"/>
    <cellStyle name="Porcentagem 2 3 3 3 3 3" xfId="8339" xr:uid="{00000000-0005-0000-0000-0000AD3F0000}"/>
    <cellStyle name="Porcentagem 2 3 3 3 3 3 2" xfId="27526" xr:uid="{00000000-0005-0000-0000-0000AE3F0000}"/>
    <cellStyle name="Porcentagem 2 3 3 3 3 3 3" xfId="37706" xr:uid="{00000000-0005-0000-0000-0000AF3F0000}"/>
    <cellStyle name="Porcentagem 2 3 3 3 3 3 4" xfId="17345" xr:uid="{00000000-0005-0000-0000-0000B03F0000}"/>
    <cellStyle name="Porcentagem 2 3 3 3 3 4" xfId="10332" xr:uid="{00000000-0005-0000-0000-0000B13F0000}"/>
    <cellStyle name="Porcentagem 2 3 3 3 3 4 2" xfId="29516" xr:uid="{00000000-0005-0000-0000-0000B23F0000}"/>
    <cellStyle name="Porcentagem 2 3 3 3 3 4 3" xfId="39696" xr:uid="{00000000-0005-0000-0000-0000B33F0000}"/>
    <cellStyle name="Porcentagem 2 3 3 3 3 4 4" xfId="19336" xr:uid="{00000000-0005-0000-0000-0000B43F0000}"/>
    <cellStyle name="Porcentagem 2 3 3 3 3 5" xfId="24021" xr:uid="{00000000-0005-0000-0000-0000B53F0000}"/>
    <cellStyle name="Porcentagem 2 3 3 3 3 6" xfId="34201" xr:uid="{00000000-0005-0000-0000-0000B63F0000}"/>
    <cellStyle name="Porcentagem 2 3 3 3 3 7" xfId="13840" xr:uid="{00000000-0005-0000-0000-0000B73F0000}"/>
    <cellStyle name="Porcentagem 2 3 3 3 4" xfId="5710" xr:uid="{00000000-0005-0000-0000-0000B83F0000}"/>
    <cellStyle name="Porcentagem 2 3 3 3 4 2" xfId="24897" xr:uid="{00000000-0005-0000-0000-0000B93F0000}"/>
    <cellStyle name="Porcentagem 2 3 3 3 4 3" xfId="35077" xr:uid="{00000000-0005-0000-0000-0000BA3F0000}"/>
    <cellStyle name="Porcentagem 2 3 3 3 4 4" xfId="14716" xr:uid="{00000000-0005-0000-0000-0000BB3F0000}"/>
    <cellStyle name="Porcentagem 2 3 3 3 5" xfId="7463" xr:uid="{00000000-0005-0000-0000-0000BC3F0000}"/>
    <cellStyle name="Porcentagem 2 3 3 3 5 2" xfId="26650" xr:uid="{00000000-0005-0000-0000-0000BD3F0000}"/>
    <cellStyle name="Porcentagem 2 3 3 3 5 3" xfId="36830" xr:uid="{00000000-0005-0000-0000-0000BE3F0000}"/>
    <cellStyle name="Porcentagem 2 3 3 3 5 4" xfId="16469" xr:uid="{00000000-0005-0000-0000-0000BF3F0000}"/>
    <cellStyle name="Porcentagem 2 3 3 3 6" xfId="9456" xr:uid="{00000000-0005-0000-0000-0000C03F0000}"/>
    <cellStyle name="Porcentagem 2 3 3 3 6 2" xfId="28640" xr:uid="{00000000-0005-0000-0000-0000C13F0000}"/>
    <cellStyle name="Porcentagem 2 3 3 3 6 3" xfId="38820" xr:uid="{00000000-0005-0000-0000-0000C23F0000}"/>
    <cellStyle name="Porcentagem 2 3 3 3 6 4" xfId="18460" xr:uid="{00000000-0005-0000-0000-0000C33F0000}"/>
    <cellStyle name="Porcentagem 2 3 3 3 7" xfId="11209" xr:uid="{00000000-0005-0000-0000-0000C43F0000}"/>
    <cellStyle name="Porcentagem 2 3 3 3 7 2" xfId="30393" xr:uid="{00000000-0005-0000-0000-0000C53F0000}"/>
    <cellStyle name="Porcentagem 2 3 3 3 7 3" xfId="40573" xr:uid="{00000000-0005-0000-0000-0000C63F0000}"/>
    <cellStyle name="Porcentagem 2 3 3 3 7 4" xfId="20213" xr:uid="{00000000-0005-0000-0000-0000C73F0000}"/>
    <cellStyle name="Porcentagem 2 3 3 3 8" xfId="12085" xr:uid="{00000000-0005-0000-0000-0000C83F0000}"/>
    <cellStyle name="Porcentagem 2 3 3 3 8 2" xfId="31269" xr:uid="{00000000-0005-0000-0000-0000C93F0000}"/>
    <cellStyle name="Porcentagem 2 3 3 3 8 3" xfId="41449" xr:uid="{00000000-0005-0000-0000-0000CA3F0000}"/>
    <cellStyle name="Porcentagem 2 3 3 3 8 4" xfId="21089" xr:uid="{00000000-0005-0000-0000-0000CB3F0000}"/>
    <cellStyle name="Porcentagem 2 3 3 3 9" xfId="21966" xr:uid="{00000000-0005-0000-0000-0000CC3F0000}"/>
    <cellStyle name="Porcentagem 2 3 3 3 9 2" xfId="32146" xr:uid="{00000000-0005-0000-0000-0000CD3F0000}"/>
    <cellStyle name="Porcentagem 2 3 3 3 9 3" xfId="42326" xr:uid="{00000000-0005-0000-0000-0000CE3F0000}"/>
    <cellStyle name="Porcentagem 2 3 3 4" xfId="3384" xr:uid="{00000000-0005-0000-0000-0000CF3F0000}"/>
    <cellStyle name="Porcentagem 2 3 3 4 10" xfId="33544" xr:uid="{00000000-0005-0000-0000-0000D03F0000}"/>
    <cellStyle name="Porcentagem 2 3 3 4 11" xfId="13183" xr:uid="{00000000-0005-0000-0000-0000D13F0000}"/>
    <cellStyle name="Porcentagem 2 3 3 4 12" xfId="4176" xr:uid="{00000000-0005-0000-0000-0000D23F0000}"/>
    <cellStyle name="Porcentagem 2 3 3 4 2" xfId="5053" xr:uid="{00000000-0005-0000-0000-0000D33F0000}"/>
    <cellStyle name="Porcentagem 2 3 3 4 2 2" xfId="6805" xr:uid="{00000000-0005-0000-0000-0000D43F0000}"/>
    <cellStyle name="Porcentagem 2 3 3 4 2 2 2" xfId="25992" xr:uid="{00000000-0005-0000-0000-0000D53F0000}"/>
    <cellStyle name="Porcentagem 2 3 3 4 2 2 3" xfId="36172" xr:uid="{00000000-0005-0000-0000-0000D63F0000}"/>
    <cellStyle name="Porcentagem 2 3 3 4 2 2 4" xfId="15811" xr:uid="{00000000-0005-0000-0000-0000D73F0000}"/>
    <cellStyle name="Porcentagem 2 3 3 4 2 3" xfId="8558" xr:uid="{00000000-0005-0000-0000-0000D83F0000}"/>
    <cellStyle name="Porcentagem 2 3 3 4 2 3 2" xfId="27745" xr:uid="{00000000-0005-0000-0000-0000D93F0000}"/>
    <cellStyle name="Porcentagem 2 3 3 4 2 3 3" xfId="37925" xr:uid="{00000000-0005-0000-0000-0000DA3F0000}"/>
    <cellStyle name="Porcentagem 2 3 3 4 2 3 4" xfId="17564" xr:uid="{00000000-0005-0000-0000-0000DB3F0000}"/>
    <cellStyle name="Porcentagem 2 3 3 4 2 4" xfId="10551" xr:uid="{00000000-0005-0000-0000-0000DC3F0000}"/>
    <cellStyle name="Porcentagem 2 3 3 4 2 4 2" xfId="29735" xr:uid="{00000000-0005-0000-0000-0000DD3F0000}"/>
    <cellStyle name="Porcentagem 2 3 3 4 2 4 3" xfId="39915" xr:uid="{00000000-0005-0000-0000-0000DE3F0000}"/>
    <cellStyle name="Porcentagem 2 3 3 4 2 4 4" xfId="19555" xr:uid="{00000000-0005-0000-0000-0000DF3F0000}"/>
    <cellStyle name="Porcentagem 2 3 3 4 2 5" xfId="24240" xr:uid="{00000000-0005-0000-0000-0000E03F0000}"/>
    <cellStyle name="Porcentagem 2 3 3 4 2 6" xfId="34420" xr:uid="{00000000-0005-0000-0000-0000E13F0000}"/>
    <cellStyle name="Porcentagem 2 3 3 4 2 7" xfId="14059" xr:uid="{00000000-0005-0000-0000-0000E23F0000}"/>
    <cellStyle name="Porcentagem 2 3 3 4 3" xfId="5929" xr:uid="{00000000-0005-0000-0000-0000E33F0000}"/>
    <cellStyle name="Porcentagem 2 3 3 4 3 2" xfId="25116" xr:uid="{00000000-0005-0000-0000-0000E43F0000}"/>
    <cellStyle name="Porcentagem 2 3 3 4 3 3" xfId="35296" xr:uid="{00000000-0005-0000-0000-0000E53F0000}"/>
    <cellStyle name="Porcentagem 2 3 3 4 3 4" xfId="14935" xr:uid="{00000000-0005-0000-0000-0000E63F0000}"/>
    <cellStyle name="Porcentagem 2 3 3 4 4" xfId="7682" xr:uid="{00000000-0005-0000-0000-0000E73F0000}"/>
    <cellStyle name="Porcentagem 2 3 3 4 4 2" xfId="26869" xr:uid="{00000000-0005-0000-0000-0000E83F0000}"/>
    <cellStyle name="Porcentagem 2 3 3 4 4 3" xfId="37049" xr:uid="{00000000-0005-0000-0000-0000E93F0000}"/>
    <cellStyle name="Porcentagem 2 3 3 4 4 4" xfId="16688" xr:uid="{00000000-0005-0000-0000-0000EA3F0000}"/>
    <cellStyle name="Porcentagem 2 3 3 4 5" xfId="9675" xr:uid="{00000000-0005-0000-0000-0000EB3F0000}"/>
    <cellStyle name="Porcentagem 2 3 3 4 5 2" xfId="28859" xr:uid="{00000000-0005-0000-0000-0000EC3F0000}"/>
    <cellStyle name="Porcentagem 2 3 3 4 5 3" xfId="39039" xr:uid="{00000000-0005-0000-0000-0000ED3F0000}"/>
    <cellStyle name="Porcentagem 2 3 3 4 5 4" xfId="18679" xr:uid="{00000000-0005-0000-0000-0000EE3F0000}"/>
    <cellStyle name="Porcentagem 2 3 3 4 6" xfId="11428" xr:uid="{00000000-0005-0000-0000-0000EF3F0000}"/>
    <cellStyle name="Porcentagem 2 3 3 4 6 2" xfId="30612" xr:uid="{00000000-0005-0000-0000-0000F03F0000}"/>
    <cellStyle name="Porcentagem 2 3 3 4 6 3" xfId="40792" xr:uid="{00000000-0005-0000-0000-0000F13F0000}"/>
    <cellStyle name="Porcentagem 2 3 3 4 6 4" xfId="20432" xr:uid="{00000000-0005-0000-0000-0000F23F0000}"/>
    <cellStyle name="Porcentagem 2 3 3 4 7" xfId="12304" xr:uid="{00000000-0005-0000-0000-0000F33F0000}"/>
    <cellStyle name="Porcentagem 2 3 3 4 7 2" xfId="31488" xr:uid="{00000000-0005-0000-0000-0000F43F0000}"/>
    <cellStyle name="Porcentagem 2 3 3 4 7 3" xfId="41668" xr:uid="{00000000-0005-0000-0000-0000F53F0000}"/>
    <cellStyle name="Porcentagem 2 3 3 4 7 4" xfId="21308" xr:uid="{00000000-0005-0000-0000-0000F63F0000}"/>
    <cellStyle name="Porcentagem 2 3 3 4 8" xfId="22185" xr:uid="{00000000-0005-0000-0000-0000F73F0000}"/>
    <cellStyle name="Porcentagem 2 3 3 4 8 2" xfId="32365" xr:uid="{00000000-0005-0000-0000-0000F83F0000}"/>
    <cellStyle name="Porcentagem 2 3 3 4 8 3" xfId="42545" xr:uid="{00000000-0005-0000-0000-0000F93F0000}"/>
    <cellStyle name="Porcentagem 2 3 3 4 9" xfId="23364" xr:uid="{00000000-0005-0000-0000-0000FA3F0000}"/>
    <cellStyle name="Porcentagem 2 3 3 5" xfId="4615" xr:uid="{00000000-0005-0000-0000-0000FB3F0000}"/>
    <cellStyle name="Porcentagem 2 3 3 5 2" xfId="6367" xr:uid="{00000000-0005-0000-0000-0000FC3F0000}"/>
    <cellStyle name="Porcentagem 2 3 3 5 2 2" xfId="25554" xr:uid="{00000000-0005-0000-0000-0000FD3F0000}"/>
    <cellStyle name="Porcentagem 2 3 3 5 2 3" xfId="35734" xr:uid="{00000000-0005-0000-0000-0000FE3F0000}"/>
    <cellStyle name="Porcentagem 2 3 3 5 2 4" xfId="15373" xr:uid="{00000000-0005-0000-0000-0000FF3F0000}"/>
    <cellStyle name="Porcentagem 2 3 3 5 3" xfId="8120" xr:uid="{00000000-0005-0000-0000-000000400000}"/>
    <cellStyle name="Porcentagem 2 3 3 5 3 2" xfId="27307" xr:uid="{00000000-0005-0000-0000-000001400000}"/>
    <cellStyle name="Porcentagem 2 3 3 5 3 3" xfId="37487" xr:uid="{00000000-0005-0000-0000-000002400000}"/>
    <cellStyle name="Porcentagem 2 3 3 5 3 4" xfId="17126" xr:uid="{00000000-0005-0000-0000-000003400000}"/>
    <cellStyle name="Porcentagem 2 3 3 5 4" xfId="10113" xr:uid="{00000000-0005-0000-0000-000004400000}"/>
    <cellStyle name="Porcentagem 2 3 3 5 4 2" xfId="29297" xr:uid="{00000000-0005-0000-0000-000005400000}"/>
    <cellStyle name="Porcentagem 2 3 3 5 4 3" xfId="39477" xr:uid="{00000000-0005-0000-0000-000006400000}"/>
    <cellStyle name="Porcentagem 2 3 3 5 4 4" xfId="19117" xr:uid="{00000000-0005-0000-0000-000007400000}"/>
    <cellStyle name="Porcentagem 2 3 3 5 5" xfId="23802" xr:uid="{00000000-0005-0000-0000-000008400000}"/>
    <cellStyle name="Porcentagem 2 3 3 5 6" xfId="33982" xr:uid="{00000000-0005-0000-0000-000009400000}"/>
    <cellStyle name="Porcentagem 2 3 3 5 7" xfId="13621" xr:uid="{00000000-0005-0000-0000-00000A400000}"/>
    <cellStyle name="Porcentagem 2 3 3 6" xfId="5491" xr:uid="{00000000-0005-0000-0000-00000B400000}"/>
    <cellStyle name="Porcentagem 2 3 3 6 2" xfId="9014" xr:uid="{00000000-0005-0000-0000-00000C400000}"/>
    <cellStyle name="Porcentagem 2 3 3 6 2 2" xfId="28198" xr:uid="{00000000-0005-0000-0000-00000D400000}"/>
    <cellStyle name="Porcentagem 2 3 3 6 2 3" xfId="38378" xr:uid="{00000000-0005-0000-0000-00000E400000}"/>
    <cellStyle name="Porcentagem 2 3 3 6 2 4" xfId="18018" xr:uid="{00000000-0005-0000-0000-00000F400000}"/>
    <cellStyle name="Porcentagem 2 3 3 6 3" xfId="24678" xr:uid="{00000000-0005-0000-0000-000010400000}"/>
    <cellStyle name="Porcentagem 2 3 3 6 4" xfId="34858" xr:uid="{00000000-0005-0000-0000-000011400000}"/>
    <cellStyle name="Porcentagem 2 3 3 6 5" xfId="14497" xr:uid="{00000000-0005-0000-0000-000012400000}"/>
    <cellStyle name="Porcentagem 2 3 3 7" xfId="7244" xr:uid="{00000000-0005-0000-0000-000013400000}"/>
    <cellStyle name="Porcentagem 2 3 3 7 2" xfId="26431" xr:uid="{00000000-0005-0000-0000-000014400000}"/>
    <cellStyle name="Porcentagem 2 3 3 7 3" xfId="36611" xr:uid="{00000000-0005-0000-0000-000015400000}"/>
    <cellStyle name="Porcentagem 2 3 3 7 4" xfId="16250" xr:uid="{00000000-0005-0000-0000-000016400000}"/>
    <cellStyle name="Porcentagem 2 3 3 8" xfId="9237" xr:uid="{00000000-0005-0000-0000-000017400000}"/>
    <cellStyle name="Porcentagem 2 3 3 8 2" xfId="28421" xr:uid="{00000000-0005-0000-0000-000018400000}"/>
    <cellStyle name="Porcentagem 2 3 3 8 3" xfId="38601" xr:uid="{00000000-0005-0000-0000-000019400000}"/>
    <cellStyle name="Porcentagem 2 3 3 8 4" xfId="18241" xr:uid="{00000000-0005-0000-0000-00001A400000}"/>
    <cellStyle name="Porcentagem 2 3 3 9" xfId="10990" xr:uid="{00000000-0005-0000-0000-00001B400000}"/>
    <cellStyle name="Porcentagem 2 3 3 9 2" xfId="30174" xr:uid="{00000000-0005-0000-0000-00001C400000}"/>
    <cellStyle name="Porcentagem 2 3 3 9 3" xfId="40354" xr:uid="{00000000-0005-0000-0000-00001D400000}"/>
    <cellStyle name="Porcentagem 2 3 3 9 4" xfId="19994" xr:uid="{00000000-0005-0000-0000-00001E400000}"/>
    <cellStyle name="Porcentagem 2 3 4" xfId="1025" xr:uid="{00000000-0005-0000-0000-00001F400000}"/>
    <cellStyle name="Porcentagem 2 3 4 10" xfId="21860" xr:uid="{00000000-0005-0000-0000-000020400000}"/>
    <cellStyle name="Porcentagem 2 3 4 10 2" xfId="32040" xr:uid="{00000000-0005-0000-0000-000021400000}"/>
    <cellStyle name="Porcentagem 2 3 4 10 3" xfId="42220" xr:uid="{00000000-0005-0000-0000-000022400000}"/>
    <cellStyle name="Porcentagem 2 3 4 11" xfId="22756" xr:uid="{00000000-0005-0000-0000-000023400000}"/>
    <cellStyle name="Porcentagem 2 3 4 11 2" xfId="32936" xr:uid="{00000000-0005-0000-0000-000024400000}"/>
    <cellStyle name="Porcentagem 2 3 4 11 3" xfId="43116" xr:uid="{00000000-0005-0000-0000-000025400000}"/>
    <cellStyle name="Porcentagem 2 3 4 12" xfId="22995" xr:uid="{00000000-0005-0000-0000-000026400000}"/>
    <cellStyle name="Porcentagem 2 3 4 13" xfId="33175" xr:uid="{00000000-0005-0000-0000-000027400000}"/>
    <cellStyle name="Porcentagem 2 3 4 14" xfId="43355" xr:uid="{00000000-0005-0000-0000-000028400000}"/>
    <cellStyle name="Porcentagem 2 3 4 15" xfId="43594" xr:uid="{00000000-0005-0000-0000-000029400000}"/>
    <cellStyle name="Porcentagem 2 3 4 16" xfId="12858" xr:uid="{00000000-0005-0000-0000-00002A400000}"/>
    <cellStyle name="Porcentagem 2 3 4 17" xfId="3850" xr:uid="{00000000-0005-0000-0000-00002B400000}"/>
    <cellStyle name="Porcentagem 2 3 4 2" xfId="2375" xr:uid="{00000000-0005-0000-0000-00002C400000}"/>
    <cellStyle name="Porcentagem 2 3 4 2 10" xfId="23258" xr:uid="{00000000-0005-0000-0000-00002D400000}"/>
    <cellStyle name="Porcentagem 2 3 4 2 11" xfId="33438" xr:uid="{00000000-0005-0000-0000-00002E400000}"/>
    <cellStyle name="Porcentagem 2 3 4 2 12" xfId="13077" xr:uid="{00000000-0005-0000-0000-00002F400000}"/>
    <cellStyle name="Porcentagem 2 3 4 2 13" xfId="4070" xr:uid="{00000000-0005-0000-0000-000030400000}"/>
    <cellStyle name="Porcentagem 2 3 4 2 2" xfId="4508" xr:uid="{00000000-0005-0000-0000-000031400000}"/>
    <cellStyle name="Porcentagem 2 3 4 2 2 10" xfId="33876" xr:uid="{00000000-0005-0000-0000-000032400000}"/>
    <cellStyle name="Porcentagem 2 3 4 2 2 11" xfId="13515" xr:uid="{00000000-0005-0000-0000-000033400000}"/>
    <cellStyle name="Porcentagem 2 3 4 2 2 2" xfId="5385" xr:uid="{00000000-0005-0000-0000-000034400000}"/>
    <cellStyle name="Porcentagem 2 3 4 2 2 2 2" xfId="7137" xr:uid="{00000000-0005-0000-0000-000035400000}"/>
    <cellStyle name="Porcentagem 2 3 4 2 2 2 2 2" xfId="26324" xr:uid="{00000000-0005-0000-0000-000036400000}"/>
    <cellStyle name="Porcentagem 2 3 4 2 2 2 2 3" xfId="36504" xr:uid="{00000000-0005-0000-0000-000037400000}"/>
    <cellStyle name="Porcentagem 2 3 4 2 2 2 2 4" xfId="16143" xr:uid="{00000000-0005-0000-0000-000038400000}"/>
    <cellStyle name="Porcentagem 2 3 4 2 2 2 3" xfId="8890" xr:uid="{00000000-0005-0000-0000-000039400000}"/>
    <cellStyle name="Porcentagem 2 3 4 2 2 2 3 2" xfId="28077" xr:uid="{00000000-0005-0000-0000-00003A400000}"/>
    <cellStyle name="Porcentagem 2 3 4 2 2 2 3 3" xfId="38257" xr:uid="{00000000-0005-0000-0000-00003B400000}"/>
    <cellStyle name="Porcentagem 2 3 4 2 2 2 3 4" xfId="17896" xr:uid="{00000000-0005-0000-0000-00003C400000}"/>
    <cellStyle name="Porcentagem 2 3 4 2 2 2 4" xfId="10883" xr:uid="{00000000-0005-0000-0000-00003D400000}"/>
    <cellStyle name="Porcentagem 2 3 4 2 2 2 4 2" xfId="30067" xr:uid="{00000000-0005-0000-0000-00003E400000}"/>
    <cellStyle name="Porcentagem 2 3 4 2 2 2 4 3" xfId="40247" xr:uid="{00000000-0005-0000-0000-00003F400000}"/>
    <cellStyle name="Porcentagem 2 3 4 2 2 2 4 4" xfId="19887" xr:uid="{00000000-0005-0000-0000-000040400000}"/>
    <cellStyle name="Porcentagem 2 3 4 2 2 2 5" xfId="24572" xr:uid="{00000000-0005-0000-0000-000041400000}"/>
    <cellStyle name="Porcentagem 2 3 4 2 2 2 6" xfId="34752" xr:uid="{00000000-0005-0000-0000-000042400000}"/>
    <cellStyle name="Porcentagem 2 3 4 2 2 2 7" xfId="14391" xr:uid="{00000000-0005-0000-0000-000043400000}"/>
    <cellStyle name="Porcentagem 2 3 4 2 2 3" xfId="6261" xr:uid="{00000000-0005-0000-0000-000044400000}"/>
    <cellStyle name="Porcentagem 2 3 4 2 2 3 2" xfId="25448" xr:uid="{00000000-0005-0000-0000-000045400000}"/>
    <cellStyle name="Porcentagem 2 3 4 2 2 3 3" xfId="35628" xr:uid="{00000000-0005-0000-0000-000046400000}"/>
    <cellStyle name="Porcentagem 2 3 4 2 2 3 4" xfId="15267" xr:uid="{00000000-0005-0000-0000-000047400000}"/>
    <cellStyle name="Porcentagem 2 3 4 2 2 4" xfId="8014" xr:uid="{00000000-0005-0000-0000-000048400000}"/>
    <cellStyle name="Porcentagem 2 3 4 2 2 4 2" xfId="27201" xr:uid="{00000000-0005-0000-0000-000049400000}"/>
    <cellStyle name="Porcentagem 2 3 4 2 2 4 3" xfId="37381" xr:uid="{00000000-0005-0000-0000-00004A400000}"/>
    <cellStyle name="Porcentagem 2 3 4 2 2 4 4" xfId="17020" xr:uid="{00000000-0005-0000-0000-00004B400000}"/>
    <cellStyle name="Porcentagem 2 3 4 2 2 5" xfId="10007" xr:uid="{00000000-0005-0000-0000-00004C400000}"/>
    <cellStyle name="Porcentagem 2 3 4 2 2 5 2" xfId="29191" xr:uid="{00000000-0005-0000-0000-00004D400000}"/>
    <cellStyle name="Porcentagem 2 3 4 2 2 5 3" xfId="39371" xr:uid="{00000000-0005-0000-0000-00004E400000}"/>
    <cellStyle name="Porcentagem 2 3 4 2 2 5 4" xfId="19011" xr:uid="{00000000-0005-0000-0000-00004F400000}"/>
    <cellStyle name="Porcentagem 2 3 4 2 2 6" xfId="11760" xr:uid="{00000000-0005-0000-0000-000050400000}"/>
    <cellStyle name="Porcentagem 2 3 4 2 2 6 2" xfId="30944" xr:uid="{00000000-0005-0000-0000-000051400000}"/>
    <cellStyle name="Porcentagem 2 3 4 2 2 6 3" xfId="41124" xr:uid="{00000000-0005-0000-0000-000052400000}"/>
    <cellStyle name="Porcentagem 2 3 4 2 2 6 4" xfId="20764" xr:uid="{00000000-0005-0000-0000-000053400000}"/>
    <cellStyle name="Porcentagem 2 3 4 2 2 7" xfId="12636" xr:uid="{00000000-0005-0000-0000-000054400000}"/>
    <cellStyle name="Porcentagem 2 3 4 2 2 7 2" xfId="31820" xr:uid="{00000000-0005-0000-0000-000055400000}"/>
    <cellStyle name="Porcentagem 2 3 4 2 2 7 3" xfId="42000" xr:uid="{00000000-0005-0000-0000-000056400000}"/>
    <cellStyle name="Porcentagem 2 3 4 2 2 7 4" xfId="21640" xr:uid="{00000000-0005-0000-0000-000057400000}"/>
    <cellStyle name="Porcentagem 2 3 4 2 2 8" xfId="22517" xr:uid="{00000000-0005-0000-0000-000058400000}"/>
    <cellStyle name="Porcentagem 2 3 4 2 2 8 2" xfId="32697" xr:uid="{00000000-0005-0000-0000-000059400000}"/>
    <cellStyle name="Porcentagem 2 3 4 2 2 8 3" xfId="42877" xr:uid="{00000000-0005-0000-0000-00005A400000}"/>
    <cellStyle name="Porcentagem 2 3 4 2 2 9" xfId="23696" xr:uid="{00000000-0005-0000-0000-00005B400000}"/>
    <cellStyle name="Porcentagem 2 3 4 2 3" xfId="4947" xr:uid="{00000000-0005-0000-0000-00005C400000}"/>
    <cellStyle name="Porcentagem 2 3 4 2 3 2" xfId="6699" xr:uid="{00000000-0005-0000-0000-00005D400000}"/>
    <cellStyle name="Porcentagem 2 3 4 2 3 2 2" xfId="25886" xr:uid="{00000000-0005-0000-0000-00005E400000}"/>
    <cellStyle name="Porcentagem 2 3 4 2 3 2 3" xfId="36066" xr:uid="{00000000-0005-0000-0000-00005F400000}"/>
    <cellStyle name="Porcentagem 2 3 4 2 3 2 4" xfId="15705" xr:uid="{00000000-0005-0000-0000-000060400000}"/>
    <cellStyle name="Porcentagem 2 3 4 2 3 3" xfId="8452" xr:uid="{00000000-0005-0000-0000-000061400000}"/>
    <cellStyle name="Porcentagem 2 3 4 2 3 3 2" xfId="27639" xr:uid="{00000000-0005-0000-0000-000062400000}"/>
    <cellStyle name="Porcentagem 2 3 4 2 3 3 3" xfId="37819" xr:uid="{00000000-0005-0000-0000-000063400000}"/>
    <cellStyle name="Porcentagem 2 3 4 2 3 3 4" xfId="17458" xr:uid="{00000000-0005-0000-0000-000064400000}"/>
    <cellStyle name="Porcentagem 2 3 4 2 3 4" xfId="10445" xr:uid="{00000000-0005-0000-0000-000065400000}"/>
    <cellStyle name="Porcentagem 2 3 4 2 3 4 2" xfId="29629" xr:uid="{00000000-0005-0000-0000-000066400000}"/>
    <cellStyle name="Porcentagem 2 3 4 2 3 4 3" xfId="39809" xr:uid="{00000000-0005-0000-0000-000067400000}"/>
    <cellStyle name="Porcentagem 2 3 4 2 3 4 4" xfId="19449" xr:uid="{00000000-0005-0000-0000-000068400000}"/>
    <cellStyle name="Porcentagem 2 3 4 2 3 5" xfId="24134" xr:uid="{00000000-0005-0000-0000-000069400000}"/>
    <cellStyle name="Porcentagem 2 3 4 2 3 6" xfId="34314" xr:uid="{00000000-0005-0000-0000-00006A400000}"/>
    <cellStyle name="Porcentagem 2 3 4 2 3 7" xfId="13953" xr:uid="{00000000-0005-0000-0000-00006B400000}"/>
    <cellStyle name="Porcentagem 2 3 4 2 4" xfId="5823" xr:uid="{00000000-0005-0000-0000-00006C400000}"/>
    <cellStyle name="Porcentagem 2 3 4 2 4 2" xfId="25010" xr:uid="{00000000-0005-0000-0000-00006D400000}"/>
    <cellStyle name="Porcentagem 2 3 4 2 4 3" xfId="35190" xr:uid="{00000000-0005-0000-0000-00006E400000}"/>
    <cellStyle name="Porcentagem 2 3 4 2 4 4" xfId="14829" xr:uid="{00000000-0005-0000-0000-00006F400000}"/>
    <cellStyle name="Porcentagem 2 3 4 2 5" xfId="7576" xr:uid="{00000000-0005-0000-0000-000070400000}"/>
    <cellStyle name="Porcentagem 2 3 4 2 5 2" xfId="26763" xr:uid="{00000000-0005-0000-0000-000071400000}"/>
    <cellStyle name="Porcentagem 2 3 4 2 5 3" xfId="36943" xr:uid="{00000000-0005-0000-0000-000072400000}"/>
    <cellStyle name="Porcentagem 2 3 4 2 5 4" xfId="16582" xr:uid="{00000000-0005-0000-0000-000073400000}"/>
    <cellStyle name="Porcentagem 2 3 4 2 6" xfId="9569" xr:uid="{00000000-0005-0000-0000-000074400000}"/>
    <cellStyle name="Porcentagem 2 3 4 2 6 2" xfId="28753" xr:uid="{00000000-0005-0000-0000-000075400000}"/>
    <cellStyle name="Porcentagem 2 3 4 2 6 3" xfId="38933" xr:uid="{00000000-0005-0000-0000-000076400000}"/>
    <cellStyle name="Porcentagem 2 3 4 2 6 4" xfId="18573" xr:uid="{00000000-0005-0000-0000-000077400000}"/>
    <cellStyle name="Porcentagem 2 3 4 2 7" xfId="11322" xr:uid="{00000000-0005-0000-0000-000078400000}"/>
    <cellStyle name="Porcentagem 2 3 4 2 7 2" xfId="30506" xr:uid="{00000000-0005-0000-0000-000079400000}"/>
    <cellStyle name="Porcentagem 2 3 4 2 7 3" xfId="40686" xr:uid="{00000000-0005-0000-0000-00007A400000}"/>
    <cellStyle name="Porcentagem 2 3 4 2 7 4" xfId="20326" xr:uid="{00000000-0005-0000-0000-00007B400000}"/>
    <cellStyle name="Porcentagem 2 3 4 2 8" xfId="12198" xr:uid="{00000000-0005-0000-0000-00007C400000}"/>
    <cellStyle name="Porcentagem 2 3 4 2 8 2" xfId="31382" xr:uid="{00000000-0005-0000-0000-00007D400000}"/>
    <cellStyle name="Porcentagem 2 3 4 2 8 3" xfId="41562" xr:uid="{00000000-0005-0000-0000-00007E400000}"/>
    <cellStyle name="Porcentagem 2 3 4 2 8 4" xfId="21202" xr:uid="{00000000-0005-0000-0000-00007F400000}"/>
    <cellStyle name="Porcentagem 2 3 4 2 9" xfId="22079" xr:uid="{00000000-0005-0000-0000-000080400000}"/>
    <cellStyle name="Porcentagem 2 3 4 2 9 2" xfId="32259" xr:uid="{00000000-0005-0000-0000-000081400000}"/>
    <cellStyle name="Porcentagem 2 3 4 2 9 3" xfId="42439" xr:uid="{00000000-0005-0000-0000-000082400000}"/>
    <cellStyle name="Porcentagem 2 3 4 3" xfId="4289" xr:uid="{00000000-0005-0000-0000-000083400000}"/>
    <cellStyle name="Porcentagem 2 3 4 3 10" xfId="33657" xr:uid="{00000000-0005-0000-0000-000084400000}"/>
    <cellStyle name="Porcentagem 2 3 4 3 11" xfId="13296" xr:uid="{00000000-0005-0000-0000-000085400000}"/>
    <cellStyle name="Porcentagem 2 3 4 3 2" xfId="5166" xr:uid="{00000000-0005-0000-0000-000086400000}"/>
    <cellStyle name="Porcentagem 2 3 4 3 2 2" xfId="6918" xr:uid="{00000000-0005-0000-0000-000087400000}"/>
    <cellStyle name="Porcentagem 2 3 4 3 2 2 2" xfId="26105" xr:uid="{00000000-0005-0000-0000-000088400000}"/>
    <cellStyle name="Porcentagem 2 3 4 3 2 2 3" xfId="36285" xr:uid="{00000000-0005-0000-0000-000089400000}"/>
    <cellStyle name="Porcentagem 2 3 4 3 2 2 4" xfId="15924" xr:uid="{00000000-0005-0000-0000-00008A400000}"/>
    <cellStyle name="Porcentagem 2 3 4 3 2 3" xfId="8671" xr:uid="{00000000-0005-0000-0000-00008B400000}"/>
    <cellStyle name="Porcentagem 2 3 4 3 2 3 2" xfId="27858" xr:uid="{00000000-0005-0000-0000-00008C400000}"/>
    <cellStyle name="Porcentagem 2 3 4 3 2 3 3" xfId="38038" xr:uid="{00000000-0005-0000-0000-00008D400000}"/>
    <cellStyle name="Porcentagem 2 3 4 3 2 3 4" xfId="17677" xr:uid="{00000000-0005-0000-0000-00008E400000}"/>
    <cellStyle name="Porcentagem 2 3 4 3 2 4" xfId="10664" xr:uid="{00000000-0005-0000-0000-00008F400000}"/>
    <cellStyle name="Porcentagem 2 3 4 3 2 4 2" xfId="29848" xr:uid="{00000000-0005-0000-0000-000090400000}"/>
    <cellStyle name="Porcentagem 2 3 4 3 2 4 3" xfId="40028" xr:uid="{00000000-0005-0000-0000-000091400000}"/>
    <cellStyle name="Porcentagem 2 3 4 3 2 4 4" xfId="19668" xr:uid="{00000000-0005-0000-0000-000092400000}"/>
    <cellStyle name="Porcentagem 2 3 4 3 2 5" xfId="24353" xr:uid="{00000000-0005-0000-0000-000093400000}"/>
    <cellStyle name="Porcentagem 2 3 4 3 2 6" xfId="34533" xr:uid="{00000000-0005-0000-0000-000094400000}"/>
    <cellStyle name="Porcentagem 2 3 4 3 2 7" xfId="14172" xr:uid="{00000000-0005-0000-0000-000095400000}"/>
    <cellStyle name="Porcentagem 2 3 4 3 3" xfId="6042" xr:uid="{00000000-0005-0000-0000-000096400000}"/>
    <cellStyle name="Porcentagem 2 3 4 3 3 2" xfId="25229" xr:uid="{00000000-0005-0000-0000-000097400000}"/>
    <cellStyle name="Porcentagem 2 3 4 3 3 3" xfId="35409" xr:uid="{00000000-0005-0000-0000-000098400000}"/>
    <cellStyle name="Porcentagem 2 3 4 3 3 4" xfId="15048" xr:uid="{00000000-0005-0000-0000-000099400000}"/>
    <cellStyle name="Porcentagem 2 3 4 3 4" xfId="7795" xr:uid="{00000000-0005-0000-0000-00009A400000}"/>
    <cellStyle name="Porcentagem 2 3 4 3 4 2" xfId="26982" xr:uid="{00000000-0005-0000-0000-00009B400000}"/>
    <cellStyle name="Porcentagem 2 3 4 3 4 3" xfId="37162" xr:uid="{00000000-0005-0000-0000-00009C400000}"/>
    <cellStyle name="Porcentagem 2 3 4 3 4 4" xfId="16801" xr:uid="{00000000-0005-0000-0000-00009D400000}"/>
    <cellStyle name="Porcentagem 2 3 4 3 5" xfId="9788" xr:uid="{00000000-0005-0000-0000-00009E400000}"/>
    <cellStyle name="Porcentagem 2 3 4 3 5 2" xfId="28972" xr:uid="{00000000-0005-0000-0000-00009F400000}"/>
    <cellStyle name="Porcentagem 2 3 4 3 5 3" xfId="39152" xr:uid="{00000000-0005-0000-0000-0000A0400000}"/>
    <cellStyle name="Porcentagem 2 3 4 3 5 4" xfId="18792" xr:uid="{00000000-0005-0000-0000-0000A1400000}"/>
    <cellStyle name="Porcentagem 2 3 4 3 6" xfId="11541" xr:uid="{00000000-0005-0000-0000-0000A2400000}"/>
    <cellStyle name="Porcentagem 2 3 4 3 6 2" xfId="30725" xr:uid="{00000000-0005-0000-0000-0000A3400000}"/>
    <cellStyle name="Porcentagem 2 3 4 3 6 3" xfId="40905" xr:uid="{00000000-0005-0000-0000-0000A4400000}"/>
    <cellStyle name="Porcentagem 2 3 4 3 6 4" xfId="20545" xr:uid="{00000000-0005-0000-0000-0000A5400000}"/>
    <cellStyle name="Porcentagem 2 3 4 3 7" xfId="12417" xr:uid="{00000000-0005-0000-0000-0000A6400000}"/>
    <cellStyle name="Porcentagem 2 3 4 3 7 2" xfId="31601" xr:uid="{00000000-0005-0000-0000-0000A7400000}"/>
    <cellStyle name="Porcentagem 2 3 4 3 7 3" xfId="41781" xr:uid="{00000000-0005-0000-0000-0000A8400000}"/>
    <cellStyle name="Porcentagem 2 3 4 3 7 4" xfId="21421" xr:uid="{00000000-0005-0000-0000-0000A9400000}"/>
    <cellStyle name="Porcentagem 2 3 4 3 8" xfId="22298" xr:uid="{00000000-0005-0000-0000-0000AA400000}"/>
    <cellStyle name="Porcentagem 2 3 4 3 8 2" xfId="32478" xr:uid="{00000000-0005-0000-0000-0000AB400000}"/>
    <cellStyle name="Porcentagem 2 3 4 3 8 3" xfId="42658" xr:uid="{00000000-0005-0000-0000-0000AC400000}"/>
    <cellStyle name="Porcentagem 2 3 4 3 9" xfId="23477" xr:uid="{00000000-0005-0000-0000-0000AD400000}"/>
    <cellStyle name="Porcentagem 2 3 4 4" xfId="4728" xr:uid="{00000000-0005-0000-0000-0000AE400000}"/>
    <cellStyle name="Porcentagem 2 3 4 4 2" xfId="6480" xr:uid="{00000000-0005-0000-0000-0000AF400000}"/>
    <cellStyle name="Porcentagem 2 3 4 4 2 2" xfId="25667" xr:uid="{00000000-0005-0000-0000-0000B0400000}"/>
    <cellStyle name="Porcentagem 2 3 4 4 2 3" xfId="35847" xr:uid="{00000000-0005-0000-0000-0000B1400000}"/>
    <cellStyle name="Porcentagem 2 3 4 4 2 4" xfId="15486" xr:uid="{00000000-0005-0000-0000-0000B2400000}"/>
    <cellStyle name="Porcentagem 2 3 4 4 3" xfId="8233" xr:uid="{00000000-0005-0000-0000-0000B3400000}"/>
    <cellStyle name="Porcentagem 2 3 4 4 3 2" xfId="27420" xr:uid="{00000000-0005-0000-0000-0000B4400000}"/>
    <cellStyle name="Porcentagem 2 3 4 4 3 3" xfId="37600" xr:uid="{00000000-0005-0000-0000-0000B5400000}"/>
    <cellStyle name="Porcentagem 2 3 4 4 3 4" xfId="17239" xr:uid="{00000000-0005-0000-0000-0000B6400000}"/>
    <cellStyle name="Porcentagem 2 3 4 4 4" xfId="10226" xr:uid="{00000000-0005-0000-0000-0000B7400000}"/>
    <cellStyle name="Porcentagem 2 3 4 4 4 2" xfId="29410" xr:uid="{00000000-0005-0000-0000-0000B8400000}"/>
    <cellStyle name="Porcentagem 2 3 4 4 4 3" xfId="39590" xr:uid="{00000000-0005-0000-0000-0000B9400000}"/>
    <cellStyle name="Porcentagem 2 3 4 4 4 4" xfId="19230" xr:uid="{00000000-0005-0000-0000-0000BA400000}"/>
    <cellStyle name="Porcentagem 2 3 4 4 5" xfId="23915" xr:uid="{00000000-0005-0000-0000-0000BB400000}"/>
    <cellStyle name="Porcentagem 2 3 4 4 6" xfId="34095" xr:uid="{00000000-0005-0000-0000-0000BC400000}"/>
    <cellStyle name="Porcentagem 2 3 4 4 7" xfId="13734" xr:uid="{00000000-0005-0000-0000-0000BD400000}"/>
    <cellStyle name="Porcentagem 2 3 4 5" xfId="5604" xr:uid="{00000000-0005-0000-0000-0000BE400000}"/>
    <cellStyle name="Porcentagem 2 3 4 5 2" xfId="9130" xr:uid="{00000000-0005-0000-0000-0000BF400000}"/>
    <cellStyle name="Porcentagem 2 3 4 5 2 2" xfId="28314" xr:uid="{00000000-0005-0000-0000-0000C0400000}"/>
    <cellStyle name="Porcentagem 2 3 4 5 2 3" xfId="38494" xr:uid="{00000000-0005-0000-0000-0000C1400000}"/>
    <cellStyle name="Porcentagem 2 3 4 5 2 4" xfId="18134" xr:uid="{00000000-0005-0000-0000-0000C2400000}"/>
    <cellStyle name="Porcentagem 2 3 4 5 3" xfId="24791" xr:uid="{00000000-0005-0000-0000-0000C3400000}"/>
    <cellStyle name="Porcentagem 2 3 4 5 4" xfId="34971" xr:uid="{00000000-0005-0000-0000-0000C4400000}"/>
    <cellStyle name="Porcentagem 2 3 4 5 5" xfId="14610" xr:uid="{00000000-0005-0000-0000-0000C5400000}"/>
    <cellStyle name="Porcentagem 2 3 4 6" xfId="7357" xr:uid="{00000000-0005-0000-0000-0000C6400000}"/>
    <cellStyle name="Porcentagem 2 3 4 6 2" xfId="26544" xr:uid="{00000000-0005-0000-0000-0000C7400000}"/>
    <cellStyle name="Porcentagem 2 3 4 6 3" xfId="36724" xr:uid="{00000000-0005-0000-0000-0000C8400000}"/>
    <cellStyle name="Porcentagem 2 3 4 6 4" xfId="16363" xr:uid="{00000000-0005-0000-0000-0000C9400000}"/>
    <cellStyle name="Porcentagem 2 3 4 7" xfId="9350" xr:uid="{00000000-0005-0000-0000-0000CA400000}"/>
    <cellStyle name="Porcentagem 2 3 4 7 2" xfId="28534" xr:uid="{00000000-0005-0000-0000-0000CB400000}"/>
    <cellStyle name="Porcentagem 2 3 4 7 3" xfId="38714" xr:uid="{00000000-0005-0000-0000-0000CC400000}"/>
    <cellStyle name="Porcentagem 2 3 4 7 4" xfId="18354" xr:uid="{00000000-0005-0000-0000-0000CD400000}"/>
    <cellStyle name="Porcentagem 2 3 4 8" xfId="11103" xr:uid="{00000000-0005-0000-0000-0000CE400000}"/>
    <cellStyle name="Porcentagem 2 3 4 8 2" xfId="30287" xr:uid="{00000000-0005-0000-0000-0000CF400000}"/>
    <cellStyle name="Porcentagem 2 3 4 8 3" xfId="40467" xr:uid="{00000000-0005-0000-0000-0000D0400000}"/>
    <cellStyle name="Porcentagem 2 3 4 8 4" xfId="20107" xr:uid="{00000000-0005-0000-0000-0000D1400000}"/>
    <cellStyle name="Porcentagem 2 3 4 9" xfId="11979" xr:uid="{00000000-0005-0000-0000-0000D2400000}"/>
    <cellStyle name="Porcentagem 2 3 4 9 2" xfId="31163" xr:uid="{00000000-0005-0000-0000-0000D3400000}"/>
    <cellStyle name="Porcentagem 2 3 4 9 3" xfId="41343" xr:uid="{00000000-0005-0000-0000-0000D4400000}"/>
    <cellStyle name="Porcentagem 2 3 4 9 4" xfId="20983" xr:uid="{00000000-0005-0000-0000-0000D5400000}"/>
    <cellStyle name="Porcentagem 2 3 5" xfId="1701" xr:uid="{00000000-0005-0000-0000-0000D6400000}"/>
    <cellStyle name="Porcentagem 2 3 5 10" xfId="23143" xr:uid="{00000000-0005-0000-0000-0000D7400000}"/>
    <cellStyle name="Porcentagem 2 3 5 11" xfId="33323" xr:uid="{00000000-0005-0000-0000-0000D8400000}"/>
    <cellStyle name="Porcentagem 2 3 5 12" xfId="12962" xr:uid="{00000000-0005-0000-0000-0000D9400000}"/>
    <cellStyle name="Porcentagem 2 3 5 13" xfId="3955" xr:uid="{00000000-0005-0000-0000-0000DA400000}"/>
    <cellStyle name="Porcentagem 2 3 5 2" xfId="4393" xr:uid="{00000000-0005-0000-0000-0000DB400000}"/>
    <cellStyle name="Porcentagem 2 3 5 2 10" xfId="33761" xr:uid="{00000000-0005-0000-0000-0000DC400000}"/>
    <cellStyle name="Porcentagem 2 3 5 2 11" xfId="13400" xr:uid="{00000000-0005-0000-0000-0000DD400000}"/>
    <cellStyle name="Porcentagem 2 3 5 2 2" xfId="5270" xr:uid="{00000000-0005-0000-0000-0000DE400000}"/>
    <cellStyle name="Porcentagem 2 3 5 2 2 2" xfId="7022" xr:uid="{00000000-0005-0000-0000-0000DF400000}"/>
    <cellStyle name="Porcentagem 2 3 5 2 2 2 2" xfId="26209" xr:uid="{00000000-0005-0000-0000-0000E0400000}"/>
    <cellStyle name="Porcentagem 2 3 5 2 2 2 3" xfId="36389" xr:uid="{00000000-0005-0000-0000-0000E1400000}"/>
    <cellStyle name="Porcentagem 2 3 5 2 2 2 4" xfId="16028" xr:uid="{00000000-0005-0000-0000-0000E2400000}"/>
    <cellStyle name="Porcentagem 2 3 5 2 2 3" xfId="8775" xr:uid="{00000000-0005-0000-0000-0000E3400000}"/>
    <cellStyle name="Porcentagem 2 3 5 2 2 3 2" xfId="27962" xr:uid="{00000000-0005-0000-0000-0000E4400000}"/>
    <cellStyle name="Porcentagem 2 3 5 2 2 3 3" xfId="38142" xr:uid="{00000000-0005-0000-0000-0000E5400000}"/>
    <cellStyle name="Porcentagem 2 3 5 2 2 3 4" xfId="17781" xr:uid="{00000000-0005-0000-0000-0000E6400000}"/>
    <cellStyle name="Porcentagem 2 3 5 2 2 4" xfId="10768" xr:uid="{00000000-0005-0000-0000-0000E7400000}"/>
    <cellStyle name="Porcentagem 2 3 5 2 2 4 2" xfId="29952" xr:uid="{00000000-0005-0000-0000-0000E8400000}"/>
    <cellStyle name="Porcentagem 2 3 5 2 2 4 3" xfId="40132" xr:uid="{00000000-0005-0000-0000-0000E9400000}"/>
    <cellStyle name="Porcentagem 2 3 5 2 2 4 4" xfId="19772" xr:uid="{00000000-0005-0000-0000-0000EA400000}"/>
    <cellStyle name="Porcentagem 2 3 5 2 2 5" xfId="24457" xr:uid="{00000000-0005-0000-0000-0000EB400000}"/>
    <cellStyle name="Porcentagem 2 3 5 2 2 6" xfId="34637" xr:uid="{00000000-0005-0000-0000-0000EC400000}"/>
    <cellStyle name="Porcentagem 2 3 5 2 2 7" xfId="14276" xr:uid="{00000000-0005-0000-0000-0000ED400000}"/>
    <cellStyle name="Porcentagem 2 3 5 2 3" xfId="6146" xr:uid="{00000000-0005-0000-0000-0000EE400000}"/>
    <cellStyle name="Porcentagem 2 3 5 2 3 2" xfId="25333" xr:uid="{00000000-0005-0000-0000-0000EF400000}"/>
    <cellStyle name="Porcentagem 2 3 5 2 3 3" xfId="35513" xr:uid="{00000000-0005-0000-0000-0000F0400000}"/>
    <cellStyle name="Porcentagem 2 3 5 2 3 4" xfId="15152" xr:uid="{00000000-0005-0000-0000-0000F1400000}"/>
    <cellStyle name="Porcentagem 2 3 5 2 4" xfId="7899" xr:uid="{00000000-0005-0000-0000-0000F2400000}"/>
    <cellStyle name="Porcentagem 2 3 5 2 4 2" xfId="27086" xr:uid="{00000000-0005-0000-0000-0000F3400000}"/>
    <cellStyle name="Porcentagem 2 3 5 2 4 3" xfId="37266" xr:uid="{00000000-0005-0000-0000-0000F4400000}"/>
    <cellStyle name="Porcentagem 2 3 5 2 4 4" xfId="16905" xr:uid="{00000000-0005-0000-0000-0000F5400000}"/>
    <cellStyle name="Porcentagem 2 3 5 2 5" xfId="9892" xr:uid="{00000000-0005-0000-0000-0000F6400000}"/>
    <cellStyle name="Porcentagem 2 3 5 2 5 2" xfId="29076" xr:uid="{00000000-0005-0000-0000-0000F7400000}"/>
    <cellStyle name="Porcentagem 2 3 5 2 5 3" xfId="39256" xr:uid="{00000000-0005-0000-0000-0000F8400000}"/>
    <cellStyle name="Porcentagem 2 3 5 2 5 4" xfId="18896" xr:uid="{00000000-0005-0000-0000-0000F9400000}"/>
    <cellStyle name="Porcentagem 2 3 5 2 6" xfId="11645" xr:uid="{00000000-0005-0000-0000-0000FA400000}"/>
    <cellStyle name="Porcentagem 2 3 5 2 6 2" xfId="30829" xr:uid="{00000000-0005-0000-0000-0000FB400000}"/>
    <cellStyle name="Porcentagem 2 3 5 2 6 3" xfId="41009" xr:uid="{00000000-0005-0000-0000-0000FC400000}"/>
    <cellStyle name="Porcentagem 2 3 5 2 6 4" xfId="20649" xr:uid="{00000000-0005-0000-0000-0000FD400000}"/>
    <cellStyle name="Porcentagem 2 3 5 2 7" xfId="12521" xr:uid="{00000000-0005-0000-0000-0000FE400000}"/>
    <cellStyle name="Porcentagem 2 3 5 2 7 2" xfId="31705" xr:uid="{00000000-0005-0000-0000-0000FF400000}"/>
    <cellStyle name="Porcentagem 2 3 5 2 7 3" xfId="41885" xr:uid="{00000000-0005-0000-0000-000000410000}"/>
    <cellStyle name="Porcentagem 2 3 5 2 7 4" xfId="21525" xr:uid="{00000000-0005-0000-0000-000001410000}"/>
    <cellStyle name="Porcentagem 2 3 5 2 8" xfId="22402" xr:uid="{00000000-0005-0000-0000-000002410000}"/>
    <cellStyle name="Porcentagem 2 3 5 2 8 2" xfId="32582" xr:uid="{00000000-0005-0000-0000-000003410000}"/>
    <cellStyle name="Porcentagem 2 3 5 2 8 3" xfId="42762" xr:uid="{00000000-0005-0000-0000-000004410000}"/>
    <cellStyle name="Porcentagem 2 3 5 2 9" xfId="23581" xr:uid="{00000000-0005-0000-0000-000005410000}"/>
    <cellStyle name="Porcentagem 2 3 5 3" xfId="4832" xr:uid="{00000000-0005-0000-0000-000006410000}"/>
    <cellStyle name="Porcentagem 2 3 5 3 2" xfId="6584" xr:uid="{00000000-0005-0000-0000-000007410000}"/>
    <cellStyle name="Porcentagem 2 3 5 3 2 2" xfId="25771" xr:uid="{00000000-0005-0000-0000-000008410000}"/>
    <cellStyle name="Porcentagem 2 3 5 3 2 3" xfId="35951" xr:uid="{00000000-0005-0000-0000-000009410000}"/>
    <cellStyle name="Porcentagem 2 3 5 3 2 4" xfId="15590" xr:uid="{00000000-0005-0000-0000-00000A410000}"/>
    <cellStyle name="Porcentagem 2 3 5 3 3" xfId="8337" xr:uid="{00000000-0005-0000-0000-00000B410000}"/>
    <cellStyle name="Porcentagem 2 3 5 3 3 2" xfId="27524" xr:uid="{00000000-0005-0000-0000-00000C410000}"/>
    <cellStyle name="Porcentagem 2 3 5 3 3 3" xfId="37704" xr:uid="{00000000-0005-0000-0000-00000D410000}"/>
    <cellStyle name="Porcentagem 2 3 5 3 3 4" xfId="17343" xr:uid="{00000000-0005-0000-0000-00000E410000}"/>
    <cellStyle name="Porcentagem 2 3 5 3 4" xfId="10330" xr:uid="{00000000-0005-0000-0000-00000F410000}"/>
    <cellStyle name="Porcentagem 2 3 5 3 4 2" xfId="29514" xr:uid="{00000000-0005-0000-0000-000010410000}"/>
    <cellStyle name="Porcentagem 2 3 5 3 4 3" xfId="39694" xr:uid="{00000000-0005-0000-0000-000011410000}"/>
    <cellStyle name="Porcentagem 2 3 5 3 4 4" xfId="19334" xr:uid="{00000000-0005-0000-0000-000012410000}"/>
    <cellStyle name="Porcentagem 2 3 5 3 5" xfId="24019" xr:uid="{00000000-0005-0000-0000-000013410000}"/>
    <cellStyle name="Porcentagem 2 3 5 3 6" xfId="34199" xr:uid="{00000000-0005-0000-0000-000014410000}"/>
    <cellStyle name="Porcentagem 2 3 5 3 7" xfId="13838" xr:uid="{00000000-0005-0000-0000-000015410000}"/>
    <cellStyle name="Porcentagem 2 3 5 4" xfId="5708" xr:uid="{00000000-0005-0000-0000-000016410000}"/>
    <cellStyle name="Porcentagem 2 3 5 4 2" xfId="24895" xr:uid="{00000000-0005-0000-0000-000017410000}"/>
    <cellStyle name="Porcentagem 2 3 5 4 3" xfId="35075" xr:uid="{00000000-0005-0000-0000-000018410000}"/>
    <cellStyle name="Porcentagem 2 3 5 4 4" xfId="14714" xr:uid="{00000000-0005-0000-0000-000019410000}"/>
    <cellStyle name="Porcentagem 2 3 5 5" xfId="7461" xr:uid="{00000000-0005-0000-0000-00001A410000}"/>
    <cellStyle name="Porcentagem 2 3 5 5 2" xfId="26648" xr:uid="{00000000-0005-0000-0000-00001B410000}"/>
    <cellStyle name="Porcentagem 2 3 5 5 3" xfId="36828" xr:uid="{00000000-0005-0000-0000-00001C410000}"/>
    <cellStyle name="Porcentagem 2 3 5 5 4" xfId="16467" xr:uid="{00000000-0005-0000-0000-00001D410000}"/>
    <cellStyle name="Porcentagem 2 3 5 6" xfId="9454" xr:uid="{00000000-0005-0000-0000-00001E410000}"/>
    <cellStyle name="Porcentagem 2 3 5 6 2" xfId="28638" xr:uid="{00000000-0005-0000-0000-00001F410000}"/>
    <cellStyle name="Porcentagem 2 3 5 6 3" xfId="38818" xr:uid="{00000000-0005-0000-0000-000020410000}"/>
    <cellStyle name="Porcentagem 2 3 5 6 4" xfId="18458" xr:uid="{00000000-0005-0000-0000-000021410000}"/>
    <cellStyle name="Porcentagem 2 3 5 7" xfId="11207" xr:uid="{00000000-0005-0000-0000-000022410000}"/>
    <cellStyle name="Porcentagem 2 3 5 7 2" xfId="30391" xr:uid="{00000000-0005-0000-0000-000023410000}"/>
    <cellStyle name="Porcentagem 2 3 5 7 3" xfId="40571" xr:uid="{00000000-0005-0000-0000-000024410000}"/>
    <cellStyle name="Porcentagem 2 3 5 7 4" xfId="20211" xr:uid="{00000000-0005-0000-0000-000025410000}"/>
    <cellStyle name="Porcentagem 2 3 5 8" xfId="12083" xr:uid="{00000000-0005-0000-0000-000026410000}"/>
    <cellStyle name="Porcentagem 2 3 5 8 2" xfId="31267" xr:uid="{00000000-0005-0000-0000-000027410000}"/>
    <cellStyle name="Porcentagem 2 3 5 8 3" xfId="41447" xr:uid="{00000000-0005-0000-0000-000028410000}"/>
    <cellStyle name="Porcentagem 2 3 5 8 4" xfId="21087" xr:uid="{00000000-0005-0000-0000-000029410000}"/>
    <cellStyle name="Porcentagem 2 3 5 9" xfId="21964" xr:uid="{00000000-0005-0000-0000-00002A410000}"/>
    <cellStyle name="Porcentagem 2 3 5 9 2" xfId="32144" xr:uid="{00000000-0005-0000-0000-00002B410000}"/>
    <cellStyle name="Porcentagem 2 3 5 9 3" xfId="42324" xr:uid="{00000000-0005-0000-0000-00002C410000}"/>
    <cellStyle name="Porcentagem 2 3 6" xfId="3049" xr:uid="{00000000-0005-0000-0000-00002D410000}"/>
    <cellStyle name="Porcentagem 2 3 6 10" xfId="33542" xr:uid="{00000000-0005-0000-0000-00002E410000}"/>
    <cellStyle name="Porcentagem 2 3 6 11" xfId="13181" xr:uid="{00000000-0005-0000-0000-00002F410000}"/>
    <cellStyle name="Porcentagem 2 3 6 12" xfId="4174" xr:uid="{00000000-0005-0000-0000-000030410000}"/>
    <cellStyle name="Porcentagem 2 3 6 2" xfId="5051" xr:uid="{00000000-0005-0000-0000-000031410000}"/>
    <cellStyle name="Porcentagem 2 3 6 2 2" xfId="6803" xr:uid="{00000000-0005-0000-0000-000032410000}"/>
    <cellStyle name="Porcentagem 2 3 6 2 2 2" xfId="25990" xr:uid="{00000000-0005-0000-0000-000033410000}"/>
    <cellStyle name="Porcentagem 2 3 6 2 2 3" xfId="36170" xr:uid="{00000000-0005-0000-0000-000034410000}"/>
    <cellStyle name="Porcentagem 2 3 6 2 2 4" xfId="15809" xr:uid="{00000000-0005-0000-0000-000035410000}"/>
    <cellStyle name="Porcentagem 2 3 6 2 3" xfId="8556" xr:uid="{00000000-0005-0000-0000-000036410000}"/>
    <cellStyle name="Porcentagem 2 3 6 2 3 2" xfId="27743" xr:uid="{00000000-0005-0000-0000-000037410000}"/>
    <cellStyle name="Porcentagem 2 3 6 2 3 3" xfId="37923" xr:uid="{00000000-0005-0000-0000-000038410000}"/>
    <cellStyle name="Porcentagem 2 3 6 2 3 4" xfId="17562" xr:uid="{00000000-0005-0000-0000-000039410000}"/>
    <cellStyle name="Porcentagem 2 3 6 2 4" xfId="10549" xr:uid="{00000000-0005-0000-0000-00003A410000}"/>
    <cellStyle name="Porcentagem 2 3 6 2 4 2" xfId="29733" xr:uid="{00000000-0005-0000-0000-00003B410000}"/>
    <cellStyle name="Porcentagem 2 3 6 2 4 3" xfId="39913" xr:uid="{00000000-0005-0000-0000-00003C410000}"/>
    <cellStyle name="Porcentagem 2 3 6 2 4 4" xfId="19553" xr:uid="{00000000-0005-0000-0000-00003D410000}"/>
    <cellStyle name="Porcentagem 2 3 6 2 5" xfId="24238" xr:uid="{00000000-0005-0000-0000-00003E410000}"/>
    <cellStyle name="Porcentagem 2 3 6 2 6" xfId="34418" xr:uid="{00000000-0005-0000-0000-00003F410000}"/>
    <cellStyle name="Porcentagem 2 3 6 2 7" xfId="14057" xr:uid="{00000000-0005-0000-0000-000040410000}"/>
    <cellStyle name="Porcentagem 2 3 6 3" xfId="5927" xr:uid="{00000000-0005-0000-0000-000041410000}"/>
    <cellStyle name="Porcentagem 2 3 6 3 2" xfId="25114" xr:uid="{00000000-0005-0000-0000-000042410000}"/>
    <cellStyle name="Porcentagem 2 3 6 3 3" xfId="35294" xr:uid="{00000000-0005-0000-0000-000043410000}"/>
    <cellStyle name="Porcentagem 2 3 6 3 4" xfId="14933" xr:uid="{00000000-0005-0000-0000-000044410000}"/>
    <cellStyle name="Porcentagem 2 3 6 4" xfId="7680" xr:uid="{00000000-0005-0000-0000-000045410000}"/>
    <cellStyle name="Porcentagem 2 3 6 4 2" xfId="26867" xr:uid="{00000000-0005-0000-0000-000046410000}"/>
    <cellStyle name="Porcentagem 2 3 6 4 3" xfId="37047" xr:uid="{00000000-0005-0000-0000-000047410000}"/>
    <cellStyle name="Porcentagem 2 3 6 4 4" xfId="16686" xr:uid="{00000000-0005-0000-0000-000048410000}"/>
    <cellStyle name="Porcentagem 2 3 6 5" xfId="9673" xr:uid="{00000000-0005-0000-0000-000049410000}"/>
    <cellStyle name="Porcentagem 2 3 6 5 2" xfId="28857" xr:uid="{00000000-0005-0000-0000-00004A410000}"/>
    <cellStyle name="Porcentagem 2 3 6 5 3" xfId="39037" xr:uid="{00000000-0005-0000-0000-00004B410000}"/>
    <cellStyle name="Porcentagem 2 3 6 5 4" xfId="18677" xr:uid="{00000000-0005-0000-0000-00004C410000}"/>
    <cellStyle name="Porcentagem 2 3 6 6" xfId="11426" xr:uid="{00000000-0005-0000-0000-00004D410000}"/>
    <cellStyle name="Porcentagem 2 3 6 6 2" xfId="30610" xr:uid="{00000000-0005-0000-0000-00004E410000}"/>
    <cellStyle name="Porcentagem 2 3 6 6 3" xfId="40790" xr:uid="{00000000-0005-0000-0000-00004F410000}"/>
    <cellStyle name="Porcentagem 2 3 6 6 4" xfId="20430" xr:uid="{00000000-0005-0000-0000-000050410000}"/>
    <cellStyle name="Porcentagem 2 3 6 7" xfId="12302" xr:uid="{00000000-0005-0000-0000-000051410000}"/>
    <cellStyle name="Porcentagem 2 3 6 7 2" xfId="31486" xr:uid="{00000000-0005-0000-0000-000052410000}"/>
    <cellStyle name="Porcentagem 2 3 6 7 3" xfId="41666" xr:uid="{00000000-0005-0000-0000-000053410000}"/>
    <cellStyle name="Porcentagem 2 3 6 7 4" xfId="21306" xr:uid="{00000000-0005-0000-0000-000054410000}"/>
    <cellStyle name="Porcentagem 2 3 6 8" xfId="22183" xr:uid="{00000000-0005-0000-0000-000055410000}"/>
    <cellStyle name="Porcentagem 2 3 6 8 2" xfId="32363" xr:uid="{00000000-0005-0000-0000-000056410000}"/>
    <cellStyle name="Porcentagem 2 3 6 8 3" xfId="42543" xr:uid="{00000000-0005-0000-0000-000057410000}"/>
    <cellStyle name="Porcentagem 2 3 6 9" xfId="23362" xr:uid="{00000000-0005-0000-0000-000058410000}"/>
    <cellStyle name="Porcentagem 2 3 7" xfId="4613" xr:uid="{00000000-0005-0000-0000-000059410000}"/>
    <cellStyle name="Porcentagem 2 3 7 2" xfId="6365" xr:uid="{00000000-0005-0000-0000-00005A410000}"/>
    <cellStyle name="Porcentagem 2 3 7 2 2" xfId="25552" xr:uid="{00000000-0005-0000-0000-00005B410000}"/>
    <cellStyle name="Porcentagem 2 3 7 2 3" xfId="35732" xr:uid="{00000000-0005-0000-0000-00005C410000}"/>
    <cellStyle name="Porcentagem 2 3 7 2 4" xfId="15371" xr:uid="{00000000-0005-0000-0000-00005D410000}"/>
    <cellStyle name="Porcentagem 2 3 7 3" xfId="8118" xr:uid="{00000000-0005-0000-0000-00005E410000}"/>
    <cellStyle name="Porcentagem 2 3 7 3 2" xfId="27305" xr:uid="{00000000-0005-0000-0000-00005F410000}"/>
    <cellStyle name="Porcentagem 2 3 7 3 3" xfId="37485" xr:uid="{00000000-0005-0000-0000-000060410000}"/>
    <cellStyle name="Porcentagem 2 3 7 3 4" xfId="17124" xr:uid="{00000000-0005-0000-0000-000061410000}"/>
    <cellStyle name="Porcentagem 2 3 7 4" xfId="10111" xr:uid="{00000000-0005-0000-0000-000062410000}"/>
    <cellStyle name="Porcentagem 2 3 7 4 2" xfId="29295" xr:uid="{00000000-0005-0000-0000-000063410000}"/>
    <cellStyle name="Porcentagem 2 3 7 4 3" xfId="39475" xr:uid="{00000000-0005-0000-0000-000064410000}"/>
    <cellStyle name="Porcentagem 2 3 7 4 4" xfId="19115" xr:uid="{00000000-0005-0000-0000-000065410000}"/>
    <cellStyle name="Porcentagem 2 3 7 5" xfId="23800" xr:uid="{00000000-0005-0000-0000-000066410000}"/>
    <cellStyle name="Porcentagem 2 3 7 6" xfId="33980" xr:uid="{00000000-0005-0000-0000-000067410000}"/>
    <cellStyle name="Porcentagem 2 3 7 7" xfId="13619" xr:uid="{00000000-0005-0000-0000-000068410000}"/>
    <cellStyle name="Porcentagem 2 3 8" xfId="5489" xr:uid="{00000000-0005-0000-0000-000069410000}"/>
    <cellStyle name="Porcentagem 2 3 8 2" xfId="9012" xr:uid="{00000000-0005-0000-0000-00006A410000}"/>
    <cellStyle name="Porcentagem 2 3 8 2 2" xfId="28196" xr:uid="{00000000-0005-0000-0000-00006B410000}"/>
    <cellStyle name="Porcentagem 2 3 8 2 3" xfId="38376" xr:uid="{00000000-0005-0000-0000-00006C410000}"/>
    <cellStyle name="Porcentagem 2 3 8 2 4" xfId="18016" xr:uid="{00000000-0005-0000-0000-00006D410000}"/>
    <cellStyle name="Porcentagem 2 3 8 3" xfId="24676" xr:uid="{00000000-0005-0000-0000-00006E410000}"/>
    <cellStyle name="Porcentagem 2 3 8 4" xfId="34856" xr:uid="{00000000-0005-0000-0000-00006F410000}"/>
    <cellStyle name="Porcentagem 2 3 8 5" xfId="14495" xr:uid="{00000000-0005-0000-0000-000070410000}"/>
    <cellStyle name="Porcentagem 2 3 9" xfId="7242" xr:uid="{00000000-0005-0000-0000-000071410000}"/>
    <cellStyle name="Porcentagem 2 3 9 2" xfId="26429" xr:uid="{00000000-0005-0000-0000-000072410000}"/>
    <cellStyle name="Porcentagem 2 3 9 3" xfId="36609" xr:uid="{00000000-0005-0000-0000-000073410000}"/>
    <cellStyle name="Porcentagem 2 3 9 4" xfId="16248" xr:uid="{00000000-0005-0000-0000-000074410000}"/>
    <cellStyle name="Porcentagem 2 4" xfId="446" xr:uid="{00000000-0005-0000-0000-000075410000}"/>
    <cellStyle name="Porcentagem 2 4 10" xfId="9238" xr:uid="{00000000-0005-0000-0000-000076410000}"/>
    <cellStyle name="Porcentagem 2 4 10 2" xfId="28422" xr:uid="{00000000-0005-0000-0000-000077410000}"/>
    <cellStyle name="Porcentagem 2 4 10 3" xfId="38602" xr:uid="{00000000-0005-0000-0000-000078410000}"/>
    <cellStyle name="Porcentagem 2 4 10 4" xfId="18242" xr:uid="{00000000-0005-0000-0000-000079410000}"/>
    <cellStyle name="Porcentagem 2 4 11" xfId="10991" xr:uid="{00000000-0005-0000-0000-00007A410000}"/>
    <cellStyle name="Porcentagem 2 4 11 2" xfId="30175" xr:uid="{00000000-0005-0000-0000-00007B410000}"/>
    <cellStyle name="Porcentagem 2 4 11 3" xfId="40355" xr:uid="{00000000-0005-0000-0000-00007C410000}"/>
    <cellStyle name="Porcentagem 2 4 11 4" xfId="19995" xr:uid="{00000000-0005-0000-0000-00007D410000}"/>
    <cellStyle name="Porcentagem 2 4 12" xfId="11867" xr:uid="{00000000-0005-0000-0000-00007E410000}"/>
    <cellStyle name="Porcentagem 2 4 12 2" xfId="31051" xr:uid="{00000000-0005-0000-0000-00007F410000}"/>
    <cellStyle name="Porcentagem 2 4 12 3" xfId="41231" xr:uid="{00000000-0005-0000-0000-000080410000}"/>
    <cellStyle name="Porcentagem 2 4 12 4" xfId="20871" xr:uid="{00000000-0005-0000-0000-000081410000}"/>
    <cellStyle name="Porcentagem 2 4 13" xfId="21748" xr:uid="{00000000-0005-0000-0000-000082410000}"/>
    <cellStyle name="Porcentagem 2 4 13 2" xfId="31928" xr:uid="{00000000-0005-0000-0000-000083410000}"/>
    <cellStyle name="Porcentagem 2 4 13 3" xfId="42108" xr:uid="{00000000-0005-0000-0000-000084410000}"/>
    <cellStyle name="Porcentagem 2 4 14" xfId="22641" xr:uid="{00000000-0005-0000-0000-000085410000}"/>
    <cellStyle name="Porcentagem 2 4 14 2" xfId="32821" xr:uid="{00000000-0005-0000-0000-000086410000}"/>
    <cellStyle name="Porcentagem 2 4 14 3" xfId="43001" xr:uid="{00000000-0005-0000-0000-000087410000}"/>
    <cellStyle name="Porcentagem 2 4 15" xfId="22880" xr:uid="{00000000-0005-0000-0000-000088410000}"/>
    <cellStyle name="Porcentagem 2 4 16" xfId="33060" xr:uid="{00000000-0005-0000-0000-000089410000}"/>
    <cellStyle name="Porcentagem 2 4 17" xfId="43240" xr:uid="{00000000-0005-0000-0000-00008A410000}"/>
    <cellStyle name="Porcentagem 2 4 18" xfId="43479" xr:uid="{00000000-0005-0000-0000-00008B410000}"/>
    <cellStyle name="Porcentagem 2 4 19" xfId="12746" xr:uid="{00000000-0005-0000-0000-00008C410000}"/>
    <cellStyle name="Porcentagem 2 4 2" xfId="781" xr:uid="{00000000-0005-0000-0000-00008D410000}"/>
    <cellStyle name="Porcentagem 2 4 2 10" xfId="11868" xr:uid="{00000000-0005-0000-0000-00008E410000}"/>
    <cellStyle name="Porcentagem 2 4 2 10 2" xfId="31052" xr:uid="{00000000-0005-0000-0000-00008F410000}"/>
    <cellStyle name="Porcentagem 2 4 2 10 3" xfId="41232" xr:uid="{00000000-0005-0000-0000-000090410000}"/>
    <cellStyle name="Porcentagem 2 4 2 10 4" xfId="20872" xr:uid="{00000000-0005-0000-0000-000091410000}"/>
    <cellStyle name="Porcentagem 2 4 2 11" xfId="21749" xr:uid="{00000000-0005-0000-0000-000092410000}"/>
    <cellStyle name="Porcentagem 2 4 2 11 2" xfId="31929" xr:uid="{00000000-0005-0000-0000-000093410000}"/>
    <cellStyle name="Porcentagem 2 4 2 11 3" xfId="42109" xr:uid="{00000000-0005-0000-0000-000094410000}"/>
    <cellStyle name="Porcentagem 2 4 2 12" xfId="22642" xr:uid="{00000000-0005-0000-0000-000095410000}"/>
    <cellStyle name="Porcentagem 2 4 2 12 2" xfId="32822" xr:uid="{00000000-0005-0000-0000-000096410000}"/>
    <cellStyle name="Porcentagem 2 4 2 12 3" xfId="43002" xr:uid="{00000000-0005-0000-0000-000097410000}"/>
    <cellStyle name="Porcentagem 2 4 2 13" xfId="22881" xr:uid="{00000000-0005-0000-0000-000098410000}"/>
    <cellStyle name="Porcentagem 2 4 2 14" xfId="33061" xr:uid="{00000000-0005-0000-0000-000099410000}"/>
    <cellStyle name="Porcentagem 2 4 2 15" xfId="43241" xr:uid="{00000000-0005-0000-0000-00009A410000}"/>
    <cellStyle name="Porcentagem 2 4 2 16" xfId="43480" xr:uid="{00000000-0005-0000-0000-00009B410000}"/>
    <cellStyle name="Porcentagem 2 4 2 17" xfId="12747" xr:uid="{00000000-0005-0000-0000-00009C410000}"/>
    <cellStyle name="Porcentagem 2 4 2 18" xfId="3733" xr:uid="{00000000-0005-0000-0000-00009D410000}"/>
    <cellStyle name="Porcentagem 2 4 2 2" xfId="1454" xr:uid="{00000000-0005-0000-0000-00009E410000}"/>
    <cellStyle name="Porcentagem 2 4 2 2 10" xfId="21864" xr:uid="{00000000-0005-0000-0000-00009F410000}"/>
    <cellStyle name="Porcentagem 2 4 2 2 10 2" xfId="32044" xr:uid="{00000000-0005-0000-0000-0000A0410000}"/>
    <cellStyle name="Porcentagem 2 4 2 2 10 3" xfId="42224" xr:uid="{00000000-0005-0000-0000-0000A1410000}"/>
    <cellStyle name="Porcentagem 2 4 2 2 11" xfId="22760" xr:uid="{00000000-0005-0000-0000-0000A2410000}"/>
    <cellStyle name="Porcentagem 2 4 2 2 11 2" xfId="32940" xr:uid="{00000000-0005-0000-0000-0000A3410000}"/>
    <cellStyle name="Porcentagem 2 4 2 2 11 3" xfId="43120" xr:uid="{00000000-0005-0000-0000-0000A4410000}"/>
    <cellStyle name="Porcentagem 2 4 2 2 12" xfId="22999" xr:uid="{00000000-0005-0000-0000-0000A5410000}"/>
    <cellStyle name="Porcentagem 2 4 2 2 13" xfId="33179" xr:uid="{00000000-0005-0000-0000-0000A6410000}"/>
    <cellStyle name="Porcentagem 2 4 2 2 14" xfId="43359" xr:uid="{00000000-0005-0000-0000-0000A7410000}"/>
    <cellStyle name="Porcentagem 2 4 2 2 15" xfId="43598" xr:uid="{00000000-0005-0000-0000-0000A8410000}"/>
    <cellStyle name="Porcentagem 2 4 2 2 16" xfId="12862" xr:uid="{00000000-0005-0000-0000-0000A9410000}"/>
    <cellStyle name="Porcentagem 2 4 2 2 17" xfId="3854" xr:uid="{00000000-0005-0000-0000-0000AA410000}"/>
    <cellStyle name="Porcentagem 2 4 2 2 2" xfId="2804" xr:uid="{00000000-0005-0000-0000-0000AB410000}"/>
    <cellStyle name="Porcentagem 2 4 2 2 2 10" xfId="23262" xr:uid="{00000000-0005-0000-0000-0000AC410000}"/>
    <cellStyle name="Porcentagem 2 4 2 2 2 11" xfId="33442" xr:uid="{00000000-0005-0000-0000-0000AD410000}"/>
    <cellStyle name="Porcentagem 2 4 2 2 2 12" xfId="13081" xr:uid="{00000000-0005-0000-0000-0000AE410000}"/>
    <cellStyle name="Porcentagem 2 4 2 2 2 13" xfId="4074" xr:uid="{00000000-0005-0000-0000-0000AF410000}"/>
    <cellStyle name="Porcentagem 2 4 2 2 2 2" xfId="4512" xr:uid="{00000000-0005-0000-0000-0000B0410000}"/>
    <cellStyle name="Porcentagem 2 4 2 2 2 2 10" xfId="33880" xr:uid="{00000000-0005-0000-0000-0000B1410000}"/>
    <cellStyle name="Porcentagem 2 4 2 2 2 2 11" xfId="13519" xr:uid="{00000000-0005-0000-0000-0000B2410000}"/>
    <cellStyle name="Porcentagem 2 4 2 2 2 2 2" xfId="5389" xr:uid="{00000000-0005-0000-0000-0000B3410000}"/>
    <cellStyle name="Porcentagem 2 4 2 2 2 2 2 2" xfId="7141" xr:uid="{00000000-0005-0000-0000-0000B4410000}"/>
    <cellStyle name="Porcentagem 2 4 2 2 2 2 2 2 2" xfId="26328" xr:uid="{00000000-0005-0000-0000-0000B5410000}"/>
    <cellStyle name="Porcentagem 2 4 2 2 2 2 2 2 3" xfId="36508" xr:uid="{00000000-0005-0000-0000-0000B6410000}"/>
    <cellStyle name="Porcentagem 2 4 2 2 2 2 2 2 4" xfId="16147" xr:uid="{00000000-0005-0000-0000-0000B7410000}"/>
    <cellStyle name="Porcentagem 2 4 2 2 2 2 2 3" xfId="8894" xr:uid="{00000000-0005-0000-0000-0000B8410000}"/>
    <cellStyle name="Porcentagem 2 4 2 2 2 2 2 3 2" xfId="28081" xr:uid="{00000000-0005-0000-0000-0000B9410000}"/>
    <cellStyle name="Porcentagem 2 4 2 2 2 2 2 3 3" xfId="38261" xr:uid="{00000000-0005-0000-0000-0000BA410000}"/>
    <cellStyle name="Porcentagem 2 4 2 2 2 2 2 3 4" xfId="17900" xr:uid="{00000000-0005-0000-0000-0000BB410000}"/>
    <cellStyle name="Porcentagem 2 4 2 2 2 2 2 4" xfId="10887" xr:uid="{00000000-0005-0000-0000-0000BC410000}"/>
    <cellStyle name="Porcentagem 2 4 2 2 2 2 2 4 2" xfId="30071" xr:uid="{00000000-0005-0000-0000-0000BD410000}"/>
    <cellStyle name="Porcentagem 2 4 2 2 2 2 2 4 3" xfId="40251" xr:uid="{00000000-0005-0000-0000-0000BE410000}"/>
    <cellStyle name="Porcentagem 2 4 2 2 2 2 2 4 4" xfId="19891" xr:uid="{00000000-0005-0000-0000-0000BF410000}"/>
    <cellStyle name="Porcentagem 2 4 2 2 2 2 2 5" xfId="24576" xr:uid="{00000000-0005-0000-0000-0000C0410000}"/>
    <cellStyle name="Porcentagem 2 4 2 2 2 2 2 6" xfId="34756" xr:uid="{00000000-0005-0000-0000-0000C1410000}"/>
    <cellStyle name="Porcentagem 2 4 2 2 2 2 2 7" xfId="14395" xr:uid="{00000000-0005-0000-0000-0000C2410000}"/>
    <cellStyle name="Porcentagem 2 4 2 2 2 2 3" xfId="6265" xr:uid="{00000000-0005-0000-0000-0000C3410000}"/>
    <cellStyle name="Porcentagem 2 4 2 2 2 2 3 2" xfId="25452" xr:uid="{00000000-0005-0000-0000-0000C4410000}"/>
    <cellStyle name="Porcentagem 2 4 2 2 2 2 3 3" xfId="35632" xr:uid="{00000000-0005-0000-0000-0000C5410000}"/>
    <cellStyle name="Porcentagem 2 4 2 2 2 2 3 4" xfId="15271" xr:uid="{00000000-0005-0000-0000-0000C6410000}"/>
    <cellStyle name="Porcentagem 2 4 2 2 2 2 4" xfId="8018" xr:uid="{00000000-0005-0000-0000-0000C7410000}"/>
    <cellStyle name="Porcentagem 2 4 2 2 2 2 4 2" xfId="27205" xr:uid="{00000000-0005-0000-0000-0000C8410000}"/>
    <cellStyle name="Porcentagem 2 4 2 2 2 2 4 3" xfId="37385" xr:uid="{00000000-0005-0000-0000-0000C9410000}"/>
    <cellStyle name="Porcentagem 2 4 2 2 2 2 4 4" xfId="17024" xr:uid="{00000000-0005-0000-0000-0000CA410000}"/>
    <cellStyle name="Porcentagem 2 4 2 2 2 2 5" xfId="10011" xr:uid="{00000000-0005-0000-0000-0000CB410000}"/>
    <cellStyle name="Porcentagem 2 4 2 2 2 2 5 2" xfId="29195" xr:uid="{00000000-0005-0000-0000-0000CC410000}"/>
    <cellStyle name="Porcentagem 2 4 2 2 2 2 5 3" xfId="39375" xr:uid="{00000000-0005-0000-0000-0000CD410000}"/>
    <cellStyle name="Porcentagem 2 4 2 2 2 2 5 4" xfId="19015" xr:uid="{00000000-0005-0000-0000-0000CE410000}"/>
    <cellStyle name="Porcentagem 2 4 2 2 2 2 6" xfId="11764" xr:uid="{00000000-0005-0000-0000-0000CF410000}"/>
    <cellStyle name="Porcentagem 2 4 2 2 2 2 6 2" xfId="30948" xr:uid="{00000000-0005-0000-0000-0000D0410000}"/>
    <cellStyle name="Porcentagem 2 4 2 2 2 2 6 3" xfId="41128" xr:uid="{00000000-0005-0000-0000-0000D1410000}"/>
    <cellStyle name="Porcentagem 2 4 2 2 2 2 6 4" xfId="20768" xr:uid="{00000000-0005-0000-0000-0000D2410000}"/>
    <cellStyle name="Porcentagem 2 4 2 2 2 2 7" xfId="12640" xr:uid="{00000000-0005-0000-0000-0000D3410000}"/>
    <cellStyle name="Porcentagem 2 4 2 2 2 2 7 2" xfId="31824" xr:uid="{00000000-0005-0000-0000-0000D4410000}"/>
    <cellStyle name="Porcentagem 2 4 2 2 2 2 7 3" xfId="42004" xr:uid="{00000000-0005-0000-0000-0000D5410000}"/>
    <cellStyle name="Porcentagem 2 4 2 2 2 2 7 4" xfId="21644" xr:uid="{00000000-0005-0000-0000-0000D6410000}"/>
    <cellStyle name="Porcentagem 2 4 2 2 2 2 8" xfId="22521" xr:uid="{00000000-0005-0000-0000-0000D7410000}"/>
    <cellStyle name="Porcentagem 2 4 2 2 2 2 8 2" xfId="32701" xr:uid="{00000000-0005-0000-0000-0000D8410000}"/>
    <cellStyle name="Porcentagem 2 4 2 2 2 2 8 3" xfId="42881" xr:uid="{00000000-0005-0000-0000-0000D9410000}"/>
    <cellStyle name="Porcentagem 2 4 2 2 2 2 9" xfId="23700" xr:uid="{00000000-0005-0000-0000-0000DA410000}"/>
    <cellStyle name="Porcentagem 2 4 2 2 2 3" xfId="4951" xr:uid="{00000000-0005-0000-0000-0000DB410000}"/>
    <cellStyle name="Porcentagem 2 4 2 2 2 3 2" xfId="6703" xr:uid="{00000000-0005-0000-0000-0000DC410000}"/>
    <cellStyle name="Porcentagem 2 4 2 2 2 3 2 2" xfId="25890" xr:uid="{00000000-0005-0000-0000-0000DD410000}"/>
    <cellStyle name="Porcentagem 2 4 2 2 2 3 2 3" xfId="36070" xr:uid="{00000000-0005-0000-0000-0000DE410000}"/>
    <cellStyle name="Porcentagem 2 4 2 2 2 3 2 4" xfId="15709" xr:uid="{00000000-0005-0000-0000-0000DF410000}"/>
    <cellStyle name="Porcentagem 2 4 2 2 2 3 3" xfId="8456" xr:uid="{00000000-0005-0000-0000-0000E0410000}"/>
    <cellStyle name="Porcentagem 2 4 2 2 2 3 3 2" xfId="27643" xr:uid="{00000000-0005-0000-0000-0000E1410000}"/>
    <cellStyle name="Porcentagem 2 4 2 2 2 3 3 3" xfId="37823" xr:uid="{00000000-0005-0000-0000-0000E2410000}"/>
    <cellStyle name="Porcentagem 2 4 2 2 2 3 3 4" xfId="17462" xr:uid="{00000000-0005-0000-0000-0000E3410000}"/>
    <cellStyle name="Porcentagem 2 4 2 2 2 3 4" xfId="10449" xr:uid="{00000000-0005-0000-0000-0000E4410000}"/>
    <cellStyle name="Porcentagem 2 4 2 2 2 3 4 2" xfId="29633" xr:uid="{00000000-0005-0000-0000-0000E5410000}"/>
    <cellStyle name="Porcentagem 2 4 2 2 2 3 4 3" xfId="39813" xr:uid="{00000000-0005-0000-0000-0000E6410000}"/>
    <cellStyle name="Porcentagem 2 4 2 2 2 3 4 4" xfId="19453" xr:uid="{00000000-0005-0000-0000-0000E7410000}"/>
    <cellStyle name="Porcentagem 2 4 2 2 2 3 5" xfId="24138" xr:uid="{00000000-0005-0000-0000-0000E8410000}"/>
    <cellStyle name="Porcentagem 2 4 2 2 2 3 6" xfId="34318" xr:uid="{00000000-0005-0000-0000-0000E9410000}"/>
    <cellStyle name="Porcentagem 2 4 2 2 2 3 7" xfId="13957" xr:uid="{00000000-0005-0000-0000-0000EA410000}"/>
    <cellStyle name="Porcentagem 2 4 2 2 2 4" xfId="5827" xr:uid="{00000000-0005-0000-0000-0000EB410000}"/>
    <cellStyle name="Porcentagem 2 4 2 2 2 4 2" xfId="25014" xr:uid="{00000000-0005-0000-0000-0000EC410000}"/>
    <cellStyle name="Porcentagem 2 4 2 2 2 4 3" xfId="35194" xr:uid="{00000000-0005-0000-0000-0000ED410000}"/>
    <cellStyle name="Porcentagem 2 4 2 2 2 4 4" xfId="14833" xr:uid="{00000000-0005-0000-0000-0000EE410000}"/>
    <cellStyle name="Porcentagem 2 4 2 2 2 5" xfId="7580" xr:uid="{00000000-0005-0000-0000-0000EF410000}"/>
    <cellStyle name="Porcentagem 2 4 2 2 2 5 2" xfId="26767" xr:uid="{00000000-0005-0000-0000-0000F0410000}"/>
    <cellStyle name="Porcentagem 2 4 2 2 2 5 3" xfId="36947" xr:uid="{00000000-0005-0000-0000-0000F1410000}"/>
    <cellStyle name="Porcentagem 2 4 2 2 2 5 4" xfId="16586" xr:uid="{00000000-0005-0000-0000-0000F2410000}"/>
    <cellStyle name="Porcentagem 2 4 2 2 2 6" xfId="9573" xr:uid="{00000000-0005-0000-0000-0000F3410000}"/>
    <cellStyle name="Porcentagem 2 4 2 2 2 6 2" xfId="28757" xr:uid="{00000000-0005-0000-0000-0000F4410000}"/>
    <cellStyle name="Porcentagem 2 4 2 2 2 6 3" xfId="38937" xr:uid="{00000000-0005-0000-0000-0000F5410000}"/>
    <cellStyle name="Porcentagem 2 4 2 2 2 6 4" xfId="18577" xr:uid="{00000000-0005-0000-0000-0000F6410000}"/>
    <cellStyle name="Porcentagem 2 4 2 2 2 7" xfId="11326" xr:uid="{00000000-0005-0000-0000-0000F7410000}"/>
    <cellStyle name="Porcentagem 2 4 2 2 2 7 2" xfId="30510" xr:uid="{00000000-0005-0000-0000-0000F8410000}"/>
    <cellStyle name="Porcentagem 2 4 2 2 2 7 3" xfId="40690" xr:uid="{00000000-0005-0000-0000-0000F9410000}"/>
    <cellStyle name="Porcentagem 2 4 2 2 2 7 4" xfId="20330" xr:uid="{00000000-0005-0000-0000-0000FA410000}"/>
    <cellStyle name="Porcentagem 2 4 2 2 2 8" xfId="12202" xr:uid="{00000000-0005-0000-0000-0000FB410000}"/>
    <cellStyle name="Porcentagem 2 4 2 2 2 8 2" xfId="31386" xr:uid="{00000000-0005-0000-0000-0000FC410000}"/>
    <cellStyle name="Porcentagem 2 4 2 2 2 8 3" xfId="41566" xr:uid="{00000000-0005-0000-0000-0000FD410000}"/>
    <cellStyle name="Porcentagem 2 4 2 2 2 8 4" xfId="21206" xr:uid="{00000000-0005-0000-0000-0000FE410000}"/>
    <cellStyle name="Porcentagem 2 4 2 2 2 9" xfId="22083" xr:uid="{00000000-0005-0000-0000-0000FF410000}"/>
    <cellStyle name="Porcentagem 2 4 2 2 2 9 2" xfId="32263" xr:uid="{00000000-0005-0000-0000-000000420000}"/>
    <cellStyle name="Porcentagem 2 4 2 2 2 9 3" xfId="42443" xr:uid="{00000000-0005-0000-0000-000001420000}"/>
    <cellStyle name="Porcentagem 2 4 2 2 3" xfId="4293" xr:uid="{00000000-0005-0000-0000-000002420000}"/>
    <cellStyle name="Porcentagem 2 4 2 2 3 10" xfId="33661" xr:uid="{00000000-0005-0000-0000-000003420000}"/>
    <cellStyle name="Porcentagem 2 4 2 2 3 11" xfId="13300" xr:uid="{00000000-0005-0000-0000-000004420000}"/>
    <cellStyle name="Porcentagem 2 4 2 2 3 2" xfId="5170" xr:uid="{00000000-0005-0000-0000-000005420000}"/>
    <cellStyle name="Porcentagem 2 4 2 2 3 2 2" xfId="6922" xr:uid="{00000000-0005-0000-0000-000006420000}"/>
    <cellStyle name="Porcentagem 2 4 2 2 3 2 2 2" xfId="26109" xr:uid="{00000000-0005-0000-0000-000007420000}"/>
    <cellStyle name="Porcentagem 2 4 2 2 3 2 2 3" xfId="36289" xr:uid="{00000000-0005-0000-0000-000008420000}"/>
    <cellStyle name="Porcentagem 2 4 2 2 3 2 2 4" xfId="15928" xr:uid="{00000000-0005-0000-0000-000009420000}"/>
    <cellStyle name="Porcentagem 2 4 2 2 3 2 3" xfId="8675" xr:uid="{00000000-0005-0000-0000-00000A420000}"/>
    <cellStyle name="Porcentagem 2 4 2 2 3 2 3 2" xfId="27862" xr:uid="{00000000-0005-0000-0000-00000B420000}"/>
    <cellStyle name="Porcentagem 2 4 2 2 3 2 3 3" xfId="38042" xr:uid="{00000000-0005-0000-0000-00000C420000}"/>
    <cellStyle name="Porcentagem 2 4 2 2 3 2 3 4" xfId="17681" xr:uid="{00000000-0005-0000-0000-00000D420000}"/>
    <cellStyle name="Porcentagem 2 4 2 2 3 2 4" xfId="10668" xr:uid="{00000000-0005-0000-0000-00000E420000}"/>
    <cellStyle name="Porcentagem 2 4 2 2 3 2 4 2" xfId="29852" xr:uid="{00000000-0005-0000-0000-00000F420000}"/>
    <cellStyle name="Porcentagem 2 4 2 2 3 2 4 3" xfId="40032" xr:uid="{00000000-0005-0000-0000-000010420000}"/>
    <cellStyle name="Porcentagem 2 4 2 2 3 2 4 4" xfId="19672" xr:uid="{00000000-0005-0000-0000-000011420000}"/>
    <cellStyle name="Porcentagem 2 4 2 2 3 2 5" xfId="24357" xr:uid="{00000000-0005-0000-0000-000012420000}"/>
    <cellStyle name="Porcentagem 2 4 2 2 3 2 6" xfId="34537" xr:uid="{00000000-0005-0000-0000-000013420000}"/>
    <cellStyle name="Porcentagem 2 4 2 2 3 2 7" xfId="14176" xr:uid="{00000000-0005-0000-0000-000014420000}"/>
    <cellStyle name="Porcentagem 2 4 2 2 3 3" xfId="6046" xr:uid="{00000000-0005-0000-0000-000015420000}"/>
    <cellStyle name="Porcentagem 2 4 2 2 3 3 2" xfId="25233" xr:uid="{00000000-0005-0000-0000-000016420000}"/>
    <cellStyle name="Porcentagem 2 4 2 2 3 3 3" xfId="35413" xr:uid="{00000000-0005-0000-0000-000017420000}"/>
    <cellStyle name="Porcentagem 2 4 2 2 3 3 4" xfId="15052" xr:uid="{00000000-0005-0000-0000-000018420000}"/>
    <cellStyle name="Porcentagem 2 4 2 2 3 4" xfId="7799" xr:uid="{00000000-0005-0000-0000-000019420000}"/>
    <cellStyle name="Porcentagem 2 4 2 2 3 4 2" xfId="26986" xr:uid="{00000000-0005-0000-0000-00001A420000}"/>
    <cellStyle name="Porcentagem 2 4 2 2 3 4 3" xfId="37166" xr:uid="{00000000-0005-0000-0000-00001B420000}"/>
    <cellStyle name="Porcentagem 2 4 2 2 3 4 4" xfId="16805" xr:uid="{00000000-0005-0000-0000-00001C420000}"/>
    <cellStyle name="Porcentagem 2 4 2 2 3 5" xfId="9792" xr:uid="{00000000-0005-0000-0000-00001D420000}"/>
    <cellStyle name="Porcentagem 2 4 2 2 3 5 2" xfId="28976" xr:uid="{00000000-0005-0000-0000-00001E420000}"/>
    <cellStyle name="Porcentagem 2 4 2 2 3 5 3" xfId="39156" xr:uid="{00000000-0005-0000-0000-00001F420000}"/>
    <cellStyle name="Porcentagem 2 4 2 2 3 5 4" xfId="18796" xr:uid="{00000000-0005-0000-0000-000020420000}"/>
    <cellStyle name="Porcentagem 2 4 2 2 3 6" xfId="11545" xr:uid="{00000000-0005-0000-0000-000021420000}"/>
    <cellStyle name="Porcentagem 2 4 2 2 3 6 2" xfId="30729" xr:uid="{00000000-0005-0000-0000-000022420000}"/>
    <cellStyle name="Porcentagem 2 4 2 2 3 6 3" xfId="40909" xr:uid="{00000000-0005-0000-0000-000023420000}"/>
    <cellStyle name="Porcentagem 2 4 2 2 3 6 4" xfId="20549" xr:uid="{00000000-0005-0000-0000-000024420000}"/>
    <cellStyle name="Porcentagem 2 4 2 2 3 7" xfId="12421" xr:uid="{00000000-0005-0000-0000-000025420000}"/>
    <cellStyle name="Porcentagem 2 4 2 2 3 7 2" xfId="31605" xr:uid="{00000000-0005-0000-0000-000026420000}"/>
    <cellStyle name="Porcentagem 2 4 2 2 3 7 3" xfId="41785" xr:uid="{00000000-0005-0000-0000-000027420000}"/>
    <cellStyle name="Porcentagem 2 4 2 2 3 7 4" xfId="21425" xr:uid="{00000000-0005-0000-0000-000028420000}"/>
    <cellStyle name="Porcentagem 2 4 2 2 3 8" xfId="22302" xr:uid="{00000000-0005-0000-0000-000029420000}"/>
    <cellStyle name="Porcentagem 2 4 2 2 3 8 2" xfId="32482" xr:uid="{00000000-0005-0000-0000-00002A420000}"/>
    <cellStyle name="Porcentagem 2 4 2 2 3 8 3" xfId="42662" xr:uid="{00000000-0005-0000-0000-00002B420000}"/>
    <cellStyle name="Porcentagem 2 4 2 2 3 9" xfId="23481" xr:uid="{00000000-0005-0000-0000-00002C420000}"/>
    <cellStyle name="Porcentagem 2 4 2 2 4" xfId="4732" xr:uid="{00000000-0005-0000-0000-00002D420000}"/>
    <cellStyle name="Porcentagem 2 4 2 2 4 2" xfId="6484" xr:uid="{00000000-0005-0000-0000-00002E420000}"/>
    <cellStyle name="Porcentagem 2 4 2 2 4 2 2" xfId="25671" xr:uid="{00000000-0005-0000-0000-00002F420000}"/>
    <cellStyle name="Porcentagem 2 4 2 2 4 2 3" xfId="35851" xr:uid="{00000000-0005-0000-0000-000030420000}"/>
    <cellStyle name="Porcentagem 2 4 2 2 4 2 4" xfId="15490" xr:uid="{00000000-0005-0000-0000-000031420000}"/>
    <cellStyle name="Porcentagem 2 4 2 2 4 3" xfId="8237" xr:uid="{00000000-0005-0000-0000-000032420000}"/>
    <cellStyle name="Porcentagem 2 4 2 2 4 3 2" xfId="27424" xr:uid="{00000000-0005-0000-0000-000033420000}"/>
    <cellStyle name="Porcentagem 2 4 2 2 4 3 3" xfId="37604" xr:uid="{00000000-0005-0000-0000-000034420000}"/>
    <cellStyle name="Porcentagem 2 4 2 2 4 3 4" xfId="17243" xr:uid="{00000000-0005-0000-0000-000035420000}"/>
    <cellStyle name="Porcentagem 2 4 2 2 4 4" xfId="10230" xr:uid="{00000000-0005-0000-0000-000036420000}"/>
    <cellStyle name="Porcentagem 2 4 2 2 4 4 2" xfId="29414" xr:uid="{00000000-0005-0000-0000-000037420000}"/>
    <cellStyle name="Porcentagem 2 4 2 2 4 4 3" xfId="39594" xr:uid="{00000000-0005-0000-0000-000038420000}"/>
    <cellStyle name="Porcentagem 2 4 2 2 4 4 4" xfId="19234" xr:uid="{00000000-0005-0000-0000-000039420000}"/>
    <cellStyle name="Porcentagem 2 4 2 2 4 5" xfId="23919" xr:uid="{00000000-0005-0000-0000-00003A420000}"/>
    <cellStyle name="Porcentagem 2 4 2 2 4 6" xfId="34099" xr:uid="{00000000-0005-0000-0000-00003B420000}"/>
    <cellStyle name="Porcentagem 2 4 2 2 4 7" xfId="13738" xr:uid="{00000000-0005-0000-0000-00003C420000}"/>
    <cellStyle name="Porcentagem 2 4 2 2 5" xfId="5608" xr:uid="{00000000-0005-0000-0000-00003D420000}"/>
    <cellStyle name="Porcentagem 2 4 2 2 5 2" xfId="9134" xr:uid="{00000000-0005-0000-0000-00003E420000}"/>
    <cellStyle name="Porcentagem 2 4 2 2 5 2 2" xfId="28318" xr:uid="{00000000-0005-0000-0000-00003F420000}"/>
    <cellStyle name="Porcentagem 2 4 2 2 5 2 3" xfId="38498" xr:uid="{00000000-0005-0000-0000-000040420000}"/>
    <cellStyle name="Porcentagem 2 4 2 2 5 2 4" xfId="18138" xr:uid="{00000000-0005-0000-0000-000041420000}"/>
    <cellStyle name="Porcentagem 2 4 2 2 5 3" xfId="24795" xr:uid="{00000000-0005-0000-0000-000042420000}"/>
    <cellStyle name="Porcentagem 2 4 2 2 5 4" xfId="34975" xr:uid="{00000000-0005-0000-0000-000043420000}"/>
    <cellStyle name="Porcentagem 2 4 2 2 5 5" xfId="14614" xr:uid="{00000000-0005-0000-0000-000044420000}"/>
    <cellStyle name="Porcentagem 2 4 2 2 6" xfId="7361" xr:uid="{00000000-0005-0000-0000-000045420000}"/>
    <cellStyle name="Porcentagem 2 4 2 2 6 2" xfId="26548" xr:uid="{00000000-0005-0000-0000-000046420000}"/>
    <cellStyle name="Porcentagem 2 4 2 2 6 3" xfId="36728" xr:uid="{00000000-0005-0000-0000-000047420000}"/>
    <cellStyle name="Porcentagem 2 4 2 2 6 4" xfId="16367" xr:uid="{00000000-0005-0000-0000-000048420000}"/>
    <cellStyle name="Porcentagem 2 4 2 2 7" xfId="9354" xr:uid="{00000000-0005-0000-0000-000049420000}"/>
    <cellStyle name="Porcentagem 2 4 2 2 7 2" xfId="28538" xr:uid="{00000000-0005-0000-0000-00004A420000}"/>
    <cellStyle name="Porcentagem 2 4 2 2 7 3" xfId="38718" xr:uid="{00000000-0005-0000-0000-00004B420000}"/>
    <cellStyle name="Porcentagem 2 4 2 2 7 4" xfId="18358" xr:uid="{00000000-0005-0000-0000-00004C420000}"/>
    <cellStyle name="Porcentagem 2 4 2 2 8" xfId="11107" xr:uid="{00000000-0005-0000-0000-00004D420000}"/>
    <cellStyle name="Porcentagem 2 4 2 2 8 2" xfId="30291" xr:uid="{00000000-0005-0000-0000-00004E420000}"/>
    <cellStyle name="Porcentagem 2 4 2 2 8 3" xfId="40471" xr:uid="{00000000-0005-0000-0000-00004F420000}"/>
    <cellStyle name="Porcentagem 2 4 2 2 8 4" xfId="20111" xr:uid="{00000000-0005-0000-0000-000050420000}"/>
    <cellStyle name="Porcentagem 2 4 2 2 9" xfId="11983" xr:uid="{00000000-0005-0000-0000-000051420000}"/>
    <cellStyle name="Porcentagem 2 4 2 2 9 2" xfId="31167" xr:uid="{00000000-0005-0000-0000-000052420000}"/>
    <cellStyle name="Porcentagem 2 4 2 2 9 3" xfId="41347" xr:uid="{00000000-0005-0000-0000-000053420000}"/>
    <cellStyle name="Porcentagem 2 4 2 2 9 4" xfId="20987" xr:uid="{00000000-0005-0000-0000-000054420000}"/>
    <cellStyle name="Porcentagem 2 4 2 3" xfId="2130" xr:uid="{00000000-0005-0000-0000-000055420000}"/>
    <cellStyle name="Porcentagem 2 4 2 3 10" xfId="23147" xr:uid="{00000000-0005-0000-0000-000056420000}"/>
    <cellStyle name="Porcentagem 2 4 2 3 11" xfId="33327" xr:uid="{00000000-0005-0000-0000-000057420000}"/>
    <cellStyle name="Porcentagem 2 4 2 3 12" xfId="12966" xr:uid="{00000000-0005-0000-0000-000058420000}"/>
    <cellStyle name="Porcentagem 2 4 2 3 13" xfId="3959" xr:uid="{00000000-0005-0000-0000-000059420000}"/>
    <cellStyle name="Porcentagem 2 4 2 3 2" xfId="4397" xr:uid="{00000000-0005-0000-0000-00005A420000}"/>
    <cellStyle name="Porcentagem 2 4 2 3 2 10" xfId="33765" xr:uid="{00000000-0005-0000-0000-00005B420000}"/>
    <cellStyle name="Porcentagem 2 4 2 3 2 11" xfId="13404" xr:uid="{00000000-0005-0000-0000-00005C420000}"/>
    <cellStyle name="Porcentagem 2 4 2 3 2 2" xfId="5274" xr:uid="{00000000-0005-0000-0000-00005D420000}"/>
    <cellStyle name="Porcentagem 2 4 2 3 2 2 2" xfId="7026" xr:uid="{00000000-0005-0000-0000-00005E420000}"/>
    <cellStyle name="Porcentagem 2 4 2 3 2 2 2 2" xfId="26213" xr:uid="{00000000-0005-0000-0000-00005F420000}"/>
    <cellStyle name="Porcentagem 2 4 2 3 2 2 2 3" xfId="36393" xr:uid="{00000000-0005-0000-0000-000060420000}"/>
    <cellStyle name="Porcentagem 2 4 2 3 2 2 2 4" xfId="16032" xr:uid="{00000000-0005-0000-0000-000061420000}"/>
    <cellStyle name="Porcentagem 2 4 2 3 2 2 3" xfId="8779" xr:uid="{00000000-0005-0000-0000-000062420000}"/>
    <cellStyle name="Porcentagem 2 4 2 3 2 2 3 2" xfId="27966" xr:uid="{00000000-0005-0000-0000-000063420000}"/>
    <cellStyle name="Porcentagem 2 4 2 3 2 2 3 3" xfId="38146" xr:uid="{00000000-0005-0000-0000-000064420000}"/>
    <cellStyle name="Porcentagem 2 4 2 3 2 2 3 4" xfId="17785" xr:uid="{00000000-0005-0000-0000-000065420000}"/>
    <cellStyle name="Porcentagem 2 4 2 3 2 2 4" xfId="10772" xr:uid="{00000000-0005-0000-0000-000066420000}"/>
    <cellStyle name="Porcentagem 2 4 2 3 2 2 4 2" xfId="29956" xr:uid="{00000000-0005-0000-0000-000067420000}"/>
    <cellStyle name="Porcentagem 2 4 2 3 2 2 4 3" xfId="40136" xr:uid="{00000000-0005-0000-0000-000068420000}"/>
    <cellStyle name="Porcentagem 2 4 2 3 2 2 4 4" xfId="19776" xr:uid="{00000000-0005-0000-0000-000069420000}"/>
    <cellStyle name="Porcentagem 2 4 2 3 2 2 5" xfId="24461" xr:uid="{00000000-0005-0000-0000-00006A420000}"/>
    <cellStyle name="Porcentagem 2 4 2 3 2 2 6" xfId="34641" xr:uid="{00000000-0005-0000-0000-00006B420000}"/>
    <cellStyle name="Porcentagem 2 4 2 3 2 2 7" xfId="14280" xr:uid="{00000000-0005-0000-0000-00006C420000}"/>
    <cellStyle name="Porcentagem 2 4 2 3 2 3" xfId="6150" xr:uid="{00000000-0005-0000-0000-00006D420000}"/>
    <cellStyle name="Porcentagem 2 4 2 3 2 3 2" xfId="25337" xr:uid="{00000000-0005-0000-0000-00006E420000}"/>
    <cellStyle name="Porcentagem 2 4 2 3 2 3 3" xfId="35517" xr:uid="{00000000-0005-0000-0000-00006F420000}"/>
    <cellStyle name="Porcentagem 2 4 2 3 2 3 4" xfId="15156" xr:uid="{00000000-0005-0000-0000-000070420000}"/>
    <cellStyle name="Porcentagem 2 4 2 3 2 4" xfId="7903" xr:uid="{00000000-0005-0000-0000-000071420000}"/>
    <cellStyle name="Porcentagem 2 4 2 3 2 4 2" xfId="27090" xr:uid="{00000000-0005-0000-0000-000072420000}"/>
    <cellStyle name="Porcentagem 2 4 2 3 2 4 3" xfId="37270" xr:uid="{00000000-0005-0000-0000-000073420000}"/>
    <cellStyle name="Porcentagem 2 4 2 3 2 4 4" xfId="16909" xr:uid="{00000000-0005-0000-0000-000074420000}"/>
    <cellStyle name="Porcentagem 2 4 2 3 2 5" xfId="9896" xr:uid="{00000000-0005-0000-0000-000075420000}"/>
    <cellStyle name="Porcentagem 2 4 2 3 2 5 2" xfId="29080" xr:uid="{00000000-0005-0000-0000-000076420000}"/>
    <cellStyle name="Porcentagem 2 4 2 3 2 5 3" xfId="39260" xr:uid="{00000000-0005-0000-0000-000077420000}"/>
    <cellStyle name="Porcentagem 2 4 2 3 2 5 4" xfId="18900" xr:uid="{00000000-0005-0000-0000-000078420000}"/>
    <cellStyle name="Porcentagem 2 4 2 3 2 6" xfId="11649" xr:uid="{00000000-0005-0000-0000-000079420000}"/>
    <cellStyle name="Porcentagem 2 4 2 3 2 6 2" xfId="30833" xr:uid="{00000000-0005-0000-0000-00007A420000}"/>
    <cellStyle name="Porcentagem 2 4 2 3 2 6 3" xfId="41013" xr:uid="{00000000-0005-0000-0000-00007B420000}"/>
    <cellStyle name="Porcentagem 2 4 2 3 2 6 4" xfId="20653" xr:uid="{00000000-0005-0000-0000-00007C420000}"/>
    <cellStyle name="Porcentagem 2 4 2 3 2 7" xfId="12525" xr:uid="{00000000-0005-0000-0000-00007D420000}"/>
    <cellStyle name="Porcentagem 2 4 2 3 2 7 2" xfId="31709" xr:uid="{00000000-0005-0000-0000-00007E420000}"/>
    <cellStyle name="Porcentagem 2 4 2 3 2 7 3" xfId="41889" xr:uid="{00000000-0005-0000-0000-00007F420000}"/>
    <cellStyle name="Porcentagem 2 4 2 3 2 7 4" xfId="21529" xr:uid="{00000000-0005-0000-0000-000080420000}"/>
    <cellStyle name="Porcentagem 2 4 2 3 2 8" xfId="22406" xr:uid="{00000000-0005-0000-0000-000081420000}"/>
    <cellStyle name="Porcentagem 2 4 2 3 2 8 2" xfId="32586" xr:uid="{00000000-0005-0000-0000-000082420000}"/>
    <cellStyle name="Porcentagem 2 4 2 3 2 8 3" xfId="42766" xr:uid="{00000000-0005-0000-0000-000083420000}"/>
    <cellStyle name="Porcentagem 2 4 2 3 2 9" xfId="23585" xr:uid="{00000000-0005-0000-0000-000084420000}"/>
    <cellStyle name="Porcentagem 2 4 2 3 3" xfId="4836" xr:uid="{00000000-0005-0000-0000-000085420000}"/>
    <cellStyle name="Porcentagem 2 4 2 3 3 2" xfId="6588" xr:uid="{00000000-0005-0000-0000-000086420000}"/>
    <cellStyle name="Porcentagem 2 4 2 3 3 2 2" xfId="25775" xr:uid="{00000000-0005-0000-0000-000087420000}"/>
    <cellStyle name="Porcentagem 2 4 2 3 3 2 3" xfId="35955" xr:uid="{00000000-0005-0000-0000-000088420000}"/>
    <cellStyle name="Porcentagem 2 4 2 3 3 2 4" xfId="15594" xr:uid="{00000000-0005-0000-0000-000089420000}"/>
    <cellStyle name="Porcentagem 2 4 2 3 3 3" xfId="8341" xr:uid="{00000000-0005-0000-0000-00008A420000}"/>
    <cellStyle name="Porcentagem 2 4 2 3 3 3 2" xfId="27528" xr:uid="{00000000-0005-0000-0000-00008B420000}"/>
    <cellStyle name="Porcentagem 2 4 2 3 3 3 3" xfId="37708" xr:uid="{00000000-0005-0000-0000-00008C420000}"/>
    <cellStyle name="Porcentagem 2 4 2 3 3 3 4" xfId="17347" xr:uid="{00000000-0005-0000-0000-00008D420000}"/>
    <cellStyle name="Porcentagem 2 4 2 3 3 4" xfId="10334" xr:uid="{00000000-0005-0000-0000-00008E420000}"/>
    <cellStyle name="Porcentagem 2 4 2 3 3 4 2" xfId="29518" xr:uid="{00000000-0005-0000-0000-00008F420000}"/>
    <cellStyle name="Porcentagem 2 4 2 3 3 4 3" xfId="39698" xr:uid="{00000000-0005-0000-0000-000090420000}"/>
    <cellStyle name="Porcentagem 2 4 2 3 3 4 4" xfId="19338" xr:uid="{00000000-0005-0000-0000-000091420000}"/>
    <cellStyle name="Porcentagem 2 4 2 3 3 5" xfId="24023" xr:uid="{00000000-0005-0000-0000-000092420000}"/>
    <cellStyle name="Porcentagem 2 4 2 3 3 6" xfId="34203" xr:uid="{00000000-0005-0000-0000-000093420000}"/>
    <cellStyle name="Porcentagem 2 4 2 3 3 7" xfId="13842" xr:uid="{00000000-0005-0000-0000-000094420000}"/>
    <cellStyle name="Porcentagem 2 4 2 3 4" xfId="5712" xr:uid="{00000000-0005-0000-0000-000095420000}"/>
    <cellStyle name="Porcentagem 2 4 2 3 4 2" xfId="24899" xr:uid="{00000000-0005-0000-0000-000096420000}"/>
    <cellStyle name="Porcentagem 2 4 2 3 4 3" xfId="35079" xr:uid="{00000000-0005-0000-0000-000097420000}"/>
    <cellStyle name="Porcentagem 2 4 2 3 4 4" xfId="14718" xr:uid="{00000000-0005-0000-0000-000098420000}"/>
    <cellStyle name="Porcentagem 2 4 2 3 5" xfId="7465" xr:uid="{00000000-0005-0000-0000-000099420000}"/>
    <cellStyle name="Porcentagem 2 4 2 3 5 2" xfId="26652" xr:uid="{00000000-0005-0000-0000-00009A420000}"/>
    <cellStyle name="Porcentagem 2 4 2 3 5 3" xfId="36832" xr:uid="{00000000-0005-0000-0000-00009B420000}"/>
    <cellStyle name="Porcentagem 2 4 2 3 5 4" xfId="16471" xr:uid="{00000000-0005-0000-0000-00009C420000}"/>
    <cellStyle name="Porcentagem 2 4 2 3 6" xfId="9458" xr:uid="{00000000-0005-0000-0000-00009D420000}"/>
    <cellStyle name="Porcentagem 2 4 2 3 6 2" xfId="28642" xr:uid="{00000000-0005-0000-0000-00009E420000}"/>
    <cellStyle name="Porcentagem 2 4 2 3 6 3" xfId="38822" xr:uid="{00000000-0005-0000-0000-00009F420000}"/>
    <cellStyle name="Porcentagem 2 4 2 3 6 4" xfId="18462" xr:uid="{00000000-0005-0000-0000-0000A0420000}"/>
    <cellStyle name="Porcentagem 2 4 2 3 7" xfId="11211" xr:uid="{00000000-0005-0000-0000-0000A1420000}"/>
    <cellStyle name="Porcentagem 2 4 2 3 7 2" xfId="30395" xr:uid="{00000000-0005-0000-0000-0000A2420000}"/>
    <cellStyle name="Porcentagem 2 4 2 3 7 3" xfId="40575" xr:uid="{00000000-0005-0000-0000-0000A3420000}"/>
    <cellStyle name="Porcentagem 2 4 2 3 7 4" xfId="20215" xr:uid="{00000000-0005-0000-0000-0000A4420000}"/>
    <cellStyle name="Porcentagem 2 4 2 3 8" xfId="12087" xr:uid="{00000000-0005-0000-0000-0000A5420000}"/>
    <cellStyle name="Porcentagem 2 4 2 3 8 2" xfId="31271" xr:uid="{00000000-0005-0000-0000-0000A6420000}"/>
    <cellStyle name="Porcentagem 2 4 2 3 8 3" xfId="41451" xr:uid="{00000000-0005-0000-0000-0000A7420000}"/>
    <cellStyle name="Porcentagem 2 4 2 3 8 4" xfId="21091" xr:uid="{00000000-0005-0000-0000-0000A8420000}"/>
    <cellStyle name="Porcentagem 2 4 2 3 9" xfId="21968" xr:uid="{00000000-0005-0000-0000-0000A9420000}"/>
    <cellStyle name="Porcentagem 2 4 2 3 9 2" xfId="32148" xr:uid="{00000000-0005-0000-0000-0000AA420000}"/>
    <cellStyle name="Porcentagem 2 4 2 3 9 3" xfId="42328" xr:uid="{00000000-0005-0000-0000-0000AB420000}"/>
    <cellStyle name="Porcentagem 2 4 2 4" xfId="3478" xr:uid="{00000000-0005-0000-0000-0000AC420000}"/>
    <cellStyle name="Porcentagem 2 4 2 4 10" xfId="33546" xr:uid="{00000000-0005-0000-0000-0000AD420000}"/>
    <cellStyle name="Porcentagem 2 4 2 4 11" xfId="13185" xr:uid="{00000000-0005-0000-0000-0000AE420000}"/>
    <cellStyle name="Porcentagem 2 4 2 4 12" xfId="4178" xr:uid="{00000000-0005-0000-0000-0000AF420000}"/>
    <cellStyle name="Porcentagem 2 4 2 4 2" xfId="5055" xr:uid="{00000000-0005-0000-0000-0000B0420000}"/>
    <cellStyle name="Porcentagem 2 4 2 4 2 2" xfId="6807" xr:uid="{00000000-0005-0000-0000-0000B1420000}"/>
    <cellStyle name="Porcentagem 2 4 2 4 2 2 2" xfId="25994" xr:uid="{00000000-0005-0000-0000-0000B2420000}"/>
    <cellStyle name="Porcentagem 2 4 2 4 2 2 3" xfId="36174" xr:uid="{00000000-0005-0000-0000-0000B3420000}"/>
    <cellStyle name="Porcentagem 2 4 2 4 2 2 4" xfId="15813" xr:uid="{00000000-0005-0000-0000-0000B4420000}"/>
    <cellStyle name="Porcentagem 2 4 2 4 2 3" xfId="8560" xr:uid="{00000000-0005-0000-0000-0000B5420000}"/>
    <cellStyle name="Porcentagem 2 4 2 4 2 3 2" xfId="27747" xr:uid="{00000000-0005-0000-0000-0000B6420000}"/>
    <cellStyle name="Porcentagem 2 4 2 4 2 3 3" xfId="37927" xr:uid="{00000000-0005-0000-0000-0000B7420000}"/>
    <cellStyle name="Porcentagem 2 4 2 4 2 3 4" xfId="17566" xr:uid="{00000000-0005-0000-0000-0000B8420000}"/>
    <cellStyle name="Porcentagem 2 4 2 4 2 4" xfId="10553" xr:uid="{00000000-0005-0000-0000-0000B9420000}"/>
    <cellStyle name="Porcentagem 2 4 2 4 2 4 2" xfId="29737" xr:uid="{00000000-0005-0000-0000-0000BA420000}"/>
    <cellStyle name="Porcentagem 2 4 2 4 2 4 3" xfId="39917" xr:uid="{00000000-0005-0000-0000-0000BB420000}"/>
    <cellStyle name="Porcentagem 2 4 2 4 2 4 4" xfId="19557" xr:uid="{00000000-0005-0000-0000-0000BC420000}"/>
    <cellStyle name="Porcentagem 2 4 2 4 2 5" xfId="24242" xr:uid="{00000000-0005-0000-0000-0000BD420000}"/>
    <cellStyle name="Porcentagem 2 4 2 4 2 6" xfId="34422" xr:uid="{00000000-0005-0000-0000-0000BE420000}"/>
    <cellStyle name="Porcentagem 2 4 2 4 2 7" xfId="14061" xr:uid="{00000000-0005-0000-0000-0000BF420000}"/>
    <cellStyle name="Porcentagem 2 4 2 4 3" xfId="5931" xr:uid="{00000000-0005-0000-0000-0000C0420000}"/>
    <cellStyle name="Porcentagem 2 4 2 4 3 2" xfId="25118" xr:uid="{00000000-0005-0000-0000-0000C1420000}"/>
    <cellStyle name="Porcentagem 2 4 2 4 3 3" xfId="35298" xr:uid="{00000000-0005-0000-0000-0000C2420000}"/>
    <cellStyle name="Porcentagem 2 4 2 4 3 4" xfId="14937" xr:uid="{00000000-0005-0000-0000-0000C3420000}"/>
    <cellStyle name="Porcentagem 2 4 2 4 4" xfId="7684" xr:uid="{00000000-0005-0000-0000-0000C4420000}"/>
    <cellStyle name="Porcentagem 2 4 2 4 4 2" xfId="26871" xr:uid="{00000000-0005-0000-0000-0000C5420000}"/>
    <cellStyle name="Porcentagem 2 4 2 4 4 3" xfId="37051" xr:uid="{00000000-0005-0000-0000-0000C6420000}"/>
    <cellStyle name="Porcentagem 2 4 2 4 4 4" xfId="16690" xr:uid="{00000000-0005-0000-0000-0000C7420000}"/>
    <cellStyle name="Porcentagem 2 4 2 4 5" xfId="9677" xr:uid="{00000000-0005-0000-0000-0000C8420000}"/>
    <cellStyle name="Porcentagem 2 4 2 4 5 2" xfId="28861" xr:uid="{00000000-0005-0000-0000-0000C9420000}"/>
    <cellStyle name="Porcentagem 2 4 2 4 5 3" xfId="39041" xr:uid="{00000000-0005-0000-0000-0000CA420000}"/>
    <cellStyle name="Porcentagem 2 4 2 4 5 4" xfId="18681" xr:uid="{00000000-0005-0000-0000-0000CB420000}"/>
    <cellStyle name="Porcentagem 2 4 2 4 6" xfId="11430" xr:uid="{00000000-0005-0000-0000-0000CC420000}"/>
    <cellStyle name="Porcentagem 2 4 2 4 6 2" xfId="30614" xr:uid="{00000000-0005-0000-0000-0000CD420000}"/>
    <cellStyle name="Porcentagem 2 4 2 4 6 3" xfId="40794" xr:uid="{00000000-0005-0000-0000-0000CE420000}"/>
    <cellStyle name="Porcentagem 2 4 2 4 6 4" xfId="20434" xr:uid="{00000000-0005-0000-0000-0000CF420000}"/>
    <cellStyle name="Porcentagem 2 4 2 4 7" xfId="12306" xr:uid="{00000000-0005-0000-0000-0000D0420000}"/>
    <cellStyle name="Porcentagem 2 4 2 4 7 2" xfId="31490" xr:uid="{00000000-0005-0000-0000-0000D1420000}"/>
    <cellStyle name="Porcentagem 2 4 2 4 7 3" xfId="41670" xr:uid="{00000000-0005-0000-0000-0000D2420000}"/>
    <cellStyle name="Porcentagem 2 4 2 4 7 4" xfId="21310" xr:uid="{00000000-0005-0000-0000-0000D3420000}"/>
    <cellStyle name="Porcentagem 2 4 2 4 8" xfId="22187" xr:uid="{00000000-0005-0000-0000-0000D4420000}"/>
    <cellStyle name="Porcentagem 2 4 2 4 8 2" xfId="32367" xr:uid="{00000000-0005-0000-0000-0000D5420000}"/>
    <cellStyle name="Porcentagem 2 4 2 4 8 3" xfId="42547" xr:uid="{00000000-0005-0000-0000-0000D6420000}"/>
    <cellStyle name="Porcentagem 2 4 2 4 9" xfId="23366" xr:uid="{00000000-0005-0000-0000-0000D7420000}"/>
    <cellStyle name="Porcentagem 2 4 2 5" xfId="4617" xr:uid="{00000000-0005-0000-0000-0000D8420000}"/>
    <cellStyle name="Porcentagem 2 4 2 5 2" xfId="6369" xr:uid="{00000000-0005-0000-0000-0000D9420000}"/>
    <cellStyle name="Porcentagem 2 4 2 5 2 2" xfId="25556" xr:uid="{00000000-0005-0000-0000-0000DA420000}"/>
    <cellStyle name="Porcentagem 2 4 2 5 2 3" xfId="35736" xr:uid="{00000000-0005-0000-0000-0000DB420000}"/>
    <cellStyle name="Porcentagem 2 4 2 5 2 4" xfId="15375" xr:uid="{00000000-0005-0000-0000-0000DC420000}"/>
    <cellStyle name="Porcentagem 2 4 2 5 3" xfId="8122" xr:uid="{00000000-0005-0000-0000-0000DD420000}"/>
    <cellStyle name="Porcentagem 2 4 2 5 3 2" xfId="27309" xr:uid="{00000000-0005-0000-0000-0000DE420000}"/>
    <cellStyle name="Porcentagem 2 4 2 5 3 3" xfId="37489" xr:uid="{00000000-0005-0000-0000-0000DF420000}"/>
    <cellStyle name="Porcentagem 2 4 2 5 3 4" xfId="17128" xr:uid="{00000000-0005-0000-0000-0000E0420000}"/>
    <cellStyle name="Porcentagem 2 4 2 5 4" xfId="10115" xr:uid="{00000000-0005-0000-0000-0000E1420000}"/>
    <cellStyle name="Porcentagem 2 4 2 5 4 2" xfId="29299" xr:uid="{00000000-0005-0000-0000-0000E2420000}"/>
    <cellStyle name="Porcentagem 2 4 2 5 4 3" xfId="39479" xr:uid="{00000000-0005-0000-0000-0000E3420000}"/>
    <cellStyle name="Porcentagem 2 4 2 5 4 4" xfId="19119" xr:uid="{00000000-0005-0000-0000-0000E4420000}"/>
    <cellStyle name="Porcentagem 2 4 2 5 5" xfId="23804" xr:uid="{00000000-0005-0000-0000-0000E5420000}"/>
    <cellStyle name="Porcentagem 2 4 2 5 6" xfId="33984" xr:uid="{00000000-0005-0000-0000-0000E6420000}"/>
    <cellStyle name="Porcentagem 2 4 2 5 7" xfId="13623" xr:uid="{00000000-0005-0000-0000-0000E7420000}"/>
    <cellStyle name="Porcentagem 2 4 2 6" xfId="5493" xr:uid="{00000000-0005-0000-0000-0000E8420000}"/>
    <cellStyle name="Porcentagem 2 4 2 6 2" xfId="9016" xr:uid="{00000000-0005-0000-0000-0000E9420000}"/>
    <cellStyle name="Porcentagem 2 4 2 6 2 2" xfId="28200" xr:uid="{00000000-0005-0000-0000-0000EA420000}"/>
    <cellStyle name="Porcentagem 2 4 2 6 2 3" xfId="38380" xr:uid="{00000000-0005-0000-0000-0000EB420000}"/>
    <cellStyle name="Porcentagem 2 4 2 6 2 4" xfId="18020" xr:uid="{00000000-0005-0000-0000-0000EC420000}"/>
    <cellStyle name="Porcentagem 2 4 2 6 3" xfId="24680" xr:uid="{00000000-0005-0000-0000-0000ED420000}"/>
    <cellStyle name="Porcentagem 2 4 2 6 4" xfId="34860" xr:uid="{00000000-0005-0000-0000-0000EE420000}"/>
    <cellStyle name="Porcentagem 2 4 2 6 5" xfId="14499" xr:uid="{00000000-0005-0000-0000-0000EF420000}"/>
    <cellStyle name="Porcentagem 2 4 2 7" xfId="7246" xr:uid="{00000000-0005-0000-0000-0000F0420000}"/>
    <cellStyle name="Porcentagem 2 4 2 7 2" xfId="26433" xr:uid="{00000000-0005-0000-0000-0000F1420000}"/>
    <cellStyle name="Porcentagem 2 4 2 7 3" xfId="36613" xr:uid="{00000000-0005-0000-0000-0000F2420000}"/>
    <cellStyle name="Porcentagem 2 4 2 7 4" xfId="16252" xr:uid="{00000000-0005-0000-0000-0000F3420000}"/>
    <cellStyle name="Porcentagem 2 4 2 8" xfId="9239" xr:uid="{00000000-0005-0000-0000-0000F4420000}"/>
    <cellStyle name="Porcentagem 2 4 2 8 2" xfId="28423" xr:uid="{00000000-0005-0000-0000-0000F5420000}"/>
    <cellStyle name="Porcentagem 2 4 2 8 3" xfId="38603" xr:uid="{00000000-0005-0000-0000-0000F6420000}"/>
    <cellStyle name="Porcentagem 2 4 2 8 4" xfId="18243" xr:uid="{00000000-0005-0000-0000-0000F7420000}"/>
    <cellStyle name="Porcentagem 2 4 2 9" xfId="10992" xr:uid="{00000000-0005-0000-0000-0000F8420000}"/>
    <cellStyle name="Porcentagem 2 4 2 9 2" xfId="30176" xr:uid="{00000000-0005-0000-0000-0000F9420000}"/>
    <cellStyle name="Porcentagem 2 4 2 9 3" xfId="40356" xr:uid="{00000000-0005-0000-0000-0000FA420000}"/>
    <cellStyle name="Porcentagem 2 4 2 9 4" xfId="19996" xr:uid="{00000000-0005-0000-0000-0000FB420000}"/>
    <cellStyle name="Porcentagem 2 4 20" xfId="3732" xr:uid="{00000000-0005-0000-0000-0000FC420000}"/>
    <cellStyle name="Porcentagem 2 4 3" xfId="1119" xr:uid="{00000000-0005-0000-0000-0000FD420000}"/>
    <cellStyle name="Porcentagem 2 4 3 10" xfId="11869" xr:uid="{00000000-0005-0000-0000-0000FE420000}"/>
    <cellStyle name="Porcentagem 2 4 3 10 2" xfId="31053" xr:uid="{00000000-0005-0000-0000-0000FF420000}"/>
    <cellStyle name="Porcentagem 2 4 3 10 3" xfId="41233" xr:uid="{00000000-0005-0000-0000-000000430000}"/>
    <cellStyle name="Porcentagem 2 4 3 10 4" xfId="20873" xr:uid="{00000000-0005-0000-0000-000001430000}"/>
    <cellStyle name="Porcentagem 2 4 3 11" xfId="21750" xr:uid="{00000000-0005-0000-0000-000002430000}"/>
    <cellStyle name="Porcentagem 2 4 3 11 2" xfId="31930" xr:uid="{00000000-0005-0000-0000-000003430000}"/>
    <cellStyle name="Porcentagem 2 4 3 11 3" xfId="42110" xr:uid="{00000000-0005-0000-0000-000004430000}"/>
    <cellStyle name="Porcentagem 2 4 3 12" xfId="22643" xr:uid="{00000000-0005-0000-0000-000005430000}"/>
    <cellStyle name="Porcentagem 2 4 3 12 2" xfId="32823" xr:uid="{00000000-0005-0000-0000-000006430000}"/>
    <cellStyle name="Porcentagem 2 4 3 12 3" xfId="43003" xr:uid="{00000000-0005-0000-0000-000007430000}"/>
    <cellStyle name="Porcentagem 2 4 3 13" xfId="22882" xr:uid="{00000000-0005-0000-0000-000008430000}"/>
    <cellStyle name="Porcentagem 2 4 3 14" xfId="33062" xr:uid="{00000000-0005-0000-0000-000009430000}"/>
    <cellStyle name="Porcentagem 2 4 3 15" xfId="43242" xr:uid="{00000000-0005-0000-0000-00000A430000}"/>
    <cellStyle name="Porcentagem 2 4 3 16" xfId="43481" xr:uid="{00000000-0005-0000-0000-00000B430000}"/>
    <cellStyle name="Porcentagem 2 4 3 17" xfId="12748" xr:uid="{00000000-0005-0000-0000-00000C430000}"/>
    <cellStyle name="Porcentagem 2 4 3 18" xfId="3734" xr:uid="{00000000-0005-0000-0000-00000D430000}"/>
    <cellStyle name="Porcentagem 2 4 3 2" xfId="2469" xr:uid="{00000000-0005-0000-0000-00000E430000}"/>
    <cellStyle name="Porcentagem 2 4 3 2 10" xfId="21865" xr:uid="{00000000-0005-0000-0000-00000F430000}"/>
    <cellStyle name="Porcentagem 2 4 3 2 10 2" xfId="32045" xr:uid="{00000000-0005-0000-0000-000010430000}"/>
    <cellStyle name="Porcentagem 2 4 3 2 10 3" xfId="42225" xr:uid="{00000000-0005-0000-0000-000011430000}"/>
    <cellStyle name="Porcentagem 2 4 3 2 11" xfId="22761" xr:uid="{00000000-0005-0000-0000-000012430000}"/>
    <cellStyle name="Porcentagem 2 4 3 2 11 2" xfId="32941" xr:uid="{00000000-0005-0000-0000-000013430000}"/>
    <cellStyle name="Porcentagem 2 4 3 2 11 3" xfId="43121" xr:uid="{00000000-0005-0000-0000-000014430000}"/>
    <cellStyle name="Porcentagem 2 4 3 2 12" xfId="23000" xr:uid="{00000000-0005-0000-0000-000015430000}"/>
    <cellStyle name="Porcentagem 2 4 3 2 13" xfId="33180" xr:uid="{00000000-0005-0000-0000-000016430000}"/>
    <cellStyle name="Porcentagem 2 4 3 2 14" xfId="43360" xr:uid="{00000000-0005-0000-0000-000017430000}"/>
    <cellStyle name="Porcentagem 2 4 3 2 15" xfId="43599" xr:uid="{00000000-0005-0000-0000-000018430000}"/>
    <cellStyle name="Porcentagem 2 4 3 2 16" xfId="12863" xr:uid="{00000000-0005-0000-0000-000019430000}"/>
    <cellStyle name="Porcentagem 2 4 3 2 17" xfId="3855" xr:uid="{00000000-0005-0000-0000-00001A430000}"/>
    <cellStyle name="Porcentagem 2 4 3 2 2" xfId="4075" xr:uid="{00000000-0005-0000-0000-00001B430000}"/>
    <cellStyle name="Porcentagem 2 4 3 2 2 10" xfId="23263" xr:uid="{00000000-0005-0000-0000-00001C430000}"/>
    <cellStyle name="Porcentagem 2 4 3 2 2 11" xfId="33443" xr:uid="{00000000-0005-0000-0000-00001D430000}"/>
    <cellStyle name="Porcentagem 2 4 3 2 2 12" xfId="13082" xr:uid="{00000000-0005-0000-0000-00001E430000}"/>
    <cellStyle name="Porcentagem 2 4 3 2 2 2" xfId="4513" xr:uid="{00000000-0005-0000-0000-00001F430000}"/>
    <cellStyle name="Porcentagem 2 4 3 2 2 2 10" xfId="33881" xr:uid="{00000000-0005-0000-0000-000020430000}"/>
    <cellStyle name="Porcentagem 2 4 3 2 2 2 11" xfId="13520" xr:uid="{00000000-0005-0000-0000-000021430000}"/>
    <cellStyle name="Porcentagem 2 4 3 2 2 2 2" xfId="5390" xr:uid="{00000000-0005-0000-0000-000022430000}"/>
    <cellStyle name="Porcentagem 2 4 3 2 2 2 2 2" xfId="7142" xr:uid="{00000000-0005-0000-0000-000023430000}"/>
    <cellStyle name="Porcentagem 2 4 3 2 2 2 2 2 2" xfId="26329" xr:uid="{00000000-0005-0000-0000-000024430000}"/>
    <cellStyle name="Porcentagem 2 4 3 2 2 2 2 2 3" xfId="36509" xr:uid="{00000000-0005-0000-0000-000025430000}"/>
    <cellStyle name="Porcentagem 2 4 3 2 2 2 2 2 4" xfId="16148" xr:uid="{00000000-0005-0000-0000-000026430000}"/>
    <cellStyle name="Porcentagem 2 4 3 2 2 2 2 3" xfId="8895" xr:uid="{00000000-0005-0000-0000-000027430000}"/>
    <cellStyle name="Porcentagem 2 4 3 2 2 2 2 3 2" xfId="28082" xr:uid="{00000000-0005-0000-0000-000028430000}"/>
    <cellStyle name="Porcentagem 2 4 3 2 2 2 2 3 3" xfId="38262" xr:uid="{00000000-0005-0000-0000-000029430000}"/>
    <cellStyle name="Porcentagem 2 4 3 2 2 2 2 3 4" xfId="17901" xr:uid="{00000000-0005-0000-0000-00002A430000}"/>
    <cellStyle name="Porcentagem 2 4 3 2 2 2 2 4" xfId="10888" xr:uid="{00000000-0005-0000-0000-00002B430000}"/>
    <cellStyle name="Porcentagem 2 4 3 2 2 2 2 4 2" xfId="30072" xr:uid="{00000000-0005-0000-0000-00002C430000}"/>
    <cellStyle name="Porcentagem 2 4 3 2 2 2 2 4 3" xfId="40252" xr:uid="{00000000-0005-0000-0000-00002D430000}"/>
    <cellStyle name="Porcentagem 2 4 3 2 2 2 2 4 4" xfId="19892" xr:uid="{00000000-0005-0000-0000-00002E430000}"/>
    <cellStyle name="Porcentagem 2 4 3 2 2 2 2 5" xfId="24577" xr:uid="{00000000-0005-0000-0000-00002F430000}"/>
    <cellStyle name="Porcentagem 2 4 3 2 2 2 2 6" xfId="34757" xr:uid="{00000000-0005-0000-0000-000030430000}"/>
    <cellStyle name="Porcentagem 2 4 3 2 2 2 2 7" xfId="14396" xr:uid="{00000000-0005-0000-0000-000031430000}"/>
    <cellStyle name="Porcentagem 2 4 3 2 2 2 3" xfId="6266" xr:uid="{00000000-0005-0000-0000-000032430000}"/>
    <cellStyle name="Porcentagem 2 4 3 2 2 2 3 2" xfId="25453" xr:uid="{00000000-0005-0000-0000-000033430000}"/>
    <cellStyle name="Porcentagem 2 4 3 2 2 2 3 3" xfId="35633" xr:uid="{00000000-0005-0000-0000-000034430000}"/>
    <cellStyle name="Porcentagem 2 4 3 2 2 2 3 4" xfId="15272" xr:uid="{00000000-0005-0000-0000-000035430000}"/>
    <cellStyle name="Porcentagem 2 4 3 2 2 2 4" xfId="8019" xr:uid="{00000000-0005-0000-0000-000036430000}"/>
    <cellStyle name="Porcentagem 2 4 3 2 2 2 4 2" xfId="27206" xr:uid="{00000000-0005-0000-0000-000037430000}"/>
    <cellStyle name="Porcentagem 2 4 3 2 2 2 4 3" xfId="37386" xr:uid="{00000000-0005-0000-0000-000038430000}"/>
    <cellStyle name="Porcentagem 2 4 3 2 2 2 4 4" xfId="17025" xr:uid="{00000000-0005-0000-0000-000039430000}"/>
    <cellStyle name="Porcentagem 2 4 3 2 2 2 5" xfId="10012" xr:uid="{00000000-0005-0000-0000-00003A430000}"/>
    <cellStyle name="Porcentagem 2 4 3 2 2 2 5 2" xfId="29196" xr:uid="{00000000-0005-0000-0000-00003B430000}"/>
    <cellStyle name="Porcentagem 2 4 3 2 2 2 5 3" xfId="39376" xr:uid="{00000000-0005-0000-0000-00003C430000}"/>
    <cellStyle name="Porcentagem 2 4 3 2 2 2 5 4" xfId="19016" xr:uid="{00000000-0005-0000-0000-00003D430000}"/>
    <cellStyle name="Porcentagem 2 4 3 2 2 2 6" xfId="11765" xr:uid="{00000000-0005-0000-0000-00003E430000}"/>
    <cellStyle name="Porcentagem 2 4 3 2 2 2 6 2" xfId="30949" xr:uid="{00000000-0005-0000-0000-00003F430000}"/>
    <cellStyle name="Porcentagem 2 4 3 2 2 2 6 3" xfId="41129" xr:uid="{00000000-0005-0000-0000-000040430000}"/>
    <cellStyle name="Porcentagem 2 4 3 2 2 2 6 4" xfId="20769" xr:uid="{00000000-0005-0000-0000-000041430000}"/>
    <cellStyle name="Porcentagem 2 4 3 2 2 2 7" xfId="12641" xr:uid="{00000000-0005-0000-0000-000042430000}"/>
    <cellStyle name="Porcentagem 2 4 3 2 2 2 7 2" xfId="31825" xr:uid="{00000000-0005-0000-0000-000043430000}"/>
    <cellStyle name="Porcentagem 2 4 3 2 2 2 7 3" xfId="42005" xr:uid="{00000000-0005-0000-0000-000044430000}"/>
    <cellStyle name="Porcentagem 2 4 3 2 2 2 7 4" xfId="21645" xr:uid="{00000000-0005-0000-0000-000045430000}"/>
    <cellStyle name="Porcentagem 2 4 3 2 2 2 8" xfId="22522" xr:uid="{00000000-0005-0000-0000-000046430000}"/>
    <cellStyle name="Porcentagem 2 4 3 2 2 2 8 2" xfId="32702" xr:uid="{00000000-0005-0000-0000-000047430000}"/>
    <cellStyle name="Porcentagem 2 4 3 2 2 2 8 3" xfId="42882" xr:uid="{00000000-0005-0000-0000-000048430000}"/>
    <cellStyle name="Porcentagem 2 4 3 2 2 2 9" xfId="23701" xr:uid="{00000000-0005-0000-0000-000049430000}"/>
    <cellStyle name="Porcentagem 2 4 3 2 2 3" xfId="4952" xr:uid="{00000000-0005-0000-0000-00004A430000}"/>
    <cellStyle name="Porcentagem 2 4 3 2 2 3 2" xfId="6704" xr:uid="{00000000-0005-0000-0000-00004B430000}"/>
    <cellStyle name="Porcentagem 2 4 3 2 2 3 2 2" xfId="25891" xr:uid="{00000000-0005-0000-0000-00004C430000}"/>
    <cellStyle name="Porcentagem 2 4 3 2 2 3 2 3" xfId="36071" xr:uid="{00000000-0005-0000-0000-00004D430000}"/>
    <cellStyle name="Porcentagem 2 4 3 2 2 3 2 4" xfId="15710" xr:uid="{00000000-0005-0000-0000-00004E430000}"/>
    <cellStyle name="Porcentagem 2 4 3 2 2 3 3" xfId="8457" xr:uid="{00000000-0005-0000-0000-00004F430000}"/>
    <cellStyle name="Porcentagem 2 4 3 2 2 3 3 2" xfId="27644" xr:uid="{00000000-0005-0000-0000-000050430000}"/>
    <cellStyle name="Porcentagem 2 4 3 2 2 3 3 3" xfId="37824" xr:uid="{00000000-0005-0000-0000-000051430000}"/>
    <cellStyle name="Porcentagem 2 4 3 2 2 3 3 4" xfId="17463" xr:uid="{00000000-0005-0000-0000-000052430000}"/>
    <cellStyle name="Porcentagem 2 4 3 2 2 3 4" xfId="10450" xr:uid="{00000000-0005-0000-0000-000053430000}"/>
    <cellStyle name="Porcentagem 2 4 3 2 2 3 4 2" xfId="29634" xr:uid="{00000000-0005-0000-0000-000054430000}"/>
    <cellStyle name="Porcentagem 2 4 3 2 2 3 4 3" xfId="39814" xr:uid="{00000000-0005-0000-0000-000055430000}"/>
    <cellStyle name="Porcentagem 2 4 3 2 2 3 4 4" xfId="19454" xr:uid="{00000000-0005-0000-0000-000056430000}"/>
    <cellStyle name="Porcentagem 2 4 3 2 2 3 5" xfId="24139" xr:uid="{00000000-0005-0000-0000-000057430000}"/>
    <cellStyle name="Porcentagem 2 4 3 2 2 3 6" xfId="34319" xr:uid="{00000000-0005-0000-0000-000058430000}"/>
    <cellStyle name="Porcentagem 2 4 3 2 2 3 7" xfId="13958" xr:uid="{00000000-0005-0000-0000-000059430000}"/>
    <cellStyle name="Porcentagem 2 4 3 2 2 4" xfId="5828" xr:uid="{00000000-0005-0000-0000-00005A430000}"/>
    <cellStyle name="Porcentagem 2 4 3 2 2 4 2" xfId="25015" xr:uid="{00000000-0005-0000-0000-00005B430000}"/>
    <cellStyle name="Porcentagem 2 4 3 2 2 4 3" xfId="35195" xr:uid="{00000000-0005-0000-0000-00005C430000}"/>
    <cellStyle name="Porcentagem 2 4 3 2 2 4 4" xfId="14834" xr:uid="{00000000-0005-0000-0000-00005D430000}"/>
    <cellStyle name="Porcentagem 2 4 3 2 2 5" xfId="7581" xr:uid="{00000000-0005-0000-0000-00005E430000}"/>
    <cellStyle name="Porcentagem 2 4 3 2 2 5 2" xfId="26768" xr:uid="{00000000-0005-0000-0000-00005F430000}"/>
    <cellStyle name="Porcentagem 2 4 3 2 2 5 3" xfId="36948" xr:uid="{00000000-0005-0000-0000-000060430000}"/>
    <cellStyle name="Porcentagem 2 4 3 2 2 5 4" xfId="16587" xr:uid="{00000000-0005-0000-0000-000061430000}"/>
    <cellStyle name="Porcentagem 2 4 3 2 2 6" xfId="9574" xr:uid="{00000000-0005-0000-0000-000062430000}"/>
    <cellStyle name="Porcentagem 2 4 3 2 2 6 2" xfId="28758" xr:uid="{00000000-0005-0000-0000-000063430000}"/>
    <cellStyle name="Porcentagem 2 4 3 2 2 6 3" xfId="38938" xr:uid="{00000000-0005-0000-0000-000064430000}"/>
    <cellStyle name="Porcentagem 2 4 3 2 2 6 4" xfId="18578" xr:uid="{00000000-0005-0000-0000-000065430000}"/>
    <cellStyle name="Porcentagem 2 4 3 2 2 7" xfId="11327" xr:uid="{00000000-0005-0000-0000-000066430000}"/>
    <cellStyle name="Porcentagem 2 4 3 2 2 7 2" xfId="30511" xr:uid="{00000000-0005-0000-0000-000067430000}"/>
    <cellStyle name="Porcentagem 2 4 3 2 2 7 3" xfId="40691" xr:uid="{00000000-0005-0000-0000-000068430000}"/>
    <cellStyle name="Porcentagem 2 4 3 2 2 7 4" xfId="20331" xr:uid="{00000000-0005-0000-0000-000069430000}"/>
    <cellStyle name="Porcentagem 2 4 3 2 2 8" xfId="12203" xr:uid="{00000000-0005-0000-0000-00006A430000}"/>
    <cellStyle name="Porcentagem 2 4 3 2 2 8 2" xfId="31387" xr:uid="{00000000-0005-0000-0000-00006B430000}"/>
    <cellStyle name="Porcentagem 2 4 3 2 2 8 3" xfId="41567" xr:uid="{00000000-0005-0000-0000-00006C430000}"/>
    <cellStyle name="Porcentagem 2 4 3 2 2 8 4" xfId="21207" xr:uid="{00000000-0005-0000-0000-00006D430000}"/>
    <cellStyle name="Porcentagem 2 4 3 2 2 9" xfId="22084" xr:uid="{00000000-0005-0000-0000-00006E430000}"/>
    <cellStyle name="Porcentagem 2 4 3 2 2 9 2" xfId="32264" xr:uid="{00000000-0005-0000-0000-00006F430000}"/>
    <cellStyle name="Porcentagem 2 4 3 2 2 9 3" xfId="42444" xr:uid="{00000000-0005-0000-0000-000070430000}"/>
    <cellStyle name="Porcentagem 2 4 3 2 3" xfId="4294" xr:uid="{00000000-0005-0000-0000-000071430000}"/>
    <cellStyle name="Porcentagem 2 4 3 2 3 10" xfId="33662" xr:uid="{00000000-0005-0000-0000-000072430000}"/>
    <cellStyle name="Porcentagem 2 4 3 2 3 11" xfId="13301" xr:uid="{00000000-0005-0000-0000-000073430000}"/>
    <cellStyle name="Porcentagem 2 4 3 2 3 2" xfId="5171" xr:uid="{00000000-0005-0000-0000-000074430000}"/>
    <cellStyle name="Porcentagem 2 4 3 2 3 2 2" xfId="6923" xr:uid="{00000000-0005-0000-0000-000075430000}"/>
    <cellStyle name="Porcentagem 2 4 3 2 3 2 2 2" xfId="26110" xr:uid="{00000000-0005-0000-0000-000076430000}"/>
    <cellStyle name="Porcentagem 2 4 3 2 3 2 2 3" xfId="36290" xr:uid="{00000000-0005-0000-0000-000077430000}"/>
    <cellStyle name="Porcentagem 2 4 3 2 3 2 2 4" xfId="15929" xr:uid="{00000000-0005-0000-0000-000078430000}"/>
    <cellStyle name="Porcentagem 2 4 3 2 3 2 3" xfId="8676" xr:uid="{00000000-0005-0000-0000-000079430000}"/>
    <cellStyle name="Porcentagem 2 4 3 2 3 2 3 2" xfId="27863" xr:uid="{00000000-0005-0000-0000-00007A430000}"/>
    <cellStyle name="Porcentagem 2 4 3 2 3 2 3 3" xfId="38043" xr:uid="{00000000-0005-0000-0000-00007B430000}"/>
    <cellStyle name="Porcentagem 2 4 3 2 3 2 3 4" xfId="17682" xr:uid="{00000000-0005-0000-0000-00007C430000}"/>
    <cellStyle name="Porcentagem 2 4 3 2 3 2 4" xfId="10669" xr:uid="{00000000-0005-0000-0000-00007D430000}"/>
    <cellStyle name="Porcentagem 2 4 3 2 3 2 4 2" xfId="29853" xr:uid="{00000000-0005-0000-0000-00007E430000}"/>
    <cellStyle name="Porcentagem 2 4 3 2 3 2 4 3" xfId="40033" xr:uid="{00000000-0005-0000-0000-00007F430000}"/>
    <cellStyle name="Porcentagem 2 4 3 2 3 2 4 4" xfId="19673" xr:uid="{00000000-0005-0000-0000-000080430000}"/>
    <cellStyle name="Porcentagem 2 4 3 2 3 2 5" xfId="24358" xr:uid="{00000000-0005-0000-0000-000081430000}"/>
    <cellStyle name="Porcentagem 2 4 3 2 3 2 6" xfId="34538" xr:uid="{00000000-0005-0000-0000-000082430000}"/>
    <cellStyle name="Porcentagem 2 4 3 2 3 2 7" xfId="14177" xr:uid="{00000000-0005-0000-0000-000083430000}"/>
    <cellStyle name="Porcentagem 2 4 3 2 3 3" xfId="6047" xr:uid="{00000000-0005-0000-0000-000084430000}"/>
    <cellStyle name="Porcentagem 2 4 3 2 3 3 2" xfId="25234" xr:uid="{00000000-0005-0000-0000-000085430000}"/>
    <cellStyle name="Porcentagem 2 4 3 2 3 3 3" xfId="35414" xr:uid="{00000000-0005-0000-0000-000086430000}"/>
    <cellStyle name="Porcentagem 2 4 3 2 3 3 4" xfId="15053" xr:uid="{00000000-0005-0000-0000-000087430000}"/>
    <cellStyle name="Porcentagem 2 4 3 2 3 4" xfId="7800" xr:uid="{00000000-0005-0000-0000-000088430000}"/>
    <cellStyle name="Porcentagem 2 4 3 2 3 4 2" xfId="26987" xr:uid="{00000000-0005-0000-0000-000089430000}"/>
    <cellStyle name="Porcentagem 2 4 3 2 3 4 3" xfId="37167" xr:uid="{00000000-0005-0000-0000-00008A430000}"/>
    <cellStyle name="Porcentagem 2 4 3 2 3 4 4" xfId="16806" xr:uid="{00000000-0005-0000-0000-00008B430000}"/>
    <cellStyle name="Porcentagem 2 4 3 2 3 5" xfId="9793" xr:uid="{00000000-0005-0000-0000-00008C430000}"/>
    <cellStyle name="Porcentagem 2 4 3 2 3 5 2" xfId="28977" xr:uid="{00000000-0005-0000-0000-00008D430000}"/>
    <cellStyle name="Porcentagem 2 4 3 2 3 5 3" xfId="39157" xr:uid="{00000000-0005-0000-0000-00008E430000}"/>
    <cellStyle name="Porcentagem 2 4 3 2 3 5 4" xfId="18797" xr:uid="{00000000-0005-0000-0000-00008F430000}"/>
    <cellStyle name="Porcentagem 2 4 3 2 3 6" xfId="11546" xr:uid="{00000000-0005-0000-0000-000090430000}"/>
    <cellStyle name="Porcentagem 2 4 3 2 3 6 2" xfId="30730" xr:uid="{00000000-0005-0000-0000-000091430000}"/>
    <cellStyle name="Porcentagem 2 4 3 2 3 6 3" xfId="40910" xr:uid="{00000000-0005-0000-0000-000092430000}"/>
    <cellStyle name="Porcentagem 2 4 3 2 3 6 4" xfId="20550" xr:uid="{00000000-0005-0000-0000-000093430000}"/>
    <cellStyle name="Porcentagem 2 4 3 2 3 7" xfId="12422" xr:uid="{00000000-0005-0000-0000-000094430000}"/>
    <cellStyle name="Porcentagem 2 4 3 2 3 7 2" xfId="31606" xr:uid="{00000000-0005-0000-0000-000095430000}"/>
    <cellStyle name="Porcentagem 2 4 3 2 3 7 3" xfId="41786" xr:uid="{00000000-0005-0000-0000-000096430000}"/>
    <cellStyle name="Porcentagem 2 4 3 2 3 7 4" xfId="21426" xr:uid="{00000000-0005-0000-0000-000097430000}"/>
    <cellStyle name="Porcentagem 2 4 3 2 3 8" xfId="22303" xr:uid="{00000000-0005-0000-0000-000098430000}"/>
    <cellStyle name="Porcentagem 2 4 3 2 3 8 2" xfId="32483" xr:uid="{00000000-0005-0000-0000-000099430000}"/>
    <cellStyle name="Porcentagem 2 4 3 2 3 8 3" xfId="42663" xr:uid="{00000000-0005-0000-0000-00009A430000}"/>
    <cellStyle name="Porcentagem 2 4 3 2 3 9" xfId="23482" xr:uid="{00000000-0005-0000-0000-00009B430000}"/>
    <cellStyle name="Porcentagem 2 4 3 2 4" xfId="4733" xr:uid="{00000000-0005-0000-0000-00009C430000}"/>
    <cellStyle name="Porcentagem 2 4 3 2 4 2" xfId="6485" xr:uid="{00000000-0005-0000-0000-00009D430000}"/>
    <cellStyle name="Porcentagem 2 4 3 2 4 2 2" xfId="25672" xr:uid="{00000000-0005-0000-0000-00009E430000}"/>
    <cellStyle name="Porcentagem 2 4 3 2 4 2 3" xfId="35852" xr:uid="{00000000-0005-0000-0000-00009F430000}"/>
    <cellStyle name="Porcentagem 2 4 3 2 4 2 4" xfId="15491" xr:uid="{00000000-0005-0000-0000-0000A0430000}"/>
    <cellStyle name="Porcentagem 2 4 3 2 4 3" xfId="8238" xr:uid="{00000000-0005-0000-0000-0000A1430000}"/>
    <cellStyle name="Porcentagem 2 4 3 2 4 3 2" xfId="27425" xr:uid="{00000000-0005-0000-0000-0000A2430000}"/>
    <cellStyle name="Porcentagem 2 4 3 2 4 3 3" xfId="37605" xr:uid="{00000000-0005-0000-0000-0000A3430000}"/>
    <cellStyle name="Porcentagem 2 4 3 2 4 3 4" xfId="17244" xr:uid="{00000000-0005-0000-0000-0000A4430000}"/>
    <cellStyle name="Porcentagem 2 4 3 2 4 4" xfId="10231" xr:uid="{00000000-0005-0000-0000-0000A5430000}"/>
    <cellStyle name="Porcentagem 2 4 3 2 4 4 2" xfId="29415" xr:uid="{00000000-0005-0000-0000-0000A6430000}"/>
    <cellStyle name="Porcentagem 2 4 3 2 4 4 3" xfId="39595" xr:uid="{00000000-0005-0000-0000-0000A7430000}"/>
    <cellStyle name="Porcentagem 2 4 3 2 4 4 4" xfId="19235" xr:uid="{00000000-0005-0000-0000-0000A8430000}"/>
    <cellStyle name="Porcentagem 2 4 3 2 4 5" xfId="23920" xr:uid="{00000000-0005-0000-0000-0000A9430000}"/>
    <cellStyle name="Porcentagem 2 4 3 2 4 6" xfId="34100" xr:uid="{00000000-0005-0000-0000-0000AA430000}"/>
    <cellStyle name="Porcentagem 2 4 3 2 4 7" xfId="13739" xr:uid="{00000000-0005-0000-0000-0000AB430000}"/>
    <cellStyle name="Porcentagem 2 4 3 2 5" xfId="5609" xr:uid="{00000000-0005-0000-0000-0000AC430000}"/>
    <cellStyle name="Porcentagem 2 4 3 2 5 2" xfId="9135" xr:uid="{00000000-0005-0000-0000-0000AD430000}"/>
    <cellStyle name="Porcentagem 2 4 3 2 5 2 2" xfId="28319" xr:uid="{00000000-0005-0000-0000-0000AE430000}"/>
    <cellStyle name="Porcentagem 2 4 3 2 5 2 3" xfId="38499" xr:uid="{00000000-0005-0000-0000-0000AF430000}"/>
    <cellStyle name="Porcentagem 2 4 3 2 5 2 4" xfId="18139" xr:uid="{00000000-0005-0000-0000-0000B0430000}"/>
    <cellStyle name="Porcentagem 2 4 3 2 5 3" xfId="24796" xr:uid="{00000000-0005-0000-0000-0000B1430000}"/>
    <cellStyle name="Porcentagem 2 4 3 2 5 4" xfId="34976" xr:uid="{00000000-0005-0000-0000-0000B2430000}"/>
    <cellStyle name="Porcentagem 2 4 3 2 5 5" xfId="14615" xr:uid="{00000000-0005-0000-0000-0000B3430000}"/>
    <cellStyle name="Porcentagem 2 4 3 2 6" xfId="7362" xr:uid="{00000000-0005-0000-0000-0000B4430000}"/>
    <cellStyle name="Porcentagem 2 4 3 2 6 2" xfId="26549" xr:uid="{00000000-0005-0000-0000-0000B5430000}"/>
    <cellStyle name="Porcentagem 2 4 3 2 6 3" xfId="36729" xr:uid="{00000000-0005-0000-0000-0000B6430000}"/>
    <cellStyle name="Porcentagem 2 4 3 2 6 4" xfId="16368" xr:uid="{00000000-0005-0000-0000-0000B7430000}"/>
    <cellStyle name="Porcentagem 2 4 3 2 7" xfId="9355" xr:uid="{00000000-0005-0000-0000-0000B8430000}"/>
    <cellStyle name="Porcentagem 2 4 3 2 7 2" xfId="28539" xr:uid="{00000000-0005-0000-0000-0000B9430000}"/>
    <cellStyle name="Porcentagem 2 4 3 2 7 3" xfId="38719" xr:uid="{00000000-0005-0000-0000-0000BA430000}"/>
    <cellStyle name="Porcentagem 2 4 3 2 7 4" xfId="18359" xr:uid="{00000000-0005-0000-0000-0000BB430000}"/>
    <cellStyle name="Porcentagem 2 4 3 2 8" xfId="11108" xr:uid="{00000000-0005-0000-0000-0000BC430000}"/>
    <cellStyle name="Porcentagem 2 4 3 2 8 2" xfId="30292" xr:uid="{00000000-0005-0000-0000-0000BD430000}"/>
    <cellStyle name="Porcentagem 2 4 3 2 8 3" xfId="40472" xr:uid="{00000000-0005-0000-0000-0000BE430000}"/>
    <cellStyle name="Porcentagem 2 4 3 2 8 4" xfId="20112" xr:uid="{00000000-0005-0000-0000-0000BF430000}"/>
    <cellStyle name="Porcentagem 2 4 3 2 9" xfId="11984" xr:uid="{00000000-0005-0000-0000-0000C0430000}"/>
    <cellStyle name="Porcentagem 2 4 3 2 9 2" xfId="31168" xr:uid="{00000000-0005-0000-0000-0000C1430000}"/>
    <cellStyle name="Porcentagem 2 4 3 2 9 3" xfId="41348" xr:uid="{00000000-0005-0000-0000-0000C2430000}"/>
    <cellStyle name="Porcentagem 2 4 3 2 9 4" xfId="20988" xr:uid="{00000000-0005-0000-0000-0000C3430000}"/>
    <cellStyle name="Porcentagem 2 4 3 3" xfId="3960" xr:uid="{00000000-0005-0000-0000-0000C4430000}"/>
    <cellStyle name="Porcentagem 2 4 3 3 10" xfId="23148" xr:uid="{00000000-0005-0000-0000-0000C5430000}"/>
    <cellStyle name="Porcentagem 2 4 3 3 11" xfId="33328" xr:uid="{00000000-0005-0000-0000-0000C6430000}"/>
    <cellStyle name="Porcentagem 2 4 3 3 12" xfId="12967" xr:uid="{00000000-0005-0000-0000-0000C7430000}"/>
    <cellStyle name="Porcentagem 2 4 3 3 2" xfId="4398" xr:uid="{00000000-0005-0000-0000-0000C8430000}"/>
    <cellStyle name="Porcentagem 2 4 3 3 2 10" xfId="33766" xr:uid="{00000000-0005-0000-0000-0000C9430000}"/>
    <cellStyle name="Porcentagem 2 4 3 3 2 11" xfId="13405" xr:uid="{00000000-0005-0000-0000-0000CA430000}"/>
    <cellStyle name="Porcentagem 2 4 3 3 2 2" xfId="5275" xr:uid="{00000000-0005-0000-0000-0000CB430000}"/>
    <cellStyle name="Porcentagem 2 4 3 3 2 2 2" xfId="7027" xr:uid="{00000000-0005-0000-0000-0000CC430000}"/>
    <cellStyle name="Porcentagem 2 4 3 3 2 2 2 2" xfId="26214" xr:uid="{00000000-0005-0000-0000-0000CD430000}"/>
    <cellStyle name="Porcentagem 2 4 3 3 2 2 2 3" xfId="36394" xr:uid="{00000000-0005-0000-0000-0000CE430000}"/>
    <cellStyle name="Porcentagem 2 4 3 3 2 2 2 4" xfId="16033" xr:uid="{00000000-0005-0000-0000-0000CF430000}"/>
    <cellStyle name="Porcentagem 2 4 3 3 2 2 3" xfId="8780" xr:uid="{00000000-0005-0000-0000-0000D0430000}"/>
    <cellStyle name="Porcentagem 2 4 3 3 2 2 3 2" xfId="27967" xr:uid="{00000000-0005-0000-0000-0000D1430000}"/>
    <cellStyle name="Porcentagem 2 4 3 3 2 2 3 3" xfId="38147" xr:uid="{00000000-0005-0000-0000-0000D2430000}"/>
    <cellStyle name="Porcentagem 2 4 3 3 2 2 3 4" xfId="17786" xr:uid="{00000000-0005-0000-0000-0000D3430000}"/>
    <cellStyle name="Porcentagem 2 4 3 3 2 2 4" xfId="10773" xr:uid="{00000000-0005-0000-0000-0000D4430000}"/>
    <cellStyle name="Porcentagem 2 4 3 3 2 2 4 2" xfId="29957" xr:uid="{00000000-0005-0000-0000-0000D5430000}"/>
    <cellStyle name="Porcentagem 2 4 3 3 2 2 4 3" xfId="40137" xr:uid="{00000000-0005-0000-0000-0000D6430000}"/>
    <cellStyle name="Porcentagem 2 4 3 3 2 2 4 4" xfId="19777" xr:uid="{00000000-0005-0000-0000-0000D7430000}"/>
    <cellStyle name="Porcentagem 2 4 3 3 2 2 5" xfId="24462" xr:uid="{00000000-0005-0000-0000-0000D8430000}"/>
    <cellStyle name="Porcentagem 2 4 3 3 2 2 6" xfId="34642" xr:uid="{00000000-0005-0000-0000-0000D9430000}"/>
    <cellStyle name="Porcentagem 2 4 3 3 2 2 7" xfId="14281" xr:uid="{00000000-0005-0000-0000-0000DA430000}"/>
    <cellStyle name="Porcentagem 2 4 3 3 2 3" xfId="6151" xr:uid="{00000000-0005-0000-0000-0000DB430000}"/>
    <cellStyle name="Porcentagem 2 4 3 3 2 3 2" xfId="25338" xr:uid="{00000000-0005-0000-0000-0000DC430000}"/>
    <cellStyle name="Porcentagem 2 4 3 3 2 3 3" xfId="35518" xr:uid="{00000000-0005-0000-0000-0000DD430000}"/>
    <cellStyle name="Porcentagem 2 4 3 3 2 3 4" xfId="15157" xr:uid="{00000000-0005-0000-0000-0000DE430000}"/>
    <cellStyle name="Porcentagem 2 4 3 3 2 4" xfId="7904" xr:uid="{00000000-0005-0000-0000-0000DF430000}"/>
    <cellStyle name="Porcentagem 2 4 3 3 2 4 2" xfId="27091" xr:uid="{00000000-0005-0000-0000-0000E0430000}"/>
    <cellStyle name="Porcentagem 2 4 3 3 2 4 3" xfId="37271" xr:uid="{00000000-0005-0000-0000-0000E1430000}"/>
    <cellStyle name="Porcentagem 2 4 3 3 2 4 4" xfId="16910" xr:uid="{00000000-0005-0000-0000-0000E2430000}"/>
    <cellStyle name="Porcentagem 2 4 3 3 2 5" xfId="9897" xr:uid="{00000000-0005-0000-0000-0000E3430000}"/>
    <cellStyle name="Porcentagem 2 4 3 3 2 5 2" xfId="29081" xr:uid="{00000000-0005-0000-0000-0000E4430000}"/>
    <cellStyle name="Porcentagem 2 4 3 3 2 5 3" xfId="39261" xr:uid="{00000000-0005-0000-0000-0000E5430000}"/>
    <cellStyle name="Porcentagem 2 4 3 3 2 5 4" xfId="18901" xr:uid="{00000000-0005-0000-0000-0000E6430000}"/>
    <cellStyle name="Porcentagem 2 4 3 3 2 6" xfId="11650" xr:uid="{00000000-0005-0000-0000-0000E7430000}"/>
    <cellStyle name="Porcentagem 2 4 3 3 2 6 2" xfId="30834" xr:uid="{00000000-0005-0000-0000-0000E8430000}"/>
    <cellStyle name="Porcentagem 2 4 3 3 2 6 3" xfId="41014" xr:uid="{00000000-0005-0000-0000-0000E9430000}"/>
    <cellStyle name="Porcentagem 2 4 3 3 2 6 4" xfId="20654" xr:uid="{00000000-0005-0000-0000-0000EA430000}"/>
    <cellStyle name="Porcentagem 2 4 3 3 2 7" xfId="12526" xr:uid="{00000000-0005-0000-0000-0000EB430000}"/>
    <cellStyle name="Porcentagem 2 4 3 3 2 7 2" xfId="31710" xr:uid="{00000000-0005-0000-0000-0000EC430000}"/>
    <cellStyle name="Porcentagem 2 4 3 3 2 7 3" xfId="41890" xr:uid="{00000000-0005-0000-0000-0000ED430000}"/>
    <cellStyle name="Porcentagem 2 4 3 3 2 7 4" xfId="21530" xr:uid="{00000000-0005-0000-0000-0000EE430000}"/>
    <cellStyle name="Porcentagem 2 4 3 3 2 8" xfId="22407" xr:uid="{00000000-0005-0000-0000-0000EF430000}"/>
    <cellStyle name="Porcentagem 2 4 3 3 2 8 2" xfId="32587" xr:uid="{00000000-0005-0000-0000-0000F0430000}"/>
    <cellStyle name="Porcentagem 2 4 3 3 2 8 3" xfId="42767" xr:uid="{00000000-0005-0000-0000-0000F1430000}"/>
    <cellStyle name="Porcentagem 2 4 3 3 2 9" xfId="23586" xr:uid="{00000000-0005-0000-0000-0000F2430000}"/>
    <cellStyle name="Porcentagem 2 4 3 3 3" xfId="4837" xr:uid="{00000000-0005-0000-0000-0000F3430000}"/>
    <cellStyle name="Porcentagem 2 4 3 3 3 2" xfId="6589" xr:uid="{00000000-0005-0000-0000-0000F4430000}"/>
    <cellStyle name="Porcentagem 2 4 3 3 3 2 2" xfId="25776" xr:uid="{00000000-0005-0000-0000-0000F5430000}"/>
    <cellStyle name="Porcentagem 2 4 3 3 3 2 3" xfId="35956" xr:uid="{00000000-0005-0000-0000-0000F6430000}"/>
    <cellStyle name="Porcentagem 2 4 3 3 3 2 4" xfId="15595" xr:uid="{00000000-0005-0000-0000-0000F7430000}"/>
    <cellStyle name="Porcentagem 2 4 3 3 3 3" xfId="8342" xr:uid="{00000000-0005-0000-0000-0000F8430000}"/>
    <cellStyle name="Porcentagem 2 4 3 3 3 3 2" xfId="27529" xr:uid="{00000000-0005-0000-0000-0000F9430000}"/>
    <cellStyle name="Porcentagem 2 4 3 3 3 3 3" xfId="37709" xr:uid="{00000000-0005-0000-0000-0000FA430000}"/>
    <cellStyle name="Porcentagem 2 4 3 3 3 3 4" xfId="17348" xr:uid="{00000000-0005-0000-0000-0000FB430000}"/>
    <cellStyle name="Porcentagem 2 4 3 3 3 4" xfId="10335" xr:uid="{00000000-0005-0000-0000-0000FC430000}"/>
    <cellStyle name="Porcentagem 2 4 3 3 3 4 2" xfId="29519" xr:uid="{00000000-0005-0000-0000-0000FD430000}"/>
    <cellStyle name="Porcentagem 2 4 3 3 3 4 3" xfId="39699" xr:uid="{00000000-0005-0000-0000-0000FE430000}"/>
    <cellStyle name="Porcentagem 2 4 3 3 3 4 4" xfId="19339" xr:uid="{00000000-0005-0000-0000-0000FF430000}"/>
    <cellStyle name="Porcentagem 2 4 3 3 3 5" xfId="24024" xr:uid="{00000000-0005-0000-0000-000000440000}"/>
    <cellStyle name="Porcentagem 2 4 3 3 3 6" xfId="34204" xr:uid="{00000000-0005-0000-0000-000001440000}"/>
    <cellStyle name="Porcentagem 2 4 3 3 3 7" xfId="13843" xr:uid="{00000000-0005-0000-0000-000002440000}"/>
    <cellStyle name="Porcentagem 2 4 3 3 4" xfId="5713" xr:uid="{00000000-0005-0000-0000-000003440000}"/>
    <cellStyle name="Porcentagem 2 4 3 3 4 2" xfId="24900" xr:uid="{00000000-0005-0000-0000-000004440000}"/>
    <cellStyle name="Porcentagem 2 4 3 3 4 3" xfId="35080" xr:uid="{00000000-0005-0000-0000-000005440000}"/>
    <cellStyle name="Porcentagem 2 4 3 3 4 4" xfId="14719" xr:uid="{00000000-0005-0000-0000-000006440000}"/>
    <cellStyle name="Porcentagem 2 4 3 3 5" xfId="7466" xr:uid="{00000000-0005-0000-0000-000007440000}"/>
    <cellStyle name="Porcentagem 2 4 3 3 5 2" xfId="26653" xr:uid="{00000000-0005-0000-0000-000008440000}"/>
    <cellStyle name="Porcentagem 2 4 3 3 5 3" xfId="36833" xr:uid="{00000000-0005-0000-0000-000009440000}"/>
    <cellStyle name="Porcentagem 2 4 3 3 5 4" xfId="16472" xr:uid="{00000000-0005-0000-0000-00000A440000}"/>
    <cellStyle name="Porcentagem 2 4 3 3 6" xfId="9459" xr:uid="{00000000-0005-0000-0000-00000B440000}"/>
    <cellStyle name="Porcentagem 2 4 3 3 6 2" xfId="28643" xr:uid="{00000000-0005-0000-0000-00000C440000}"/>
    <cellStyle name="Porcentagem 2 4 3 3 6 3" xfId="38823" xr:uid="{00000000-0005-0000-0000-00000D440000}"/>
    <cellStyle name="Porcentagem 2 4 3 3 6 4" xfId="18463" xr:uid="{00000000-0005-0000-0000-00000E440000}"/>
    <cellStyle name="Porcentagem 2 4 3 3 7" xfId="11212" xr:uid="{00000000-0005-0000-0000-00000F440000}"/>
    <cellStyle name="Porcentagem 2 4 3 3 7 2" xfId="30396" xr:uid="{00000000-0005-0000-0000-000010440000}"/>
    <cellStyle name="Porcentagem 2 4 3 3 7 3" xfId="40576" xr:uid="{00000000-0005-0000-0000-000011440000}"/>
    <cellStyle name="Porcentagem 2 4 3 3 7 4" xfId="20216" xr:uid="{00000000-0005-0000-0000-000012440000}"/>
    <cellStyle name="Porcentagem 2 4 3 3 8" xfId="12088" xr:uid="{00000000-0005-0000-0000-000013440000}"/>
    <cellStyle name="Porcentagem 2 4 3 3 8 2" xfId="31272" xr:uid="{00000000-0005-0000-0000-000014440000}"/>
    <cellStyle name="Porcentagem 2 4 3 3 8 3" xfId="41452" xr:uid="{00000000-0005-0000-0000-000015440000}"/>
    <cellStyle name="Porcentagem 2 4 3 3 8 4" xfId="21092" xr:uid="{00000000-0005-0000-0000-000016440000}"/>
    <cellStyle name="Porcentagem 2 4 3 3 9" xfId="21969" xr:uid="{00000000-0005-0000-0000-000017440000}"/>
    <cellStyle name="Porcentagem 2 4 3 3 9 2" xfId="32149" xr:uid="{00000000-0005-0000-0000-000018440000}"/>
    <cellStyle name="Porcentagem 2 4 3 3 9 3" xfId="42329" xr:uid="{00000000-0005-0000-0000-000019440000}"/>
    <cellStyle name="Porcentagem 2 4 3 4" xfId="4179" xr:uid="{00000000-0005-0000-0000-00001A440000}"/>
    <cellStyle name="Porcentagem 2 4 3 4 10" xfId="33547" xr:uid="{00000000-0005-0000-0000-00001B440000}"/>
    <cellStyle name="Porcentagem 2 4 3 4 11" xfId="13186" xr:uid="{00000000-0005-0000-0000-00001C440000}"/>
    <cellStyle name="Porcentagem 2 4 3 4 2" xfId="5056" xr:uid="{00000000-0005-0000-0000-00001D440000}"/>
    <cellStyle name="Porcentagem 2 4 3 4 2 2" xfId="6808" xr:uid="{00000000-0005-0000-0000-00001E440000}"/>
    <cellStyle name="Porcentagem 2 4 3 4 2 2 2" xfId="25995" xr:uid="{00000000-0005-0000-0000-00001F440000}"/>
    <cellStyle name="Porcentagem 2 4 3 4 2 2 3" xfId="36175" xr:uid="{00000000-0005-0000-0000-000020440000}"/>
    <cellStyle name="Porcentagem 2 4 3 4 2 2 4" xfId="15814" xr:uid="{00000000-0005-0000-0000-000021440000}"/>
    <cellStyle name="Porcentagem 2 4 3 4 2 3" xfId="8561" xr:uid="{00000000-0005-0000-0000-000022440000}"/>
    <cellStyle name="Porcentagem 2 4 3 4 2 3 2" xfId="27748" xr:uid="{00000000-0005-0000-0000-000023440000}"/>
    <cellStyle name="Porcentagem 2 4 3 4 2 3 3" xfId="37928" xr:uid="{00000000-0005-0000-0000-000024440000}"/>
    <cellStyle name="Porcentagem 2 4 3 4 2 3 4" xfId="17567" xr:uid="{00000000-0005-0000-0000-000025440000}"/>
    <cellStyle name="Porcentagem 2 4 3 4 2 4" xfId="10554" xr:uid="{00000000-0005-0000-0000-000026440000}"/>
    <cellStyle name="Porcentagem 2 4 3 4 2 4 2" xfId="29738" xr:uid="{00000000-0005-0000-0000-000027440000}"/>
    <cellStyle name="Porcentagem 2 4 3 4 2 4 3" xfId="39918" xr:uid="{00000000-0005-0000-0000-000028440000}"/>
    <cellStyle name="Porcentagem 2 4 3 4 2 4 4" xfId="19558" xr:uid="{00000000-0005-0000-0000-000029440000}"/>
    <cellStyle name="Porcentagem 2 4 3 4 2 5" xfId="24243" xr:uid="{00000000-0005-0000-0000-00002A440000}"/>
    <cellStyle name="Porcentagem 2 4 3 4 2 6" xfId="34423" xr:uid="{00000000-0005-0000-0000-00002B440000}"/>
    <cellStyle name="Porcentagem 2 4 3 4 2 7" xfId="14062" xr:uid="{00000000-0005-0000-0000-00002C440000}"/>
    <cellStyle name="Porcentagem 2 4 3 4 3" xfId="5932" xr:uid="{00000000-0005-0000-0000-00002D440000}"/>
    <cellStyle name="Porcentagem 2 4 3 4 3 2" xfId="25119" xr:uid="{00000000-0005-0000-0000-00002E440000}"/>
    <cellStyle name="Porcentagem 2 4 3 4 3 3" xfId="35299" xr:uid="{00000000-0005-0000-0000-00002F440000}"/>
    <cellStyle name="Porcentagem 2 4 3 4 3 4" xfId="14938" xr:uid="{00000000-0005-0000-0000-000030440000}"/>
    <cellStyle name="Porcentagem 2 4 3 4 4" xfId="7685" xr:uid="{00000000-0005-0000-0000-000031440000}"/>
    <cellStyle name="Porcentagem 2 4 3 4 4 2" xfId="26872" xr:uid="{00000000-0005-0000-0000-000032440000}"/>
    <cellStyle name="Porcentagem 2 4 3 4 4 3" xfId="37052" xr:uid="{00000000-0005-0000-0000-000033440000}"/>
    <cellStyle name="Porcentagem 2 4 3 4 4 4" xfId="16691" xr:uid="{00000000-0005-0000-0000-000034440000}"/>
    <cellStyle name="Porcentagem 2 4 3 4 5" xfId="9678" xr:uid="{00000000-0005-0000-0000-000035440000}"/>
    <cellStyle name="Porcentagem 2 4 3 4 5 2" xfId="28862" xr:uid="{00000000-0005-0000-0000-000036440000}"/>
    <cellStyle name="Porcentagem 2 4 3 4 5 3" xfId="39042" xr:uid="{00000000-0005-0000-0000-000037440000}"/>
    <cellStyle name="Porcentagem 2 4 3 4 5 4" xfId="18682" xr:uid="{00000000-0005-0000-0000-000038440000}"/>
    <cellStyle name="Porcentagem 2 4 3 4 6" xfId="11431" xr:uid="{00000000-0005-0000-0000-000039440000}"/>
    <cellStyle name="Porcentagem 2 4 3 4 6 2" xfId="30615" xr:uid="{00000000-0005-0000-0000-00003A440000}"/>
    <cellStyle name="Porcentagem 2 4 3 4 6 3" xfId="40795" xr:uid="{00000000-0005-0000-0000-00003B440000}"/>
    <cellStyle name="Porcentagem 2 4 3 4 6 4" xfId="20435" xr:uid="{00000000-0005-0000-0000-00003C440000}"/>
    <cellStyle name="Porcentagem 2 4 3 4 7" xfId="12307" xr:uid="{00000000-0005-0000-0000-00003D440000}"/>
    <cellStyle name="Porcentagem 2 4 3 4 7 2" xfId="31491" xr:uid="{00000000-0005-0000-0000-00003E440000}"/>
    <cellStyle name="Porcentagem 2 4 3 4 7 3" xfId="41671" xr:uid="{00000000-0005-0000-0000-00003F440000}"/>
    <cellStyle name="Porcentagem 2 4 3 4 7 4" xfId="21311" xr:uid="{00000000-0005-0000-0000-000040440000}"/>
    <cellStyle name="Porcentagem 2 4 3 4 8" xfId="22188" xr:uid="{00000000-0005-0000-0000-000041440000}"/>
    <cellStyle name="Porcentagem 2 4 3 4 8 2" xfId="32368" xr:uid="{00000000-0005-0000-0000-000042440000}"/>
    <cellStyle name="Porcentagem 2 4 3 4 8 3" xfId="42548" xr:uid="{00000000-0005-0000-0000-000043440000}"/>
    <cellStyle name="Porcentagem 2 4 3 4 9" xfId="23367" xr:uid="{00000000-0005-0000-0000-000044440000}"/>
    <cellStyle name="Porcentagem 2 4 3 5" xfId="4618" xr:uid="{00000000-0005-0000-0000-000045440000}"/>
    <cellStyle name="Porcentagem 2 4 3 5 2" xfId="6370" xr:uid="{00000000-0005-0000-0000-000046440000}"/>
    <cellStyle name="Porcentagem 2 4 3 5 2 2" xfId="25557" xr:uid="{00000000-0005-0000-0000-000047440000}"/>
    <cellStyle name="Porcentagem 2 4 3 5 2 3" xfId="35737" xr:uid="{00000000-0005-0000-0000-000048440000}"/>
    <cellStyle name="Porcentagem 2 4 3 5 2 4" xfId="15376" xr:uid="{00000000-0005-0000-0000-000049440000}"/>
    <cellStyle name="Porcentagem 2 4 3 5 3" xfId="8123" xr:uid="{00000000-0005-0000-0000-00004A440000}"/>
    <cellStyle name="Porcentagem 2 4 3 5 3 2" xfId="27310" xr:uid="{00000000-0005-0000-0000-00004B440000}"/>
    <cellStyle name="Porcentagem 2 4 3 5 3 3" xfId="37490" xr:uid="{00000000-0005-0000-0000-00004C440000}"/>
    <cellStyle name="Porcentagem 2 4 3 5 3 4" xfId="17129" xr:uid="{00000000-0005-0000-0000-00004D440000}"/>
    <cellStyle name="Porcentagem 2 4 3 5 4" xfId="10116" xr:uid="{00000000-0005-0000-0000-00004E440000}"/>
    <cellStyle name="Porcentagem 2 4 3 5 4 2" xfId="29300" xr:uid="{00000000-0005-0000-0000-00004F440000}"/>
    <cellStyle name="Porcentagem 2 4 3 5 4 3" xfId="39480" xr:uid="{00000000-0005-0000-0000-000050440000}"/>
    <cellStyle name="Porcentagem 2 4 3 5 4 4" xfId="19120" xr:uid="{00000000-0005-0000-0000-000051440000}"/>
    <cellStyle name="Porcentagem 2 4 3 5 5" xfId="23805" xr:uid="{00000000-0005-0000-0000-000052440000}"/>
    <cellStyle name="Porcentagem 2 4 3 5 6" xfId="33985" xr:uid="{00000000-0005-0000-0000-000053440000}"/>
    <cellStyle name="Porcentagem 2 4 3 5 7" xfId="13624" xr:uid="{00000000-0005-0000-0000-000054440000}"/>
    <cellStyle name="Porcentagem 2 4 3 6" xfId="5494" xr:uid="{00000000-0005-0000-0000-000055440000}"/>
    <cellStyle name="Porcentagem 2 4 3 6 2" xfId="9017" xr:uid="{00000000-0005-0000-0000-000056440000}"/>
    <cellStyle name="Porcentagem 2 4 3 6 2 2" xfId="28201" xr:uid="{00000000-0005-0000-0000-000057440000}"/>
    <cellStyle name="Porcentagem 2 4 3 6 2 3" xfId="38381" xr:uid="{00000000-0005-0000-0000-000058440000}"/>
    <cellStyle name="Porcentagem 2 4 3 6 2 4" xfId="18021" xr:uid="{00000000-0005-0000-0000-000059440000}"/>
    <cellStyle name="Porcentagem 2 4 3 6 3" xfId="24681" xr:uid="{00000000-0005-0000-0000-00005A440000}"/>
    <cellStyle name="Porcentagem 2 4 3 6 4" xfId="34861" xr:uid="{00000000-0005-0000-0000-00005B440000}"/>
    <cellStyle name="Porcentagem 2 4 3 6 5" xfId="14500" xr:uid="{00000000-0005-0000-0000-00005C440000}"/>
    <cellStyle name="Porcentagem 2 4 3 7" xfId="7247" xr:uid="{00000000-0005-0000-0000-00005D440000}"/>
    <cellStyle name="Porcentagem 2 4 3 7 2" xfId="26434" xr:uid="{00000000-0005-0000-0000-00005E440000}"/>
    <cellStyle name="Porcentagem 2 4 3 7 3" xfId="36614" xr:uid="{00000000-0005-0000-0000-00005F440000}"/>
    <cellStyle name="Porcentagem 2 4 3 7 4" xfId="16253" xr:uid="{00000000-0005-0000-0000-000060440000}"/>
    <cellStyle name="Porcentagem 2 4 3 8" xfId="9240" xr:uid="{00000000-0005-0000-0000-000061440000}"/>
    <cellStyle name="Porcentagem 2 4 3 8 2" xfId="28424" xr:uid="{00000000-0005-0000-0000-000062440000}"/>
    <cellStyle name="Porcentagem 2 4 3 8 3" xfId="38604" xr:uid="{00000000-0005-0000-0000-000063440000}"/>
    <cellStyle name="Porcentagem 2 4 3 8 4" xfId="18244" xr:uid="{00000000-0005-0000-0000-000064440000}"/>
    <cellStyle name="Porcentagem 2 4 3 9" xfId="10993" xr:uid="{00000000-0005-0000-0000-000065440000}"/>
    <cellStyle name="Porcentagem 2 4 3 9 2" xfId="30177" xr:uid="{00000000-0005-0000-0000-000066440000}"/>
    <cellStyle name="Porcentagem 2 4 3 9 3" xfId="40357" xr:uid="{00000000-0005-0000-0000-000067440000}"/>
    <cellStyle name="Porcentagem 2 4 3 9 4" xfId="19997" xr:uid="{00000000-0005-0000-0000-000068440000}"/>
    <cellStyle name="Porcentagem 2 4 4" xfId="1795" xr:uid="{00000000-0005-0000-0000-000069440000}"/>
    <cellStyle name="Porcentagem 2 4 4 10" xfId="21863" xr:uid="{00000000-0005-0000-0000-00006A440000}"/>
    <cellStyle name="Porcentagem 2 4 4 10 2" xfId="32043" xr:uid="{00000000-0005-0000-0000-00006B440000}"/>
    <cellStyle name="Porcentagem 2 4 4 10 3" xfId="42223" xr:uid="{00000000-0005-0000-0000-00006C440000}"/>
    <cellStyle name="Porcentagem 2 4 4 11" xfId="22759" xr:uid="{00000000-0005-0000-0000-00006D440000}"/>
    <cellStyle name="Porcentagem 2 4 4 11 2" xfId="32939" xr:uid="{00000000-0005-0000-0000-00006E440000}"/>
    <cellStyle name="Porcentagem 2 4 4 11 3" xfId="43119" xr:uid="{00000000-0005-0000-0000-00006F440000}"/>
    <cellStyle name="Porcentagem 2 4 4 12" xfId="22998" xr:uid="{00000000-0005-0000-0000-000070440000}"/>
    <cellStyle name="Porcentagem 2 4 4 13" xfId="33178" xr:uid="{00000000-0005-0000-0000-000071440000}"/>
    <cellStyle name="Porcentagem 2 4 4 14" xfId="43358" xr:uid="{00000000-0005-0000-0000-000072440000}"/>
    <cellStyle name="Porcentagem 2 4 4 15" xfId="43597" xr:uid="{00000000-0005-0000-0000-000073440000}"/>
    <cellStyle name="Porcentagem 2 4 4 16" xfId="12861" xr:uid="{00000000-0005-0000-0000-000074440000}"/>
    <cellStyle name="Porcentagem 2 4 4 17" xfId="3853" xr:uid="{00000000-0005-0000-0000-000075440000}"/>
    <cellStyle name="Porcentagem 2 4 4 2" xfId="4073" xr:uid="{00000000-0005-0000-0000-000076440000}"/>
    <cellStyle name="Porcentagem 2 4 4 2 10" xfId="23261" xr:uid="{00000000-0005-0000-0000-000077440000}"/>
    <cellStyle name="Porcentagem 2 4 4 2 11" xfId="33441" xr:uid="{00000000-0005-0000-0000-000078440000}"/>
    <cellStyle name="Porcentagem 2 4 4 2 12" xfId="13080" xr:uid="{00000000-0005-0000-0000-000079440000}"/>
    <cellStyle name="Porcentagem 2 4 4 2 2" xfId="4511" xr:uid="{00000000-0005-0000-0000-00007A440000}"/>
    <cellStyle name="Porcentagem 2 4 4 2 2 10" xfId="33879" xr:uid="{00000000-0005-0000-0000-00007B440000}"/>
    <cellStyle name="Porcentagem 2 4 4 2 2 11" xfId="13518" xr:uid="{00000000-0005-0000-0000-00007C440000}"/>
    <cellStyle name="Porcentagem 2 4 4 2 2 2" xfId="5388" xr:uid="{00000000-0005-0000-0000-00007D440000}"/>
    <cellStyle name="Porcentagem 2 4 4 2 2 2 2" xfId="7140" xr:uid="{00000000-0005-0000-0000-00007E440000}"/>
    <cellStyle name="Porcentagem 2 4 4 2 2 2 2 2" xfId="26327" xr:uid="{00000000-0005-0000-0000-00007F440000}"/>
    <cellStyle name="Porcentagem 2 4 4 2 2 2 2 3" xfId="36507" xr:uid="{00000000-0005-0000-0000-000080440000}"/>
    <cellStyle name="Porcentagem 2 4 4 2 2 2 2 4" xfId="16146" xr:uid="{00000000-0005-0000-0000-000081440000}"/>
    <cellStyle name="Porcentagem 2 4 4 2 2 2 3" xfId="8893" xr:uid="{00000000-0005-0000-0000-000082440000}"/>
    <cellStyle name="Porcentagem 2 4 4 2 2 2 3 2" xfId="28080" xr:uid="{00000000-0005-0000-0000-000083440000}"/>
    <cellStyle name="Porcentagem 2 4 4 2 2 2 3 3" xfId="38260" xr:uid="{00000000-0005-0000-0000-000084440000}"/>
    <cellStyle name="Porcentagem 2 4 4 2 2 2 3 4" xfId="17899" xr:uid="{00000000-0005-0000-0000-000085440000}"/>
    <cellStyle name="Porcentagem 2 4 4 2 2 2 4" xfId="10886" xr:uid="{00000000-0005-0000-0000-000086440000}"/>
    <cellStyle name="Porcentagem 2 4 4 2 2 2 4 2" xfId="30070" xr:uid="{00000000-0005-0000-0000-000087440000}"/>
    <cellStyle name="Porcentagem 2 4 4 2 2 2 4 3" xfId="40250" xr:uid="{00000000-0005-0000-0000-000088440000}"/>
    <cellStyle name="Porcentagem 2 4 4 2 2 2 4 4" xfId="19890" xr:uid="{00000000-0005-0000-0000-000089440000}"/>
    <cellStyle name="Porcentagem 2 4 4 2 2 2 5" xfId="24575" xr:uid="{00000000-0005-0000-0000-00008A440000}"/>
    <cellStyle name="Porcentagem 2 4 4 2 2 2 6" xfId="34755" xr:uid="{00000000-0005-0000-0000-00008B440000}"/>
    <cellStyle name="Porcentagem 2 4 4 2 2 2 7" xfId="14394" xr:uid="{00000000-0005-0000-0000-00008C440000}"/>
    <cellStyle name="Porcentagem 2 4 4 2 2 3" xfId="6264" xr:uid="{00000000-0005-0000-0000-00008D440000}"/>
    <cellStyle name="Porcentagem 2 4 4 2 2 3 2" xfId="25451" xr:uid="{00000000-0005-0000-0000-00008E440000}"/>
    <cellStyle name="Porcentagem 2 4 4 2 2 3 3" xfId="35631" xr:uid="{00000000-0005-0000-0000-00008F440000}"/>
    <cellStyle name="Porcentagem 2 4 4 2 2 3 4" xfId="15270" xr:uid="{00000000-0005-0000-0000-000090440000}"/>
    <cellStyle name="Porcentagem 2 4 4 2 2 4" xfId="8017" xr:uid="{00000000-0005-0000-0000-000091440000}"/>
    <cellStyle name="Porcentagem 2 4 4 2 2 4 2" xfId="27204" xr:uid="{00000000-0005-0000-0000-000092440000}"/>
    <cellStyle name="Porcentagem 2 4 4 2 2 4 3" xfId="37384" xr:uid="{00000000-0005-0000-0000-000093440000}"/>
    <cellStyle name="Porcentagem 2 4 4 2 2 4 4" xfId="17023" xr:uid="{00000000-0005-0000-0000-000094440000}"/>
    <cellStyle name="Porcentagem 2 4 4 2 2 5" xfId="10010" xr:uid="{00000000-0005-0000-0000-000095440000}"/>
    <cellStyle name="Porcentagem 2 4 4 2 2 5 2" xfId="29194" xr:uid="{00000000-0005-0000-0000-000096440000}"/>
    <cellStyle name="Porcentagem 2 4 4 2 2 5 3" xfId="39374" xr:uid="{00000000-0005-0000-0000-000097440000}"/>
    <cellStyle name="Porcentagem 2 4 4 2 2 5 4" xfId="19014" xr:uid="{00000000-0005-0000-0000-000098440000}"/>
    <cellStyle name="Porcentagem 2 4 4 2 2 6" xfId="11763" xr:uid="{00000000-0005-0000-0000-000099440000}"/>
    <cellStyle name="Porcentagem 2 4 4 2 2 6 2" xfId="30947" xr:uid="{00000000-0005-0000-0000-00009A440000}"/>
    <cellStyle name="Porcentagem 2 4 4 2 2 6 3" xfId="41127" xr:uid="{00000000-0005-0000-0000-00009B440000}"/>
    <cellStyle name="Porcentagem 2 4 4 2 2 6 4" xfId="20767" xr:uid="{00000000-0005-0000-0000-00009C440000}"/>
    <cellStyle name="Porcentagem 2 4 4 2 2 7" xfId="12639" xr:uid="{00000000-0005-0000-0000-00009D440000}"/>
    <cellStyle name="Porcentagem 2 4 4 2 2 7 2" xfId="31823" xr:uid="{00000000-0005-0000-0000-00009E440000}"/>
    <cellStyle name="Porcentagem 2 4 4 2 2 7 3" xfId="42003" xr:uid="{00000000-0005-0000-0000-00009F440000}"/>
    <cellStyle name="Porcentagem 2 4 4 2 2 7 4" xfId="21643" xr:uid="{00000000-0005-0000-0000-0000A0440000}"/>
    <cellStyle name="Porcentagem 2 4 4 2 2 8" xfId="22520" xr:uid="{00000000-0005-0000-0000-0000A1440000}"/>
    <cellStyle name="Porcentagem 2 4 4 2 2 8 2" xfId="32700" xr:uid="{00000000-0005-0000-0000-0000A2440000}"/>
    <cellStyle name="Porcentagem 2 4 4 2 2 8 3" xfId="42880" xr:uid="{00000000-0005-0000-0000-0000A3440000}"/>
    <cellStyle name="Porcentagem 2 4 4 2 2 9" xfId="23699" xr:uid="{00000000-0005-0000-0000-0000A4440000}"/>
    <cellStyle name="Porcentagem 2 4 4 2 3" xfId="4950" xr:uid="{00000000-0005-0000-0000-0000A5440000}"/>
    <cellStyle name="Porcentagem 2 4 4 2 3 2" xfId="6702" xr:uid="{00000000-0005-0000-0000-0000A6440000}"/>
    <cellStyle name="Porcentagem 2 4 4 2 3 2 2" xfId="25889" xr:uid="{00000000-0005-0000-0000-0000A7440000}"/>
    <cellStyle name="Porcentagem 2 4 4 2 3 2 3" xfId="36069" xr:uid="{00000000-0005-0000-0000-0000A8440000}"/>
    <cellStyle name="Porcentagem 2 4 4 2 3 2 4" xfId="15708" xr:uid="{00000000-0005-0000-0000-0000A9440000}"/>
    <cellStyle name="Porcentagem 2 4 4 2 3 3" xfId="8455" xr:uid="{00000000-0005-0000-0000-0000AA440000}"/>
    <cellStyle name="Porcentagem 2 4 4 2 3 3 2" xfId="27642" xr:uid="{00000000-0005-0000-0000-0000AB440000}"/>
    <cellStyle name="Porcentagem 2 4 4 2 3 3 3" xfId="37822" xr:uid="{00000000-0005-0000-0000-0000AC440000}"/>
    <cellStyle name="Porcentagem 2 4 4 2 3 3 4" xfId="17461" xr:uid="{00000000-0005-0000-0000-0000AD440000}"/>
    <cellStyle name="Porcentagem 2 4 4 2 3 4" xfId="10448" xr:uid="{00000000-0005-0000-0000-0000AE440000}"/>
    <cellStyle name="Porcentagem 2 4 4 2 3 4 2" xfId="29632" xr:uid="{00000000-0005-0000-0000-0000AF440000}"/>
    <cellStyle name="Porcentagem 2 4 4 2 3 4 3" xfId="39812" xr:uid="{00000000-0005-0000-0000-0000B0440000}"/>
    <cellStyle name="Porcentagem 2 4 4 2 3 4 4" xfId="19452" xr:uid="{00000000-0005-0000-0000-0000B1440000}"/>
    <cellStyle name="Porcentagem 2 4 4 2 3 5" xfId="24137" xr:uid="{00000000-0005-0000-0000-0000B2440000}"/>
    <cellStyle name="Porcentagem 2 4 4 2 3 6" xfId="34317" xr:uid="{00000000-0005-0000-0000-0000B3440000}"/>
    <cellStyle name="Porcentagem 2 4 4 2 3 7" xfId="13956" xr:uid="{00000000-0005-0000-0000-0000B4440000}"/>
    <cellStyle name="Porcentagem 2 4 4 2 4" xfId="5826" xr:uid="{00000000-0005-0000-0000-0000B5440000}"/>
    <cellStyle name="Porcentagem 2 4 4 2 4 2" xfId="25013" xr:uid="{00000000-0005-0000-0000-0000B6440000}"/>
    <cellStyle name="Porcentagem 2 4 4 2 4 3" xfId="35193" xr:uid="{00000000-0005-0000-0000-0000B7440000}"/>
    <cellStyle name="Porcentagem 2 4 4 2 4 4" xfId="14832" xr:uid="{00000000-0005-0000-0000-0000B8440000}"/>
    <cellStyle name="Porcentagem 2 4 4 2 5" xfId="7579" xr:uid="{00000000-0005-0000-0000-0000B9440000}"/>
    <cellStyle name="Porcentagem 2 4 4 2 5 2" xfId="26766" xr:uid="{00000000-0005-0000-0000-0000BA440000}"/>
    <cellStyle name="Porcentagem 2 4 4 2 5 3" xfId="36946" xr:uid="{00000000-0005-0000-0000-0000BB440000}"/>
    <cellStyle name="Porcentagem 2 4 4 2 5 4" xfId="16585" xr:uid="{00000000-0005-0000-0000-0000BC440000}"/>
    <cellStyle name="Porcentagem 2 4 4 2 6" xfId="9572" xr:uid="{00000000-0005-0000-0000-0000BD440000}"/>
    <cellStyle name="Porcentagem 2 4 4 2 6 2" xfId="28756" xr:uid="{00000000-0005-0000-0000-0000BE440000}"/>
    <cellStyle name="Porcentagem 2 4 4 2 6 3" xfId="38936" xr:uid="{00000000-0005-0000-0000-0000BF440000}"/>
    <cellStyle name="Porcentagem 2 4 4 2 6 4" xfId="18576" xr:uid="{00000000-0005-0000-0000-0000C0440000}"/>
    <cellStyle name="Porcentagem 2 4 4 2 7" xfId="11325" xr:uid="{00000000-0005-0000-0000-0000C1440000}"/>
    <cellStyle name="Porcentagem 2 4 4 2 7 2" xfId="30509" xr:uid="{00000000-0005-0000-0000-0000C2440000}"/>
    <cellStyle name="Porcentagem 2 4 4 2 7 3" xfId="40689" xr:uid="{00000000-0005-0000-0000-0000C3440000}"/>
    <cellStyle name="Porcentagem 2 4 4 2 7 4" xfId="20329" xr:uid="{00000000-0005-0000-0000-0000C4440000}"/>
    <cellStyle name="Porcentagem 2 4 4 2 8" xfId="12201" xr:uid="{00000000-0005-0000-0000-0000C5440000}"/>
    <cellStyle name="Porcentagem 2 4 4 2 8 2" xfId="31385" xr:uid="{00000000-0005-0000-0000-0000C6440000}"/>
    <cellStyle name="Porcentagem 2 4 4 2 8 3" xfId="41565" xr:uid="{00000000-0005-0000-0000-0000C7440000}"/>
    <cellStyle name="Porcentagem 2 4 4 2 8 4" xfId="21205" xr:uid="{00000000-0005-0000-0000-0000C8440000}"/>
    <cellStyle name="Porcentagem 2 4 4 2 9" xfId="22082" xr:uid="{00000000-0005-0000-0000-0000C9440000}"/>
    <cellStyle name="Porcentagem 2 4 4 2 9 2" xfId="32262" xr:uid="{00000000-0005-0000-0000-0000CA440000}"/>
    <cellStyle name="Porcentagem 2 4 4 2 9 3" xfId="42442" xr:uid="{00000000-0005-0000-0000-0000CB440000}"/>
    <cellStyle name="Porcentagem 2 4 4 3" xfId="4292" xr:uid="{00000000-0005-0000-0000-0000CC440000}"/>
    <cellStyle name="Porcentagem 2 4 4 3 10" xfId="33660" xr:uid="{00000000-0005-0000-0000-0000CD440000}"/>
    <cellStyle name="Porcentagem 2 4 4 3 11" xfId="13299" xr:uid="{00000000-0005-0000-0000-0000CE440000}"/>
    <cellStyle name="Porcentagem 2 4 4 3 2" xfId="5169" xr:uid="{00000000-0005-0000-0000-0000CF440000}"/>
    <cellStyle name="Porcentagem 2 4 4 3 2 2" xfId="6921" xr:uid="{00000000-0005-0000-0000-0000D0440000}"/>
    <cellStyle name="Porcentagem 2 4 4 3 2 2 2" xfId="26108" xr:uid="{00000000-0005-0000-0000-0000D1440000}"/>
    <cellStyle name="Porcentagem 2 4 4 3 2 2 3" xfId="36288" xr:uid="{00000000-0005-0000-0000-0000D2440000}"/>
    <cellStyle name="Porcentagem 2 4 4 3 2 2 4" xfId="15927" xr:uid="{00000000-0005-0000-0000-0000D3440000}"/>
    <cellStyle name="Porcentagem 2 4 4 3 2 3" xfId="8674" xr:uid="{00000000-0005-0000-0000-0000D4440000}"/>
    <cellStyle name="Porcentagem 2 4 4 3 2 3 2" xfId="27861" xr:uid="{00000000-0005-0000-0000-0000D5440000}"/>
    <cellStyle name="Porcentagem 2 4 4 3 2 3 3" xfId="38041" xr:uid="{00000000-0005-0000-0000-0000D6440000}"/>
    <cellStyle name="Porcentagem 2 4 4 3 2 3 4" xfId="17680" xr:uid="{00000000-0005-0000-0000-0000D7440000}"/>
    <cellStyle name="Porcentagem 2 4 4 3 2 4" xfId="10667" xr:uid="{00000000-0005-0000-0000-0000D8440000}"/>
    <cellStyle name="Porcentagem 2 4 4 3 2 4 2" xfId="29851" xr:uid="{00000000-0005-0000-0000-0000D9440000}"/>
    <cellStyle name="Porcentagem 2 4 4 3 2 4 3" xfId="40031" xr:uid="{00000000-0005-0000-0000-0000DA440000}"/>
    <cellStyle name="Porcentagem 2 4 4 3 2 4 4" xfId="19671" xr:uid="{00000000-0005-0000-0000-0000DB440000}"/>
    <cellStyle name="Porcentagem 2 4 4 3 2 5" xfId="24356" xr:uid="{00000000-0005-0000-0000-0000DC440000}"/>
    <cellStyle name="Porcentagem 2 4 4 3 2 6" xfId="34536" xr:uid="{00000000-0005-0000-0000-0000DD440000}"/>
    <cellStyle name="Porcentagem 2 4 4 3 2 7" xfId="14175" xr:uid="{00000000-0005-0000-0000-0000DE440000}"/>
    <cellStyle name="Porcentagem 2 4 4 3 3" xfId="6045" xr:uid="{00000000-0005-0000-0000-0000DF440000}"/>
    <cellStyle name="Porcentagem 2 4 4 3 3 2" xfId="25232" xr:uid="{00000000-0005-0000-0000-0000E0440000}"/>
    <cellStyle name="Porcentagem 2 4 4 3 3 3" xfId="35412" xr:uid="{00000000-0005-0000-0000-0000E1440000}"/>
    <cellStyle name="Porcentagem 2 4 4 3 3 4" xfId="15051" xr:uid="{00000000-0005-0000-0000-0000E2440000}"/>
    <cellStyle name="Porcentagem 2 4 4 3 4" xfId="7798" xr:uid="{00000000-0005-0000-0000-0000E3440000}"/>
    <cellStyle name="Porcentagem 2 4 4 3 4 2" xfId="26985" xr:uid="{00000000-0005-0000-0000-0000E4440000}"/>
    <cellStyle name="Porcentagem 2 4 4 3 4 3" xfId="37165" xr:uid="{00000000-0005-0000-0000-0000E5440000}"/>
    <cellStyle name="Porcentagem 2 4 4 3 4 4" xfId="16804" xr:uid="{00000000-0005-0000-0000-0000E6440000}"/>
    <cellStyle name="Porcentagem 2 4 4 3 5" xfId="9791" xr:uid="{00000000-0005-0000-0000-0000E7440000}"/>
    <cellStyle name="Porcentagem 2 4 4 3 5 2" xfId="28975" xr:uid="{00000000-0005-0000-0000-0000E8440000}"/>
    <cellStyle name="Porcentagem 2 4 4 3 5 3" xfId="39155" xr:uid="{00000000-0005-0000-0000-0000E9440000}"/>
    <cellStyle name="Porcentagem 2 4 4 3 5 4" xfId="18795" xr:uid="{00000000-0005-0000-0000-0000EA440000}"/>
    <cellStyle name="Porcentagem 2 4 4 3 6" xfId="11544" xr:uid="{00000000-0005-0000-0000-0000EB440000}"/>
    <cellStyle name="Porcentagem 2 4 4 3 6 2" xfId="30728" xr:uid="{00000000-0005-0000-0000-0000EC440000}"/>
    <cellStyle name="Porcentagem 2 4 4 3 6 3" xfId="40908" xr:uid="{00000000-0005-0000-0000-0000ED440000}"/>
    <cellStyle name="Porcentagem 2 4 4 3 6 4" xfId="20548" xr:uid="{00000000-0005-0000-0000-0000EE440000}"/>
    <cellStyle name="Porcentagem 2 4 4 3 7" xfId="12420" xr:uid="{00000000-0005-0000-0000-0000EF440000}"/>
    <cellStyle name="Porcentagem 2 4 4 3 7 2" xfId="31604" xr:uid="{00000000-0005-0000-0000-0000F0440000}"/>
    <cellStyle name="Porcentagem 2 4 4 3 7 3" xfId="41784" xr:uid="{00000000-0005-0000-0000-0000F1440000}"/>
    <cellStyle name="Porcentagem 2 4 4 3 7 4" xfId="21424" xr:uid="{00000000-0005-0000-0000-0000F2440000}"/>
    <cellStyle name="Porcentagem 2 4 4 3 8" xfId="22301" xr:uid="{00000000-0005-0000-0000-0000F3440000}"/>
    <cellStyle name="Porcentagem 2 4 4 3 8 2" xfId="32481" xr:uid="{00000000-0005-0000-0000-0000F4440000}"/>
    <cellStyle name="Porcentagem 2 4 4 3 8 3" xfId="42661" xr:uid="{00000000-0005-0000-0000-0000F5440000}"/>
    <cellStyle name="Porcentagem 2 4 4 3 9" xfId="23480" xr:uid="{00000000-0005-0000-0000-0000F6440000}"/>
    <cellStyle name="Porcentagem 2 4 4 4" xfId="4731" xr:uid="{00000000-0005-0000-0000-0000F7440000}"/>
    <cellStyle name="Porcentagem 2 4 4 4 2" xfId="6483" xr:uid="{00000000-0005-0000-0000-0000F8440000}"/>
    <cellStyle name="Porcentagem 2 4 4 4 2 2" xfId="25670" xr:uid="{00000000-0005-0000-0000-0000F9440000}"/>
    <cellStyle name="Porcentagem 2 4 4 4 2 3" xfId="35850" xr:uid="{00000000-0005-0000-0000-0000FA440000}"/>
    <cellStyle name="Porcentagem 2 4 4 4 2 4" xfId="15489" xr:uid="{00000000-0005-0000-0000-0000FB440000}"/>
    <cellStyle name="Porcentagem 2 4 4 4 3" xfId="8236" xr:uid="{00000000-0005-0000-0000-0000FC440000}"/>
    <cellStyle name="Porcentagem 2 4 4 4 3 2" xfId="27423" xr:uid="{00000000-0005-0000-0000-0000FD440000}"/>
    <cellStyle name="Porcentagem 2 4 4 4 3 3" xfId="37603" xr:uid="{00000000-0005-0000-0000-0000FE440000}"/>
    <cellStyle name="Porcentagem 2 4 4 4 3 4" xfId="17242" xr:uid="{00000000-0005-0000-0000-0000FF440000}"/>
    <cellStyle name="Porcentagem 2 4 4 4 4" xfId="10229" xr:uid="{00000000-0005-0000-0000-000000450000}"/>
    <cellStyle name="Porcentagem 2 4 4 4 4 2" xfId="29413" xr:uid="{00000000-0005-0000-0000-000001450000}"/>
    <cellStyle name="Porcentagem 2 4 4 4 4 3" xfId="39593" xr:uid="{00000000-0005-0000-0000-000002450000}"/>
    <cellStyle name="Porcentagem 2 4 4 4 4 4" xfId="19233" xr:uid="{00000000-0005-0000-0000-000003450000}"/>
    <cellStyle name="Porcentagem 2 4 4 4 5" xfId="23918" xr:uid="{00000000-0005-0000-0000-000004450000}"/>
    <cellStyle name="Porcentagem 2 4 4 4 6" xfId="34098" xr:uid="{00000000-0005-0000-0000-000005450000}"/>
    <cellStyle name="Porcentagem 2 4 4 4 7" xfId="13737" xr:uid="{00000000-0005-0000-0000-000006450000}"/>
    <cellStyle name="Porcentagem 2 4 4 5" xfId="5607" xr:uid="{00000000-0005-0000-0000-000007450000}"/>
    <cellStyle name="Porcentagem 2 4 4 5 2" xfId="9133" xr:uid="{00000000-0005-0000-0000-000008450000}"/>
    <cellStyle name="Porcentagem 2 4 4 5 2 2" xfId="28317" xr:uid="{00000000-0005-0000-0000-000009450000}"/>
    <cellStyle name="Porcentagem 2 4 4 5 2 3" xfId="38497" xr:uid="{00000000-0005-0000-0000-00000A450000}"/>
    <cellStyle name="Porcentagem 2 4 4 5 2 4" xfId="18137" xr:uid="{00000000-0005-0000-0000-00000B450000}"/>
    <cellStyle name="Porcentagem 2 4 4 5 3" xfId="24794" xr:uid="{00000000-0005-0000-0000-00000C450000}"/>
    <cellStyle name="Porcentagem 2 4 4 5 4" xfId="34974" xr:uid="{00000000-0005-0000-0000-00000D450000}"/>
    <cellStyle name="Porcentagem 2 4 4 5 5" xfId="14613" xr:uid="{00000000-0005-0000-0000-00000E450000}"/>
    <cellStyle name="Porcentagem 2 4 4 6" xfId="7360" xr:uid="{00000000-0005-0000-0000-00000F450000}"/>
    <cellStyle name="Porcentagem 2 4 4 6 2" xfId="26547" xr:uid="{00000000-0005-0000-0000-000010450000}"/>
    <cellStyle name="Porcentagem 2 4 4 6 3" xfId="36727" xr:uid="{00000000-0005-0000-0000-000011450000}"/>
    <cellStyle name="Porcentagem 2 4 4 6 4" xfId="16366" xr:uid="{00000000-0005-0000-0000-000012450000}"/>
    <cellStyle name="Porcentagem 2 4 4 7" xfId="9353" xr:uid="{00000000-0005-0000-0000-000013450000}"/>
    <cellStyle name="Porcentagem 2 4 4 7 2" xfId="28537" xr:uid="{00000000-0005-0000-0000-000014450000}"/>
    <cellStyle name="Porcentagem 2 4 4 7 3" xfId="38717" xr:uid="{00000000-0005-0000-0000-000015450000}"/>
    <cellStyle name="Porcentagem 2 4 4 7 4" xfId="18357" xr:uid="{00000000-0005-0000-0000-000016450000}"/>
    <cellStyle name="Porcentagem 2 4 4 8" xfId="11106" xr:uid="{00000000-0005-0000-0000-000017450000}"/>
    <cellStyle name="Porcentagem 2 4 4 8 2" xfId="30290" xr:uid="{00000000-0005-0000-0000-000018450000}"/>
    <cellStyle name="Porcentagem 2 4 4 8 3" xfId="40470" xr:uid="{00000000-0005-0000-0000-000019450000}"/>
    <cellStyle name="Porcentagem 2 4 4 8 4" xfId="20110" xr:uid="{00000000-0005-0000-0000-00001A450000}"/>
    <cellStyle name="Porcentagem 2 4 4 9" xfId="11982" xr:uid="{00000000-0005-0000-0000-00001B450000}"/>
    <cellStyle name="Porcentagem 2 4 4 9 2" xfId="31166" xr:uid="{00000000-0005-0000-0000-00001C450000}"/>
    <cellStyle name="Porcentagem 2 4 4 9 3" xfId="41346" xr:uid="{00000000-0005-0000-0000-00001D450000}"/>
    <cellStyle name="Porcentagem 2 4 4 9 4" xfId="20986" xr:uid="{00000000-0005-0000-0000-00001E450000}"/>
    <cellStyle name="Porcentagem 2 4 5" xfId="3143" xr:uid="{00000000-0005-0000-0000-00001F450000}"/>
    <cellStyle name="Porcentagem 2 4 5 10" xfId="23146" xr:uid="{00000000-0005-0000-0000-000020450000}"/>
    <cellStyle name="Porcentagem 2 4 5 11" xfId="33326" xr:uid="{00000000-0005-0000-0000-000021450000}"/>
    <cellStyle name="Porcentagem 2 4 5 12" xfId="12965" xr:uid="{00000000-0005-0000-0000-000022450000}"/>
    <cellStyle name="Porcentagem 2 4 5 13" xfId="3958" xr:uid="{00000000-0005-0000-0000-000023450000}"/>
    <cellStyle name="Porcentagem 2 4 5 2" xfId="4396" xr:uid="{00000000-0005-0000-0000-000024450000}"/>
    <cellStyle name="Porcentagem 2 4 5 2 10" xfId="33764" xr:uid="{00000000-0005-0000-0000-000025450000}"/>
    <cellStyle name="Porcentagem 2 4 5 2 11" xfId="13403" xr:uid="{00000000-0005-0000-0000-000026450000}"/>
    <cellStyle name="Porcentagem 2 4 5 2 2" xfId="5273" xr:uid="{00000000-0005-0000-0000-000027450000}"/>
    <cellStyle name="Porcentagem 2 4 5 2 2 2" xfId="7025" xr:uid="{00000000-0005-0000-0000-000028450000}"/>
    <cellStyle name="Porcentagem 2 4 5 2 2 2 2" xfId="26212" xr:uid="{00000000-0005-0000-0000-000029450000}"/>
    <cellStyle name="Porcentagem 2 4 5 2 2 2 3" xfId="36392" xr:uid="{00000000-0005-0000-0000-00002A450000}"/>
    <cellStyle name="Porcentagem 2 4 5 2 2 2 4" xfId="16031" xr:uid="{00000000-0005-0000-0000-00002B450000}"/>
    <cellStyle name="Porcentagem 2 4 5 2 2 3" xfId="8778" xr:uid="{00000000-0005-0000-0000-00002C450000}"/>
    <cellStyle name="Porcentagem 2 4 5 2 2 3 2" xfId="27965" xr:uid="{00000000-0005-0000-0000-00002D450000}"/>
    <cellStyle name="Porcentagem 2 4 5 2 2 3 3" xfId="38145" xr:uid="{00000000-0005-0000-0000-00002E450000}"/>
    <cellStyle name="Porcentagem 2 4 5 2 2 3 4" xfId="17784" xr:uid="{00000000-0005-0000-0000-00002F450000}"/>
    <cellStyle name="Porcentagem 2 4 5 2 2 4" xfId="10771" xr:uid="{00000000-0005-0000-0000-000030450000}"/>
    <cellStyle name="Porcentagem 2 4 5 2 2 4 2" xfId="29955" xr:uid="{00000000-0005-0000-0000-000031450000}"/>
    <cellStyle name="Porcentagem 2 4 5 2 2 4 3" xfId="40135" xr:uid="{00000000-0005-0000-0000-000032450000}"/>
    <cellStyle name="Porcentagem 2 4 5 2 2 4 4" xfId="19775" xr:uid="{00000000-0005-0000-0000-000033450000}"/>
    <cellStyle name="Porcentagem 2 4 5 2 2 5" xfId="24460" xr:uid="{00000000-0005-0000-0000-000034450000}"/>
    <cellStyle name="Porcentagem 2 4 5 2 2 6" xfId="34640" xr:uid="{00000000-0005-0000-0000-000035450000}"/>
    <cellStyle name="Porcentagem 2 4 5 2 2 7" xfId="14279" xr:uid="{00000000-0005-0000-0000-000036450000}"/>
    <cellStyle name="Porcentagem 2 4 5 2 3" xfId="6149" xr:uid="{00000000-0005-0000-0000-000037450000}"/>
    <cellStyle name="Porcentagem 2 4 5 2 3 2" xfId="25336" xr:uid="{00000000-0005-0000-0000-000038450000}"/>
    <cellStyle name="Porcentagem 2 4 5 2 3 3" xfId="35516" xr:uid="{00000000-0005-0000-0000-000039450000}"/>
    <cellStyle name="Porcentagem 2 4 5 2 3 4" xfId="15155" xr:uid="{00000000-0005-0000-0000-00003A450000}"/>
    <cellStyle name="Porcentagem 2 4 5 2 4" xfId="7902" xr:uid="{00000000-0005-0000-0000-00003B450000}"/>
    <cellStyle name="Porcentagem 2 4 5 2 4 2" xfId="27089" xr:uid="{00000000-0005-0000-0000-00003C450000}"/>
    <cellStyle name="Porcentagem 2 4 5 2 4 3" xfId="37269" xr:uid="{00000000-0005-0000-0000-00003D450000}"/>
    <cellStyle name="Porcentagem 2 4 5 2 4 4" xfId="16908" xr:uid="{00000000-0005-0000-0000-00003E450000}"/>
    <cellStyle name="Porcentagem 2 4 5 2 5" xfId="9895" xr:uid="{00000000-0005-0000-0000-00003F450000}"/>
    <cellStyle name="Porcentagem 2 4 5 2 5 2" xfId="29079" xr:uid="{00000000-0005-0000-0000-000040450000}"/>
    <cellStyle name="Porcentagem 2 4 5 2 5 3" xfId="39259" xr:uid="{00000000-0005-0000-0000-000041450000}"/>
    <cellStyle name="Porcentagem 2 4 5 2 5 4" xfId="18899" xr:uid="{00000000-0005-0000-0000-000042450000}"/>
    <cellStyle name="Porcentagem 2 4 5 2 6" xfId="11648" xr:uid="{00000000-0005-0000-0000-000043450000}"/>
    <cellStyle name="Porcentagem 2 4 5 2 6 2" xfId="30832" xr:uid="{00000000-0005-0000-0000-000044450000}"/>
    <cellStyle name="Porcentagem 2 4 5 2 6 3" xfId="41012" xr:uid="{00000000-0005-0000-0000-000045450000}"/>
    <cellStyle name="Porcentagem 2 4 5 2 6 4" xfId="20652" xr:uid="{00000000-0005-0000-0000-000046450000}"/>
    <cellStyle name="Porcentagem 2 4 5 2 7" xfId="12524" xr:uid="{00000000-0005-0000-0000-000047450000}"/>
    <cellStyle name="Porcentagem 2 4 5 2 7 2" xfId="31708" xr:uid="{00000000-0005-0000-0000-000048450000}"/>
    <cellStyle name="Porcentagem 2 4 5 2 7 3" xfId="41888" xr:uid="{00000000-0005-0000-0000-000049450000}"/>
    <cellStyle name="Porcentagem 2 4 5 2 7 4" xfId="21528" xr:uid="{00000000-0005-0000-0000-00004A450000}"/>
    <cellStyle name="Porcentagem 2 4 5 2 8" xfId="22405" xr:uid="{00000000-0005-0000-0000-00004B450000}"/>
    <cellStyle name="Porcentagem 2 4 5 2 8 2" xfId="32585" xr:uid="{00000000-0005-0000-0000-00004C450000}"/>
    <cellStyle name="Porcentagem 2 4 5 2 8 3" xfId="42765" xr:uid="{00000000-0005-0000-0000-00004D450000}"/>
    <cellStyle name="Porcentagem 2 4 5 2 9" xfId="23584" xr:uid="{00000000-0005-0000-0000-00004E450000}"/>
    <cellStyle name="Porcentagem 2 4 5 3" xfId="4835" xr:uid="{00000000-0005-0000-0000-00004F450000}"/>
    <cellStyle name="Porcentagem 2 4 5 3 2" xfId="6587" xr:uid="{00000000-0005-0000-0000-000050450000}"/>
    <cellStyle name="Porcentagem 2 4 5 3 2 2" xfId="25774" xr:uid="{00000000-0005-0000-0000-000051450000}"/>
    <cellStyle name="Porcentagem 2 4 5 3 2 3" xfId="35954" xr:uid="{00000000-0005-0000-0000-000052450000}"/>
    <cellStyle name="Porcentagem 2 4 5 3 2 4" xfId="15593" xr:uid="{00000000-0005-0000-0000-000053450000}"/>
    <cellStyle name="Porcentagem 2 4 5 3 3" xfId="8340" xr:uid="{00000000-0005-0000-0000-000054450000}"/>
    <cellStyle name="Porcentagem 2 4 5 3 3 2" xfId="27527" xr:uid="{00000000-0005-0000-0000-000055450000}"/>
    <cellStyle name="Porcentagem 2 4 5 3 3 3" xfId="37707" xr:uid="{00000000-0005-0000-0000-000056450000}"/>
    <cellStyle name="Porcentagem 2 4 5 3 3 4" xfId="17346" xr:uid="{00000000-0005-0000-0000-000057450000}"/>
    <cellStyle name="Porcentagem 2 4 5 3 4" xfId="10333" xr:uid="{00000000-0005-0000-0000-000058450000}"/>
    <cellStyle name="Porcentagem 2 4 5 3 4 2" xfId="29517" xr:uid="{00000000-0005-0000-0000-000059450000}"/>
    <cellStyle name="Porcentagem 2 4 5 3 4 3" xfId="39697" xr:uid="{00000000-0005-0000-0000-00005A450000}"/>
    <cellStyle name="Porcentagem 2 4 5 3 4 4" xfId="19337" xr:uid="{00000000-0005-0000-0000-00005B450000}"/>
    <cellStyle name="Porcentagem 2 4 5 3 5" xfId="24022" xr:uid="{00000000-0005-0000-0000-00005C450000}"/>
    <cellStyle name="Porcentagem 2 4 5 3 6" xfId="34202" xr:uid="{00000000-0005-0000-0000-00005D450000}"/>
    <cellStyle name="Porcentagem 2 4 5 3 7" xfId="13841" xr:uid="{00000000-0005-0000-0000-00005E450000}"/>
    <cellStyle name="Porcentagem 2 4 5 4" xfId="5711" xr:uid="{00000000-0005-0000-0000-00005F450000}"/>
    <cellStyle name="Porcentagem 2 4 5 4 2" xfId="24898" xr:uid="{00000000-0005-0000-0000-000060450000}"/>
    <cellStyle name="Porcentagem 2 4 5 4 3" xfId="35078" xr:uid="{00000000-0005-0000-0000-000061450000}"/>
    <cellStyle name="Porcentagem 2 4 5 4 4" xfId="14717" xr:uid="{00000000-0005-0000-0000-000062450000}"/>
    <cellStyle name="Porcentagem 2 4 5 5" xfId="7464" xr:uid="{00000000-0005-0000-0000-000063450000}"/>
    <cellStyle name="Porcentagem 2 4 5 5 2" xfId="26651" xr:uid="{00000000-0005-0000-0000-000064450000}"/>
    <cellStyle name="Porcentagem 2 4 5 5 3" xfId="36831" xr:uid="{00000000-0005-0000-0000-000065450000}"/>
    <cellStyle name="Porcentagem 2 4 5 5 4" xfId="16470" xr:uid="{00000000-0005-0000-0000-000066450000}"/>
    <cellStyle name="Porcentagem 2 4 5 6" xfId="9457" xr:uid="{00000000-0005-0000-0000-000067450000}"/>
    <cellStyle name="Porcentagem 2 4 5 6 2" xfId="28641" xr:uid="{00000000-0005-0000-0000-000068450000}"/>
    <cellStyle name="Porcentagem 2 4 5 6 3" xfId="38821" xr:uid="{00000000-0005-0000-0000-000069450000}"/>
    <cellStyle name="Porcentagem 2 4 5 6 4" xfId="18461" xr:uid="{00000000-0005-0000-0000-00006A450000}"/>
    <cellStyle name="Porcentagem 2 4 5 7" xfId="11210" xr:uid="{00000000-0005-0000-0000-00006B450000}"/>
    <cellStyle name="Porcentagem 2 4 5 7 2" xfId="30394" xr:uid="{00000000-0005-0000-0000-00006C450000}"/>
    <cellStyle name="Porcentagem 2 4 5 7 3" xfId="40574" xr:uid="{00000000-0005-0000-0000-00006D450000}"/>
    <cellStyle name="Porcentagem 2 4 5 7 4" xfId="20214" xr:uid="{00000000-0005-0000-0000-00006E450000}"/>
    <cellStyle name="Porcentagem 2 4 5 8" xfId="12086" xr:uid="{00000000-0005-0000-0000-00006F450000}"/>
    <cellStyle name="Porcentagem 2 4 5 8 2" xfId="31270" xr:uid="{00000000-0005-0000-0000-000070450000}"/>
    <cellStyle name="Porcentagem 2 4 5 8 3" xfId="41450" xr:uid="{00000000-0005-0000-0000-000071450000}"/>
    <cellStyle name="Porcentagem 2 4 5 8 4" xfId="21090" xr:uid="{00000000-0005-0000-0000-000072450000}"/>
    <cellStyle name="Porcentagem 2 4 5 9" xfId="21967" xr:uid="{00000000-0005-0000-0000-000073450000}"/>
    <cellStyle name="Porcentagem 2 4 5 9 2" xfId="32147" xr:uid="{00000000-0005-0000-0000-000074450000}"/>
    <cellStyle name="Porcentagem 2 4 5 9 3" xfId="42327" xr:uid="{00000000-0005-0000-0000-000075450000}"/>
    <cellStyle name="Porcentagem 2 4 6" xfId="4177" xr:uid="{00000000-0005-0000-0000-000076450000}"/>
    <cellStyle name="Porcentagem 2 4 6 10" xfId="33545" xr:uid="{00000000-0005-0000-0000-000077450000}"/>
    <cellStyle name="Porcentagem 2 4 6 11" xfId="13184" xr:uid="{00000000-0005-0000-0000-000078450000}"/>
    <cellStyle name="Porcentagem 2 4 6 2" xfId="5054" xr:uid="{00000000-0005-0000-0000-000079450000}"/>
    <cellStyle name="Porcentagem 2 4 6 2 2" xfId="6806" xr:uid="{00000000-0005-0000-0000-00007A450000}"/>
    <cellStyle name="Porcentagem 2 4 6 2 2 2" xfId="25993" xr:uid="{00000000-0005-0000-0000-00007B450000}"/>
    <cellStyle name="Porcentagem 2 4 6 2 2 3" xfId="36173" xr:uid="{00000000-0005-0000-0000-00007C450000}"/>
    <cellStyle name="Porcentagem 2 4 6 2 2 4" xfId="15812" xr:uid="{00000000-0005-0000-0000-00007D450000}"/>
    <cellStyle name="Porcentagem 2 4 6 2 3" xfId="8559" xr:uid="{00000000-0005-0000-0000-00007E450000}"/>
    <cellStyle name="Porcentagem 2 4 6 2 3 2" xfId="27746" xr:uid="{00000000-0005-0000-0000-00007F450000}"/>
    <cellStyle name="Porcentagem 2 4 6 2 3 3" xfId="37926" xr:uid="{00000000-0005-0000-0000-000080450000}"/>
    <cellStyle name="Porcentagem 2 4 6 2 3 4" xfId="17565" xr:uid="{00000000-0005-0000-0000-000081450000}"/>
    <cellStyle name="Porcentagem 2 4 6 2 4" xfId="10552" xr:uid="{00000000-0005-0000-0000-000082450000}"/>
    <cellStyle name="Porcentagem 2 4 6 2 4 2" xfId="29736" xr:uid="{00000000-0005-0000-0000-000083450000}"/>
    <cellStyle name="Porcentagem 2 4 6 2 4 3" xfId="39916" xr:uid="{00000000-0005-0000-0000-000084450000}"/>
    <cellStyle name="Porcentagem 2 4 6 2 4 4" xfId="19556" xr:uid="{00000000-0005-0000-0000-000085450000}"/>
    <cellStyle name="Porcentagem 2 4 6 2 5" xfId="24241" xr:uid="{00000000-0005-0000-0000-000086450000}"/>
    <cellStyle name="Porcentagem 2 4 6 2 6" xfId="34421" xr:uid="{00000000-0005-0000-0000-000087450000}"/>
    <cellStyle name="Porcentagem 2 4 6 2 7" xfId="14060" xr:uid="{00000000-0005-0000-0000-000088450000}"/>
    <cellStyle name="Porcentagem 2 4 6 3" xfId="5930" xr:uid="{00000000-0005-0000-0000-000089450000}"/>
    <cellStyle name="Porcentagem 2 4 6 3 2" xfId="25117" xr:uid="{00000000-0005-0000-0000-00008A450000}"/>
    <cellStyle name="Porcentagem 2 4 6 3 3" xfId="35297" xr:uid="{00000000-0005-0000-0000-00008B450000}"/>
    <cellStyle name="Porcentagem 2 4 6 3 4" xfId="14936" xr:uid="{00000000-0005-0000-0000-00008C450000}"/>
    <cellStyle name="Porcentagem 2 4 6 4" xfId="7683" xr:uid="{00000000-0005-0000-0000-00008D450000}"/>
    <cellStyle name="Porcentagem 2 4 6 4 2" xfId="26870" xr:uid="{00000000-0005-0000-0000-00008E450000}"/>
    <cellStyle name="Porcentagem 2 4 6 4 3" xfId="37050" xr:uid="{00000000-0005-0000-0000-00008F450000}"/>
    <cellStyle name="Porcentagem 2 4 6 4 4" xfId="16689" xr:uid="{00000000-0005-0000-0000-000090450000}"/>
    <cellStyle name="Porcentagem 2 4 6 5" xfId="9676" xr:uid="{00000000-0005-0000-0000-000091450000}"/>
    <cellStyle name="Porcentagem 2 4 6 5 2" xfId="28860" xr:uid="{00000000-0005-0000-0000-000092450000}"/>
    <cellStyle name="Porcentagem 2 4 6 5 3" xfId="39040" xr:uid="{00000000-0005-0000-0000-000093450000}"/>
    <cellStyle name="Porcentagem 2 4 6 5 4" xfId="18680" xr:uid="{00000000-0005-0000-0000-000094450000}"/>
    <cellStyle name="Porcentagem 2 4 6 6" xfId="11429" xr:uid="{00000000-0005-0000-0000-000095450000}"/>
    <cellStyle name="Porcentagem 2 4 6 6 2" xfId="30613" xr:uid="{00000000-0005-0000-0000-000096450000}"/>
    <cellStyle name="Porcentagem 2 4 6 6 3" xfId="40793" xr:uid="{00000000-0005-0000-0000-000097450000}"/>
    <cellStyle name="Porcentagem 2 4 6 6 4" xfId="20433" xr:uid="{00000000-0005-0000-0000-000098450000}"/>
    <cellStyle name="Porcentagem 2 4 6 7" xfId="12305" xr:uid="{00000000-0005-0000-0000-000099450000}"/>
    <cellStyle name="Porcentagem 2 4 6 7 2" xfId="31489" xr:uid="{00000000-0005-0000-0000-00009A450000}"/>
    <cellStyle name="Porcentagem 2 4 6 7 3" xfId="41669" xr:uid="{00000000-0005-0000-0000-00009B450000}"/>
    <cellStyle name="Porcentagem 2 4 6 7 4" xfId="21309" xr:uid="{00000000-0005-0000-0000-00009C450000}"/>
    <cellStyle name="Porcentagem 2 4 6 8" xfId="22186" xr:uid="{00000000-0005-0000-0000-00009D450000}"/>
    <cellStyle name="Porcentagem 2 4 6 8 2" xfId="32366" xr:uid="{00000000-0005-0000-0000-00009E450000}"/>
    <cellStyle name="Porcentagem 2 4 6 8 3" xfId="42546" xr:uid="{00000000-0005-0000-0000-00009F450000}"/>
    <cellStyle name="Porcentagem 2 4 6 9" xfId="23365" xr:uid="{00000000-0005-0000-0000-0000A0450000}"/>
    <cellStyle name="Porcentagem 2 4 7" xfId="4616" xr:uid="{00000000-0005-0000-0000-0000A1450000}"/>
    <cellStyle name="Porcentagem 2 4 7 2" xfId="6368" xr:uid="{00000000-0005-0000-0000-0000A2450000}"/>
    <cellStyle name="Porcentagem 2 4 7 2 2" xfId="25555" xr:uid="{00000000-0005-0000-0000-0000A3450000}"/>
    <cellStyle name="Porcentagem 2 4 7 2 3" xfId="35735" xr:uid="{00000000-0005-0000-0000-0000A4450000}"/>
    <cellStyle name="Porcentagem 2 4 7 2 4" xfId="15374" xr:uid="{00000000-0005-0000-0000-0000A5450000}"/>
    <cellStyle name="Porcentagem 2 4 7 3" xfId="8121" xr:uid="{00000000-0005-0000-0000-0000A6450000}"/>
    <cellStyle name="Porcentagem 2 4 7 3 2" xfId="27308" xr:uid="{00000000-0005-0000-0000-0000A7450000}"/>
    <cellStyle name="Porcentagem 2 4 7 3 3" xfId="37488" xr:uid="{00000000-0005-0000-0000-0000A8450000}"/>
    <cellStyle name="Porcentagem 2 4 7 3 4" xfId="17127" xr:uid="{00000000-0005-0000-0000-0000A9450000}"/>
    <cellStyle name="Porcentagem 2 4 7 4" xfId="10114" xr:uid="{00000000-0005-0000-0000-0000AA450000}"/>
    <cellStyle name="Porcentagem 2 4 7 4 2" xfId="29298" xr:uid="{00000000-0005-0000-0000-0000AB450000}"/>
    <cellStyle name="Porcentagem 2 4 7 4 3" xfId="39478" xr:uid="{00000000-0005-0000-0000-0000AC450000}"/>
    <cellStyle name="Porcentagem 2 4 7 4 4" xfId="19118" xr:uid="{00000000-0005-0000-0000-0000AD450000}"/>
    <cellStyle name="Porcentagem 2 4 7 5" xfId="23803" xr:uid="{00000000-0005-0000-0000-0000AE450000}"/>
    <cellStyle name="Porcentagem 2 4 7 6" xfId="33983" xr:uid="{00000000-0005-0000-0000-0000AF450000}"/>
    <cellStyle name="Porcentagem 2 4 7 7" xfId="13622" xr:uid="{00000000-0005-0000-0000-0000B0450000}"/>
    <cellStyle name="Porcentagem 2 4 8" xfId="5492" xr:uid="{00000000-0005-0000-0000-0000B1450000}"/>
    <cellStyle name="Porcentagem 2 4 8 2" xfId="9015" xr:uid="{00000000-0005-0000-0000-0000B2450000}"/>
    <cellStyle name="Porcentagem 2 4 8 2 2" xfId="28199" xr:uid="{00000000-0005-0000-0000-0000B3450000}"/>
    <cellStyle name="Porcentagem 2 4 8 2 3" xfId="38379" xr:uid="{00000000-0005-0000-0000-0000B4450000}"/>
    <cellStyle name="Porcentagem 2 4 8 2 4" xfId="18019" xr:uid="{00000000-0005-0000-0000-0000B5450000}"/>
    <cellStyle name="Porcentagem 2 4 8 3" xfId="24679" xr:uid="{00000000-0005-0000-0000-0000B6450000}"/>
    <cellStyle name="Porcentagem 2 4 8 4" xfId="34859" xr:uid="{00000000-0005-0000-0000-0000B7450000}"/>
    <cellStyle name="Porcentagem 2 4 8 5" xfId="14498" xr:uid="{00000000-0005-0000-0000-0000B8450000}"/>
    <cellStyle name="Porcentagem 2 4 9" xfId="7245" xr:uid="{00000000-0005-0000-0000-0000B9450000}"/>
    <cellStyle name="Porcentagem 2 4 9 2" xfId="26432" xr:uid="{00000000-0005-0000-0000-0000BA450000}"/>
    <cellStyle name="Porcentagem 2 4 9 3" xfId="36612" xr:uid="{00000000-0005-0000-0000-0000BB450000}"/>
    <cellStyle name="Porcentagem 2 4 9 4" xfId="16251" xr:uid="{00000000-0005-0000-0000-0000BC450000}"/>
    <cellStyle name="Porcentagem 2 5" xfId="615" xr:uid="{00000000-0005-0000-0000-0000BD450000}"/>
    <cellStyle name="Porcentagem 2 5 10" xfId="11860" xr:uid="{00000000-0005-0000-0000-0000BE450000}"/>
    <cellStyle name="Porcentagem 2 5 10 2" xfId="31044" xr:uid="{00000000-0005-0000-0000-0000BF450000}"/>
    <cellStyle name="Porcentagem 2 5 10 3" xfId="41224" xr:uid="{00000000-0005-0000-0000-0000C0450000}"/>
    <cellStyle name="Porcentagem 2 5 10 4" xfId="20864" xr:uid="{00000000-0005-0000-0000-0000C1450000}"/>
    <cellStyle name="Porcentagem 2 5 11" xfId="21741" xr:uid="{00000000-0005-0000-0000-0000C2450000}"/>
    <cellStyle name="Porcentagem 2 5 11 2" xfId="31921" xr:uid="{00000000-0005-0000-0000-0000C3450000}"/>
    <cellStyle name="Porcentagem 2 5 11 3" xfId="42101" xr:uid="{00000000-0005-0000-0000-0000C4450000}"/>
    <cellStyle name="Porcentagem 2 5 12" xfId="22634" xr:uid="{00000000-0005-0000-0000-0000C5450000}"/>
    <cellStyle name="Porcentagem 2 5 12 2" xfId="32814" xr:uid="{00000000-0005-0000-0000-0000C6450000}"/>
    <cellStyle name="Porcentagem 2 5 12 3" xfId="42994" xr:uid="{00000000-0005-0000-0000-0000C7450000}"/>
    <cellStyle name="Porcentagem 2 5 13" xfId="22873" xr:uid="{00000000-0005-0000-0000-0000C8450000}"/>
    <cellStyle name="Porcentagem 2 5 14" xfId="33053" xr:uid="{00000000-0005-0000-0000-0000C9450000}"/>
    <cellStyle name="Porcentagem 2 5 15" xfId="43233" xr:uid="{00000000-0005-0000-0000-0000CA450000}"/>
    <cellStyle name="Porcentagem 2 5 16" xfId="43472" xr:uid="{00000000-0005-0000-0000-0000CB450000}"/>
    <cellStyle name="Porcentagem 2 5 17" xfId="12739" xr:uid="{00000000-0005-0000-0000-0000CC450000}"/>
    <cellStyle name="Porcentagem 2 5 18" xfId="3725" xr:uid="{00000000-0005-0000-0000-0000CD450000}"/>
    <cellStyle name="Porcentagem 2 5 2" xfId="1288" xr:uid="{00000000-0005-0000-0000-0000CE450000}"/>
    <cellStyle name="Porcentagem 2 5 2 10" xfId="21856" xr:uid="{00000000-0005-0000-0000-0000CF450000}"/>
    <cellStyle name="Porcentagem 2 5 2 10 2" xfId="32036" xr:uid="{00000000-0005-0000-0000-0000D0450000}"/>
    <cellStyle name="Porcentagem 2 5 2 10 3" xfId="42216" xr:uid="{00000000-0005-0000-0000-0000D1450000}"/>
    <cellStyle name="Porcentagem 2 5 2 11" xfId="22752" xr:uid="{00000000-0005-0000-0000-0000D2450000}"/>
    <cellStyle name="Porcentagem 2 5 2 11 2" xfId="32932" xr:uid="{00000000-0005-0000-0000-0000D3450000}"/>
    <cellStyle name="Porcentagem 2 5 2 11 3" xfId="43112" xr:uid="{00000000-0005-0000-0000-0000D4450000}"/>
    <cellStyle name="Porcentagem 2 5 2 12" xfId="22991" xr:uid="{00000000-0005-0000-0000-0000D5450000}"/>
    <cellStyle name="Porcentagem 2 5 2 13" xfId="33171" xr:uid="{00000000-0005-0000-0000-0000D6450000}"/>
    <cellStyle name="Porcentagem 2 5 2 14" xfId="43351" xr:uid="{00000000-0005-0000-0000-0000D7450000}"/>
    <cellStyle name="Porcentagem 2 5 2 15" xfId="43590" xr:uid="{00000000-0005-0000-0000-0000D8450000}"/>
    <cellStyle name="Porcentagem 2 5 2 16" xfId="12854" xr:uid="{00000000-0005-0000-0000-0000D9450000}"/>
    <cellStyle name="Porcentagem 2 5 2 17" xfId="3846" xr:uid="{00000000-0005-0000-0000-0000DA450000}"/>
    <cellStyle name="Porcentagem 2 5 2 2" xfId="2638" xr:uid="{00000000-0005-0000-0000-0000DB450000}"/>
    <cellStyle name="Porcentagem 2 5 2 2 10" xfId="23254" xr:uid="{00000000-0005-0000-0000-0000DC450000}"/>
    <cellStyle name="Porcentagem 2 5 2 2 11" xfId="33434" xr:uid="{00000000-0005-0000-0000-0000DD450000}"/>
    <cellStyle name="Porcentagem 2 5 2 2 12" xfId="13073" xr:uid="{00000000-0005-0000-0000-0000DE450000}"/>
    <cellStyle name="Porcentagem 2 5 2 2 13" xfId="4066" xr:uid="{00000000-0005-0000-0000-0000DF450000}"/>
    <cellStyle name="Porcentagem 2 5 2 2 2" xfId="4504" xr:uid="{00000000-0005-0000-0000-0000E0450000}"/>
    <cellStyle name="Porcentagem 2 5 2 2 2 10" xfId="33872" xr:uid="{00000000-0005-0000-0000-0000E1450000}"/>
    <cellStyle name="Porcentagem 2 5 2 2 2 11" xfId="13511" xr:uid="{00000000-0005-0000-0000-0000E2450000}"/>
    <cellStyle name="Porcentagem 2 5 2 2 2 2" xfId="5381" xr:uid="{00000000-0005-0000-0000-0000E3450000}"/>
    <cellStyle name="Porcentagem 2 5 2 2 2 2 2" xfId="7133" xr:uid="{00000000-0005-0000-0000-0000E4450000}"/>
    <cellStyle name="Porcentagem 2 5 2 2 2 2 2 2" xfId="26320" xr:uid="{00000000-0005-0000-0000-0000E5450000}"/>
    <cellStyle name="Porcentagem 2 5 2 2 2 2 2 3" xfId="36500" xr:uid="{00000000-0005-0000-0000-0000E6450000}"/>
    <cellStyle name="Porcentagem 2 5 2 2 2 2 2 4" xfId="16139" xr:uid="{00000000-0005-0000-0000-0000E7450000}"/>
    <cellStyle name="Porcentagem 2 5 2 2 2 2 3" xfId="8886" xr:uid="{00000000-0005-0000-0000-0000E8450000}"/>
    <cellStyle name="Porcentagem 2 5 2 2 2 2 3 2" xfId="28073" xr:uid="{00000000-0005-0000-0000-0000E9450000}"/>
    <cellStyle name="Porcentagem 2 5 2 2 2 2 3 3" xfId="38253" xr:uid="{00000000-0005-0000-0000-0000EA450000}"/>
    <cellStyle name="Porcentagem 2 5 2 2 2 2 3 4" xfId="17892" xr:uid="{00000000-0005-0000-0000-0000EB450000}"/>
    <cellStyle name="Porcentagem 2 5 2 2 2 2 4" xfId="10879" xr:uid="{00000000-0005-0000-0000-0000EC450000}"/>
    <cellStyle name="Porcentagem 2 5 2 2 2 2 4 2" xfId="30063" xr:uid="{00000000-0005-0000-0000-0000ED450000}"/>
    <cellStyle name="Porcentagem 2 5 2 2 2 2 4 3" xfId="40243" xr:uid="{00000000-0005-0000-0000-0000EE450000}"/>
    <cellStyle name="Porcentagem 2 5 2 2 2 2 4 4" xfId="19883" xr:uid="{00000000-0005-0000-0000-0000EF450000}"/>
    <cellStyle name="Porcentagem 2 5 2 2 2 2 5" xfId="24568" xr:uid="{00000000-0005-0000-0000-0000F0450000}"/>
    <cellStyle name="Porcentagem 2 5 2 2 2 2 6" xfId="34748" xr:uid="{00000000-0005-0000-0000-0000F1450000}"/>
    <cellStyle name="Porcentagem 2 5 2 2 2 2 7" xfId="14387" xr:uid="{00000000-0005-0000-0000-0000F2450000}"/>
    <cellStyle name="Porcentagem 2 5 2 2 2 3" xfId="6257" xr:uid="{00000000-0005-0000-0000-0000F3450000}"/>
    <cellStyle name="Porcentagem 2 5 2 2 2 3 2" xfId="25444" xr:uid="{00000000-0005-0000-0000-0000F4450000}"/>
    <cellStyle name="Porcentagem 2 5 2 2 2 3 3" xfId="35624" xr:uid="{00000000-0005-0000-0000-0000F5450000}"/>
    <cellStyle name="Porcentagem 2 5 2 2 2 3 4" xfId="15263" xr:uid="{00000000-0005-0000-0000-0000F6450000}"/>
    <cellStyle name="Porcentagem 2 5 2 2 2 4" xfId="8010" xr:uid="{00000000-0005-0000-0000-0000F7450000}"/>
    <cellStyle name="Porcentagem 2 5 2 2 2 4 2" xfId="27197" xr:uid="{00000000-0005-0000-0000-0000F8450000}"/>
    <cellStyle name="Porcentagem 2 5 2 2 2 4 3" xfId="37377" xr:uid="{00000000-0005-0000-0000-0000F9450000}"/>
    <cellStyle name="Porcentagem 2 5 2 2 2 4 4" xfId="17016" xr:uid="{00000000-0005-0000-0000-0000FA450000}"/>
    <cellStyle name="Porcentagem 2 5 2 2 2 5" xfId="10003" xr:uid="{00000000-0005-0000-0000-0000FB450000}"/>
    <cellStyle name="Porcentagem 2 5 2 2 2 5 2" xfId="29187" xr:uid="{00000000-0005-0000-0000-0000FC450000}"/>
    <cellStyle name="Porcentagem 2 5 2 2 2 5 3" xfId="39367" xr:uid="{00000000-0005-0000-0000-0000FD450000}"/>
    <cellStyle name="Porcentagem 2 5 2 2 2 5 4" xfId="19007" xr:uid="{00000000-0005-0000-0000-0000FE450000}"/>
    <cellStyle name="Porcentagem 2 5 2 2 2 6" xfId="11756" xr:uid="{00000000-0005-0000-0000-0000FF450000}"/>
    <cellStyle name="Porcentagem 2 5 2 2 2 6 2" xfId="30940" xr:uid="{00000000-0005-0000-0000-000000460000}"/>
    <cellStyle name="Porcentagem 2 5 2 2 2 6 3" xfId="41120" xr:uid="{00000000-0005-0000-0000-000001460000}"/>
    <cellStyle name="Porcentagem 2 5 2 2 2 6 4" xfId="20760" xr:uid="{00000000-0005-0000-0000-000002460000}"/>
    <cellStyle name="Porcentagem 2 5 2 2 2 7" xfId="12632" xr:uid="{00000000-0005-0000-0000-000003460000}"/>
    <cellStyle name="Porcentagem 2 5 2 2 2 7 2" xfId="31816" xr:uid="{00000000-0005-0000-0000-000004460000}"/>
    <cellStyle name="Porcentagem 2 5 2 2 2 7 3" xfId="41996" xr:uid="{00000000-0005-0000-0000-000005460000}"/>
    <cellStyle name="Porcentagem 2 5 2 2 2 7 4" xfId="21636" xr:uid="{00000000-0005-0000-0000-000006460000}"/>
    <cellStyle name="Porcentagem 2 5 2 2 2 8" xfId="22513" xr:uid="{00000000-0005-0000-0000-000007460000}"/>
    <cellStyle name="Porcentagem 2 5 2 2 2 8 2" xfId="32693" xr:uid="{00000000-0005-0000-0000-000008460000}"/>
    <cellStyle name="Porcentagem 2 5 2 2 2 8 3" xfId="42873" xr:uid="{00000000-0005-0000-0000-000009460000}"/>
    <cellStyle name="Porcentagem 2 5 2 2 2 9" xfId="23692" xr:uid="{00000000-0005-0000-0000-00000A460000}"/>
    <cellStyle name="Porcentagem 2 5 2 2 3" xfId="4943" xr:uid="{00000000-0005-0000-0000-00000B460000}"/>
    <cellStyle name="Porcentagem 2 5 2 2 3 2" xfId="6695" xr:uid="{00000000-0005-0000-0000-00000C460000}"/>
    <cellStyle name="Porcentagem 2 5 2 2 3 2 2" xfId="25882" xr:uid="{00000000-0005-0000-0000-00000D460000}"/>
    <cellStyle name="Porcentagem 2 5 2 2 3 2 3" xfId="36062" xr:uid="{00000000-0005-0000-0000-00000E460000}"/>
    <cellStyle name="Porcentagem 2 5 2 2 3 2 4" xfId="15701" xr:uid="{00000000-0005-0000-0000-00000F460000}"/>
    <cellStyle name="Porcentagem 2 5 2 2 3 3" xfId="8448" xr:uid="{00000000-0005-0000-0000-000010460000}"/>
    <cellStyle name="Porcentagem 2 5 2 2 3 3 2" xfId="27635" xr:uid="{00000000-0005-0000-0000-000011460000}"/>
    <cellStyle name="Porcentagem 2 5 2 2 3 3 3" xfId="37815" xr:uid="{00000000-0005-0000-0000-000012460000}"/>
    <cellStyle name="Porcentagem 2 5 2 2 3 3 4" xfId="17454" xr:uid="{00000000-0005-0000-0000-000013460000}"/>
    <cellStyle name="Porcentagem 2 5 2 2 3 4" xfId="10441" xr:uid="{00000000-0005-0000-0000-000014460000}"/>
    <cellStyle name="Porcentagem 2 5 2 2 3 4 2" xfId="29625" xr:uid="{00000000-0005-0000-0000-000015460000}"/>
    <cellStyle name="Porcentagem 2 5 2 2 3 4 3" xfId="39805" xr:uid="{00000000-0005-0000-0000-000016460000}"/>
    <cellStyle name="Porcentagem 2 5 2 2 3 4 4" xfId="19445" xr:uid="{00000000-0005-0000-0000-000017460000}"/>
    <cellStyle name="Porcentagem 2 5 2 2 3 5" xfId="24130" xr:uid="{00000000-0005-0000-0000-000018460000}"/>
    <cellStyle name="Porcentagem 2 5 2 2 3 6" xfId="34310" xr:uid="{00000000-0005-0000-0000-000019460000}"/>
    <cellStyle name="Porcentagem 2 5 2 2 3 7" xfId="13949" xr:uid="{00000000-0005-0000-0000-00001A460000}"/>
    <cellStyle name="Porcentagem 2 5 2 2 4" xfId="5819" xr:uid="{00000000-0005-0000-0000-00001B460000}"/>
    <cellStyle name="Porcentagem 2 5 2 2 4 2" xfId="25006" xr:uid="{00000000-0005-0000-0000-00001C460000}"/>
    <cellStyle name="Porcentagem 2 5 2 2 4 3" xfId="35186" xr:uid="{00000000-0005-0000-0000-00001D460000}"/>
    <cellStyle name="Porcentagem 2 5 2 2 4 4" xfId="14825" xr:uid="{00000000-0005-0000-0000-00001E460000}"/>
    <cellStyle name="Porcentagem 2 5 2 2 5" xfId="7572" xr:uid="{00000000-0005-0000-0000-00001F460000}"/>
    <cellStyle name="Porcentagem 2 5 2 2 5 2" xfId="26759" xr:uid="{00000000-0005-0000-0000-000020460000}"/>
    <cellStyle name="Porcentagem 2 5 2 2 5 3" xfId="36939" xr:uid="{00000000-0005-0000-0000-000021460000}"/>
    <cellStyle name="Porcentagem 2 5 2 2 5 4" xfId="16578" xr:uid="{00000000-0005-0000-0000-000022460000}"/>
    <cellStyle name="Porcentagem 2 5 2 2 6" xfId="9565" xr:uid="{00000000-0005-0000-0000-000023460000}"/>
    <cellStyle name="Porcentagem 2 5 2 2 6 2" xfId="28749" xr:uid="{00000000-0005-0000-0000-000024460000}"/>
    <cellStyle name="Porcentagem 2 5 2 2 6 3" xfId="38929" xr:uid="{00000000-0005-0000-0000-000025460000}"/>
    <cellStyle name="Porcentagem 2 5 2 2 6 4" xfId="18569" xr:uid="{00000000-0005-0000-0000-000026460000}"/>
    <cellStyle name="Porcentagem 2 5 2 2 7" xfId="11318" xr:uid="{00000000-0005-0000-0000-000027460000}"/>
    <cellStyle name="Porcentagem 2 5 2 2 7 2" xfId="30502" xr:uid="{00000000-0005-0000-0000-000028460000}"/>
    <cellStyle name="Porcentagem 2 5 2 2 7 3" xfId="40682" xr:uid="{00000000-0005-0000-0000-000029460000}"/>
    <cellStyle name="Porcentagem 2 5 2 2 7 4" xfId="20322" xr:uid="{00000000-0005-0000-0000-00002A460000}"/>
    <cellStyle name="Porcentagem 2 5 2 2 8" xfId="12194" xr:uid="{00000000-0005-0000-0000-00002B460000}"/>
    <cellStyle name="Porcentagem 2 5 2 2 8 2" xfId="31378" xr:uid="{00000000-0005-0000-0000-00002C460000}"/>
    <cellStyle name="Porcentagem 2 5 2 2 8 3" xfId="41558" xr:uid="{00000000-0005-0000-0000-00002D460000}"/>
    <cellStyle name="Porcentagem 2 5 2 2 8 4" xfId="21198" xr:uid="{00000000-0005-0000-0000-00002E460000}"/>
    <cellStyle name="Porcentagem 2 5 2 2 9" xfId="22075" xr:uid="{00000000-0005-0000-0000-00002F460000}"/>
    <cellStyle name="Porcentagem 2 5 2 2 9 2" xfId="32255" xr:uid="{00000000-0005-0000-0000-000030460000}"/>
    <cellStyle name="Porcentagem 2 5 2 2 9 3" xfId="42435" xr:uid="{00000000-0005-0000-0000-000031460000}"/>
    <cellStyle name="Porcentagem 2 5 2 3" xfId="4285" xr:uid="{00000000-0005-0000-0000-000032460000}"/>
    <cellStyle name="Porcentagem 2 5 2 3 10" xfId="33653" xr:uid="{00000000-0005-0000-0000-000033460000}"/>
    <cellStyle name="Porcentagem 2 5 2 3 11" xfId="13292" xr:uid="{00000000-0005-0000-0000-000034460000}"/>
    <cellStyle name="Porcentagem 2 5 2 3 2" xfId="5162" xr:uid="{00000000-0005-0000-0000-000035460000}"/>
    <cellStyle name="Porcentagem 2 5 2 3 2 2" xfId="6914" xr:uid="{00000000-0005-0000-0000-000036460000}"/>
    <cellStyle name="Porcentagem 2 5 2 3 2 2 2" xfId="26101" xr:uid="{00000000-0005-0000-0000-000037460000}"/>
    <cellStyle name="Porcentagem 2 5 2 3 2 2 3" xfId="36281" xr:uid="{00000000-0005-0000-0000-000038460000}"/>
    <cellStyle name="Porcentagem 2 5 2 3 2 2 4" xfId="15920" xr:uid="{00000000-0005-0000-0000-000039460000}"/>
    <cellStyle name="Porcentagem 2 5 2 3 2 3" xfId="8667" xr:uid="{00000000-0005-0000-0000-00003A460000}"/>
    <cellStyle name="Porcentagem 2 5 2 3 2 3 2" xfId="27854" xr:uid="{00000000-0005-0000-0000-00003B460000}"/>
    <cellStyle name="Porcentagem 2 5 2 3 2 3 3" xfId="38034" xr:uid="{00000000-0005-0000-0000-00003C460000}"/>
    <cellStyle name="Porcentagem 2 5 2 3 2 3 4" xfId="17673" xr:uid="{00000000-0005-0000-0000-00003D460000}"/>
    <cellStyle name="Porcentagem 2 5 2 3 2 4" xfId="10660" xr:uid="{00000000-0005-0000-0000-00003E460000}"/>
    <cellStyle name="Porcentagem 2 5 2 3 2 4 2" xfId="29844" xr:uid="{00000000-0005-0000-0000-00003F460000}"/>
    <cellStyle name="Porcentagem 2 5 2 3 2 4 3" xfId="40024" xr:uid="{00000000-0005-0000-0000-000040460000}"/>
    <cellStyle name="Porcentagem 2 5 2 3 2 4 4" xfId="19664" xr:uid="{00000000-0005-0000-0000-000041460000}"/>
    <cellStyle name="Porcentagem 2 5 2 3 2 5" xfId="24349" xr:uid="{00000000-0005-0000-0000-000042460000}"/>
    <cellStyle name="Porcentagem 2 5 2 3 2 6" xfId="34529" xr:uid="{00000000-0005-0000-0000-000043460000}"/>
    <cellStyle name="Porcentagem 2 5 2 3 2 7" xfId="14168" xr:uid="{00000000-0005-0000-0000-000044460000}"/>
    <cellStyle name="Porcentagem 2 5 2 3 3" xfId="6038" xr:uid="{00000000-0005-0000-0000-000045460000}"/>
    <cellStyle name="Porcentagem 2 5 2 3 3 2" xfId="25225" xr:uid="{00000000-0005-0000-0000-000046460000}"/>
    <cellStyle name="Porcentagem 2 5 2 3 3 3" xfId="35405" xr:uid="{00000000-0005-0000-0000-000047460000}"/>
    <cellStyle name="Porcentagem 2 5 2 3 3 4" xfId="15044" xr:uid="{00000000-0005-0000-0000-000048460000}"/>
    <cellStyle name="Porcentagem 2 5 2 3 4" xfId="7791" xr:uid="{00000000-0005-0000-0000-000049460000}"/>
    <cellStyle name="Porcentagem 2 5 2 3 4 2" xfId="26978" xr:uid="{00000000-0005-0000-0000-00004A460000}"/>
    <cellStyle name="Porcentagem 2 5 2 3 4 3" xfId="37158" xr:uid="{00000000-0005-0000-0000-00004B460000}"/>
    <cellStyle name="Porcentagem 2 5 2 3 4 4" xfId="16797" xr:uid="{00000000-0005-0000-0000-00004C460000}"/>
    <cellStyle name="Porcentagem 2 5 2 3 5" xfId="9784" xr:uid="{00000000-0005-0000-0000-00004D460000}"/>
    <cellStyle name="Porcentagem 2 5 2 3 5 2" xfId="28968" xr:uid="{00000000-0005-0000-0000-00004E460000}"/>
    <cellStyle name="Porcentagem 2 5 2 3 5 3" xfId="39148" xr:uid="{00000000-0005-0000-0000-00004F460000}"/>
    <cellStyle name="Porcentagem 2 5 2 3 5 4" xfId="18788" xr:uid="{00000000-0005-0000-0000-000050460000}"/>
    <cellStyle name="Porcentagem 2 5 2 3 6" xfId="11537" xr:uid="{00000000-0005-0000-0000-000051460000}"/>
    <cellStyle name="Porcentagem 2 5 2 3 6 2" xfId="30721" xr:uid="{00000000-0005-0000-0000-000052460000}"/>
    <cellStyle name="Porcentagem 2 5 2 3 6 3" xfId="40901" xr:uid="{00000000-0005-0000-0000-000053460000}"/>
    <cellStyle name="Porcentagem 2 5 2 3 6 4" xfId="20541" xr:uid="{00000000-0005-0000-0000-000054460000}"/>
    <cellStyle name="Porcentagem 2 5 2 3 7" xfId="12413" xr:uid="{00000000-0005-0000-0000-000055460000}"/>
    <cellStyle name="Porcentagem 2 5 2 3 7 2" xfId="31597" xr:uid="{00000000-0005-0000-0000-000056460000}"/>
    <cellStyle name="Porcentagem 2 5 2 3 7 3" xfId="41777" xr:uid="{00000000-0005-0000-0000-000057460000}"/>
    <cellStyle name="Porcentagem 2 5 2 3 7 4" xfId="21417" xr:uid="{00000000-0005-0000-0000-000058460000}"/>
    <cellStyle name="Porcentagem 2 5 2 3 8" xfId="22294" xr:uid="{00000000-0005-0000-0000-000059460000}"/>
    <cellStyle name="Porcentagem 2 5 2 3 8 2" xfId="32474" xr:uid="{00000000-0005-0000-0000-00005A460000}"/>
    <cellStyle name="Porcentagem 2 5 2 3 8 3" xfId="42654" xr:uid="{00000000-0005-0000-0000-00005B460000}"/>
    <cellStyle name="Porcentagem 2 5 2 3 9" xfId="23473" xr:uid="{00000000-0005-0000-0000-00005C460000}"/>
    <cellStyle name="Porcentagem 2 5 2 4" xfId="4724" xr:uid="{00000000-0005-0000-0000-00005D460000}"/>
    <cellStyle name="Porcentagem 2 5 2 4 2" xfId="6476" xr:uid="{00000000-0005-0000-0000-00005E460000}"/>
    <cellStyle name="Porcentagem 2 5 2 4 2 2" xfId="25663" xr:uid="{00000000-0005-0000-0000-00005F460000}"/>
    <cellStyle name="Porcentagem 2 5 2 4 2 3" xfId="35843" xr:uid="{00000000-0005-0000-0000-000060460000}"/>
    <cellStyle name="Porcentagem 2 5 2 4 2 4" xfId="15482" xr:uid="{00000000-0005-0000-0000-000061460000}"/>
    <cellStyle name="Porcentagem 2 5 2 4 3" xfId="8229" xr:uid="{00000000-0005-0000-0000-000062460000}"/>
    <cellStyle name="Porcentagem 2 5 2 4 3 2" xfId="27416" xr:uid="{00000000-0005-0000-0000-000063460000}"/>
    <cellStyle name="Porcentagem 2 5 2 4 3 3" xfId="37596" xr:uid="{00000000-0005-0000-0000-000064460000}"/>
    <cellStyle name="Porcentagem 2 5 2 4 3 4" xfId="17235" xr:uid="{00000000-0005-0000-0000-000065460000}"/>
    <cellStyle name="Porcentagem 2 5 2 4 4" xfId="10222" xr:uid="{00000000-0005-0000-0000-000066460000}"/>
    <cellStyle name="Porcentagem 2 5 2 4 4 2" xfId="29406" xr:uid="{00000000-0005-0000-0000-000067460000}"/>
    <cellStyle name="Porcentagem 2 5 2 4 4 3" xfId="39586" xr:uid="{00000000-0005-0000-0000-000068460000}"/>
    <cellStyle name="Porcentagem 2 5 2 4 4 4" xfId="19226" xr:uid="{00000000-0005-0000-0000-000069460000}"/>
    <cellStyle name="Porcentagem 2 5 2 4 5" xfId="23911" xr:uid="{00000000-0005-0000-0000-00006A460000}"/>
    <cellStyle name="Porcentagem 2 5 2 4 6" xfId="34091" xr:uid="{00000000-0005-0000-0000-00006B460000}"/>
    <cellStyle name="Porcentagem 2 5 2 4 7" xfId="13730" xr:uid="{00000000-0005-0000-0000-00006C460000}"/>
    <cellStyle name="Porcentagem 2 5 2 5" xfId="5600" xr:uid="{00000000-0005-0000-0000-00006D460000}"/>
    <cellStyle name="Porcentagem 2 5 2 5 2" xfId="9126" xr:uid="{00000000-0005-0000-0000-00006E460000}"/>
    <cellStyle name="Porcentagem 2 5 2 5 2 2" xfId="28310" xr:uid="{00000000-0005-0000-0000-00006F460000}"/>
    <cellStyle name="Porcentagem 2 5 2 5 2 3" xfId="38490" xr:uid="{00000000-0005-0000-0000-000070460000}"/>
    <cellStyle name="Porcentagem 2 5 2 5 2 4" xfId="18130" xr:uid="{00000000-0005-0000-0000-000071460000}"/>
    <cellStyle name="Porcentagem 2 5 2 5 3" xfId="24787" xr:uid="{00000000-0005-0000-0000-000072460000}"/>
    <cellStyle name="Porcentagem 2 5 2 5 4" xfId="34967" xr:uid="{00000000-0005-0000-0000-000073460000}"/>
    <cellStyle name="Porcentagem 2 5 2 5 5" xfId="14606" xr:uid="{00000000-0005-0000-0000-000074460000}"/>
    <cellStyle name="Porcentagem 2 5 2 6" xfId="7353" xr:uid="{00000000-0005-0000-0000-000075460000}"/>
    <cellStyle name="Porcentagem 2 5 2 6 2" xfId="26540" xr:uid="{00000000-0005-0000-0000-000076460000}"/>
    <cellStyle name="Porcentagem 2 5 2 6 3" xfId="36720" xr:uid="{00000000-0005-0000-0000-000077460000}"/>
    <cellStyle name="Porcentagem 2 5 2 6 4" xfId="16359" xr:uid="{00000000-0005-0000-0000-000078460000}"/>
    <cellStyle name="Porcentagem 2 5 2 7" xfId="9346" xr:uid="{00000000-0005-0000-0000-000079460000}"/>
    <cellStyle name="Porcentagem 2 5 2 7 2" xfId="28530" xr:uid="{00000000-0005-0000-0000-00007A460000}"/>
    <cellStyle name="Porcentagem 2 5 2 7 3" xfId="38710" xr:uid="{00000000-0005-0000-0000-00007B460000}"/>
    <cellStyle name="Porcentagem 2 5 2 7 4" xfId="18350" xr:uid="{00000000-0005-0000-0000-00007C460000}"/>
    <cellStyle name="Porcentagem 2 5 2 8" xfId="11099" xr:uid="{00000000-0005-0000-0000-00007D460000}"/>
    <cellStyle name="Porcentagem 2 5 2 8 2" xfId="30283" xr:uid="{00000000-0005-0000-0000-00007E460000}"/>
    <cellStyle name="Porcentagem 2 5 2 8 3" xfId="40463" xr:uid="{00000000-0005-0000-0000-00007F460000}"/>
    <cellStyle name="Porcentagem 2 5 2 8 4" xfId="20103" xr:uid="{00000000-0005-0000-0000-000080460000}"/>
    <cellStyle name="Porcentagem 2 5 2 9" xfId="11975" xr:uid="{00000000-0005-0000-0000-000081460000}"/>
    <cellStyle name="Porcentagem 2 5 2 9 2" xfId="31159" xr:uid="{00000000-0005-0000-0000-000082460000}"/>
    <cellStyle name="Porcentagem 2 5 2 9 3" xfId="41339" xr:uid="{00000000-0005-0000-0000-000083460000}"/>
    <cellStyle name="Porcentagem 2 5 2 9 4" xfId="20979" xr:uid="{00000000-0005-0000-0000-000084460000}"/>
    <cellStyle name="Porcentagem 2 5 3" xfId="1964" xr:uid="{00000000-0005-0000-0000-000085460000}"/>
    <cellStyle name="Porcentagem 2 5 3 10" xfId="23139" xr:uid="{00000000-0005-0000-0000-000086460000}"/>
    <cellStyle name="Porcentagem 2 5 3 11" xfId="33319" xr:uid="{00000000-0005-0000-0000-000087460000}"/>
    <cellStyle name="Porcentagem 2 5 3 12" xfId="12958" xr:uid="{00000000-0005-0000-0000-000088460000}"/>
    <cellStyle name="Porcentagem 2 5 3 13" xfId="3951" xr:uid="{00000000-0005-0000-0000-000089460000}"/>
    <cellStyle name="Porcentagem 2 5 3 2" xfId="4389" xr:uid="{00000000-0005-0000-0000-00008A460000}"/>
    <cellStyle name="Porcentagem 2 5 3 2 10" xfId="33757" xr:uid="{00000000-0005-0000-0000-00008B460000}"/>
    <cellStyle name="Porcentagem 2 5 3 2 11" xfId="13396" xr:uid="{00000000-0005-0000-0000-00008C460000}"/>
    <cellStyle name="Porcentagem 2 5 3 2 2" xfId="5266" xr:uid="{00000000-0005-0000-0000-00008D460000}"/>
    <cellStyle name="Porcentagem 2 5 3 2 2 2" xfId="7018" xr:uid="{00000000-0005-0000-0000-00008E460000}"/>
    <cellStyle name="Porcentagem 2 5 3 2 2 2 2" xfId="26205" xr:uid="{00000000-0005-0000-0000-00008F460000}"/>
    <cellStyle name="Porcentagem 2 5 3 2 2 2 3" xfId="36385" xr:uid="{00000000-0005-0000-0000-000090460000}"/>
    <cellStyle name="Porcentagem 2 5 3 2 2 2 4" xfId="16024" xr:uid="{00000000-0005-0000-0000-000091460000}"/>
    <cellStyle name="Porcentagem 2 5 3 2 2 3" xfId="8771" xr:uid="{00000000-0005-0000-0000-000092460000}"/>
    <cellStyle name="Porcentagem 2 5 3 2 2 3 2" xfId="27958" xr:uid="{00000000-0005-0000-0000-000093460000}"/>
    <cellStyle name="Porcentagem 2 5 3 2 2 3 3" xfId="38138" xr:uid="{00000000-0005-0000-0000-000094460000}"/>
    <cellStyle name="Porcentagem 2 5 3 2 2 3 4" xfId="17777" xr:uid="{00000000-0005-0000-0000-000095460000}"/>
    <cellStyle name="Porcentagem 2 5 3 2 2 4" xfId="10764" xr:uid="{00000000-0005-0000-0000-000096460000}"/>
    <cellStyle name="Porcentagem 2 5 3 2 2 4 2" xfId="29948" xr:uid="{00000000-0005-0000-0000-000097460000}"/>
    <cellStyle name="Porcentagem 2 5 3 2 2 4 3" xfId="40128" xr:uid="{00000000-0005-0000-0000-000098460000}"/>
    <cellStyle name="Porcentagem 2 5 3 2 2 4 4" xfId="19768" xr:uid="{00000000-0005-0000-0000-000099460000}"/>
    <cellStyle name="Porcentagem 2 5 3 2 2 5" xfId="24453" xr:uid="{00000000-0005-0000-0000-00009A460000}"/>
    <cellStyle name="Porcentagem 2 5 3 2 2 6" xfId="34633" xr:uid="{00000000-0005-0000-0000-00009B460000}"/>
    <cellStyle name="Porcentagem 2 5 3 2 2 7" xfId="14272" xr:uid="{00000000-0005-0000-0000-00009C460000}"/>
    <cellStyle name="Porcentagem 2 5 3 2 3" xfId="6142" xr:uid="{00000000-0005-0000-0000-00009D460000}"/>
    <cellStyle name="Porcentagem 2 5 3 2 3 2" xfId="25329" xr:uid="{00000000-0005-0000-0000-00009E460000}"/>
    <cellStyle name="Porcentagem 2 5 3 2 3 3" xfId="35509" xr:uid="{00000000-0005-0000-0000-00009F460000}"/>
    <cellStyle name="Porcentagem 2 5 3 2 3 4" xfId="15148" xr:uid="{00000000-0005-0000-0000-0000A0460000}"/>
    <cellStyle name="Porcentagem 2 5 3 2 4" xfId="7895" xr:uid="{00000000-0005-0000-0000-0000A1460000}"/>
    <cellStyle name="Porcentagem 2 5 3 2 4 2" xfId="27082" xr:uid="{00000000-0005-0000-0000-0000A2460000}"/>
    <cellStyle name="Porcentagem 2 5 3 2 4 3" xfId="37262" xr:uid="{00000000-0005-0000-0000-0000A3460000}"/>
    <cellStyle name="Porcentagem 2 5 3 2 4 4" xfId="16901" xr:uid="{00000000-0005-0000-0000-0000A4460000}"/>
    <cellStyle name="Porcentagem 2 5 3 2 5" xfId="9888" xr:uid="{00000000-0005-0000-0000-0000A5460000}"/>
    <cellStyle name="Porcentagem 2 5 3 2 5 2" xfId="29072" xr:uid="{00000000-0005-0000-0000-0000A6460000}"/>
    <cellStyle name="Porcentagem 2 5 3 2 5 3" xfId="39252" xr:uid="{00000000-0005-0000-0000-0000A7460000}"/>
    <cellStyle name="Porcentagem 2 5 3 2 5 4" xfId="18892" xr:uid="{00000000-0005-0000-0000-0000A8460000}"/>
    <cellStyle name="Porcentagem 2 5 3 2 6" xfId="11641" xr:uid="{00000000-0005-0000-0000-0000A9460000}"/>
    <cellStyle name="Porcentagem 2 5 3 2 6 2" xfId="30825" xr:uid="{00000000-0005-0000-0000-0000AA460000}"/>
    <cellStyle name="Porcentagem 2 5 3 2 6 3" xfId="41005" xr:uid="{00000000-0005-0000-0000-0000AB460000}"/>
    <cellStyle name="Porcentagem 2 5 3 2 6 4" xfId="20645" xr:uid="{00000000-0005-0000-0000-0000AC460000}"/>
    <cellStyle name="Porcentagem 2 5 3 2 7" xfId="12517" xr:uid="{00000000-0005-0000-0000-0000AD460000}"/>
    <cellStyle name="Porcentagem 2 5 3 2 7 2" xfId="31701" xr:uid="{00000000-0005-0000-0000-0000AE460000}"/>
    <cellStyle name="Porcentagem 2 5 3 2 7 3" xfId="41881" xr:uid="{00000000-0005-0000-0000-0000AF460000}"/>
    <cellStyle name="Porcentagem 2 5 3 2 7 4" xfId="21521" xr:uid="{00000000-0005-0000-0000-0000B0460000}"/>
    <cellStyle name="Porcentagem 2 5 3 2 8" xfId="22398" xr:uid="{00000000-0005-0000-0000-0000B1460000}"/>
    <cellStyle name="Porcentagem 2 5 3 2 8 2" xfId="32578" xr:uid="{00000000-0005-0000-0000-0000B2460000}"/>
    <cellStyle name="Porcentagem 2 5 3 2 8 3" xfId="42758" xr:uid="{00000000-0005-0000-0000-0000B3460000}"/>
    <cellStyle name="Porcentagem 2 5 3 2 9" xfId="23577" xr:uid="{00000000-0005-0000-0000-0000B4460000}"/>
    <cellStyle name="Porcentagem 2 5 3 3" xfId="4828" xr:uid="{00000000-0005-0000-0000-0000B5460000}"/>
    <cellStyle name="Porcentagem 2 5 3 3 2" xfId="6580" xr:uid="{00000000-0005-0000-0000-0000B6460000}"/>
    <cellStyle name="Porcentagem 2 5 3 3 2 2" xfId="25767" xr:uid="{00000000-0005-0000-0000-0000B7460000}"/>
    <cellStyle name="Porcentagem 2 5 3 3 2 3" xfId="35947" xr:uid="{00000000-0005-0000-0000-0000B8460000}"/>
    <cellStyle name="Porcentagem 2 5 3 3 2 4" xfId="15586" xr:uid="{00000000-0005-0000-0000-0000B9460000}"/>
    <cellStyle name="Porcentagem 2 5 3 3 3" xfId="8333" xr:uid="{00000000-0005-0000-0000-0000BA460000}"/>
    <cellStyle name="Porcentagem 2 5 3 3 3 2" xfId="27520" xr:uid="{00000000-0005-0000-0000-0000BB460000}"/>
    <cellStyle name="Porcentagem 2 5 3 3 3 3" xfId="37700" xr:uid="{00000000-0005-0000-0000-0000BC460000}"/>
    <cellStyle name="Porcentagem 2 5 3 3 3 4" xfId="17339" xr:uid="{00000000-0005-0000-0000-0000BD460000}"/>
    <cellStyle name="Porcentagem 2 5 3 3 4" xfId="10326" xr:uid="{00000000-0005-0000-0000-0000BE460000}"/>
    <cellStyle name="Porcentagem 2 5 3 3 4 2" xfId="29510" xr:uid="{00000000-0005-0000-0000-0000BF460000}"/>
    <cellStyle name="Porcentagem 2 5 3 3 4 3" xfId="39690" xr:uid="{00000000-0005-0000-0000-0000C0460000}"/>
    <cellStyle name="Porcentagem 2 5 3 3 4 4" xfId="19330" xr:uid="{00000000-0005-0000-0000-0000C1460000}"/>
    <cellStyle name="Porcentagem 2 5 3 3 5" xfId="24015" xr:uid="{00000000-0005-0000-0000-0000C2460000}"/>
    <cellStyle name="Porcentagem 2 5 3 3 6" xfId="34195" xr:uid="{00000000-0005-0000-0000-0000C3460000}"/>
    <cellStyle name="Porcentagem 2 5 3 3 7" xfId="13834" xr:uid="{00000000-0005-0000-0000-0000C4460000}"/>
    <cellStyle name="Porcentagem 2 5 3 4" xfId="5704" xr:uid="{00000000-0005-0000-0000-0000C5460000}"/>
    <cellStyle name="Porcentagem 2 5 3 4 2" xfId="24891" xr:uid="{00000000-0005-0000-0000-0000C6460000}"/>
    <cellStyle name="Porcentagem 2 5 3 4 3" xfId="35071" xr:uid="{00000000-0005-0000-0000-0000C7460000}"/>
    <cellStyle name="Porcentagem 2 5 3 4 4" xfId="14710" xr:uid="{00000000-0005-0000-0000-0000C8460000}"/>
    <cellStyle name="Porcentagem 2 5 3 5" xfId="7457" xr:uid="{00000000-0005-0000-0000-0000C9460000}"/>
    <cellStyle name="Porcentagem 2 5 3 5 2" xfId="26644" xr:uid="{00000000-0005-0000-0000-0000CA460000}"/>
    <cellStyle name="Porcentagem 2 5 3 5 3" xfId="36824" xr:uid="{00000000-0005-0000-0000-0000CB460000}"/>
    <cellStyle name="Porcentagem 2 5 3 5 4" xfId="16463" xr:uid="{00000000-0005-0000-0000-0000CC460000}"/>
    <cellStyle name="Porcentagem 2 5 3 6" xfId="9450" xr:uid="{00000000-0005-0000-0000-0000CD460000}"/>
    <cellStyle name="Porcentagem 2 5 3 6 2" xfId="28634" xr:uid="{00000000-0005-0000-0000-0000CE460000}"/>
    <cellStyle name="Porcentagem 2 5 3 6 3" xfId="38814" xr:uid="{00000000-0005-0000-0000-0000CF460000}"/>
    <cellStyle name="Porcentagem 2 5 3 6 4" xfId="18454" xr:uid="{00000000-0005-0000-0000-0000D0460000}"/>
    <cellStyle name="Porcentagem 2 5 3 7" xfId="11203" xr:uid="{00000000-0005-0000-0000-0000D1460000}"/>
    <cellStyle name="Porcentagem 2 5 3 7 2" xfId="30387" xr:uid="{00000000-0005-0000-0000-0000D2460000}"/>
    <cellStyle name="Porcentagem 2 5 3 7 3" xfId="40567" xr:uid="{00000000-0005-0000-0000-0000D3460000}"/>
    <cellStyle name="Porcentagem 2 5 3 7 4" xfId="20207" xr:uid="{00000000-0005-0000-0000-0000D4460000}"/>
    <cellStyle name="Porcentagem 2 5 3 8" xfId="12079" xr:uid="{00000000-0005-0000-0000-0000D5460000}"/>
    <cellStyle name="Porcentagem 2 5 3 8 2" xfId="31263" xr:uid="{00000000-0005-0000-0000-0000D6460000}"/>
    <cellStyle name="Porcentagem 2 5 3 8 3" xfId="41443" xr:uid="{00000000-0005-0000-0000-0000D7460000}"/>
    <cellStyle name="Porcentagem 2 5 3 8 4" xfId="21083" xr:uid="{00000000-0005-0000-0000-0000D8460000}"/>
    <cellStyle name="Porcentagem 2 5 3 9" xfId="21960" xr:uid="{00000000-0005-0000-0000-0000D9460000}"/>
    <cellStyle name="Porcentagem 2 5 3 9 2" xfId="32140" xr:uid="{00000000-0005-0000-0000-0000DA460000}"/>
    <cellStyle name="Porcentagem 2 5 3 9 3" xfId="42320" xr:uid="{00000000-0005-0000-0000-0000DB460000}"/>
    <cellStyle name="Porcentagem 2 5 4" xfId="3312" xr:uid="{00000000-0005-0000-0000-0000DC460000}"/>
    <cellStyle name="Porcentagem 2 5 4 10" xfId="33538" xr:uid="{00000000-0005-0000-0000-0000DD460000}"/>
    <cellStyle name="Porcentagem 2 5 4 11" xfId="13177" xr:uid="{00000000-0005-0000-0000-0000DE460000}"/>
    <cellStyle name="Porcentagem 2 5 4 12" xfId="4170" xr:uid="{00000000-0005-0000-0000-0000DF460000}"/>
    <cellStyle name="Porcentagem 2 5 4 2" xfId="5047" xr:uid="{00000000-0005-0000-0000-0000E0460000}"/>
    <cellStyle name="Porcentagem 2 5 4 2 2" xfId="6799" xr:uid="{00000000-0005-0000-0000-0000E1460000}"/>
    <cellStyle name="Porcentagem 2 5 4 2 2 2" xfId="25986" xr:uid="{00000000-0005-0000-0000-0000E2460000}"/>
    <cellStyle name="Porcentagem 2 5 4 2 2 3" xfId="36166" xr:uid="{00000000-0005-0000-0000-0000E3460000}"/>
    <cellStyle name="Porcentagem 2 5 4 2 2 4" xfId="15805" xr:uid="{00000000-0005-0000-0000-0000E4460000}"/>
    <cellStyle name="Porcentagem 2 5 4 2 3" xfId="8552" xr:uid="{00000000-0005-0000-0000-0000E5460000}"/>
    <cellStyle name="Porcentagem 2 5 4 2 3 2" xfId="27739" xr:uid="{00000000-0005-0000-0000-0000E6460000}"/>
    <cellStyle name="Porcentagem 2 5 4 2 3 3" xfId="37919" xr:uid="{00000000-0005-0000-0000-0000E7460000}"/>
    <cellStyle name="Porcentagem 2 5 4 2 3 4" xfId="17558" xr:uid="{00000000-0005-0000-0000-0000E8460000}"/>
    <cellStyle name="Porcentagem 2 5 4 2 4" xfId="10545" xr:uid="{00000000-0005-0000-0000-0000E9460000}"/>
    <cellStyle name="Porcentagem 2 5 4 2 4 2" xfId="29729" xr:uid="{00000000-0005-0000-0000-0000EA460000}"/>
    <cellStyle name="Porcentagem 2 5 4 2 4 3" xfId="39909" xr:uid="{00000000-0005-0000-0000-0000EB460000}"/>
    <cellStyle name="Porcentagem 2 5 4 2 4 4" xfId="19549" xr:uid="{00000000-0005-0000-0000-0000EC460000}"/>
    <cellStyle name="Porcentagem 2 5 4 2 5" xfId="24234" xr:uid="{00000000-0005-0000-0000-0000ED460000}"/>
    <cellStyle name="Porcentagem 2 5 4 2 6" xfId="34414" xr:uid="{00000000-0005-0000-0000-0000EE460000}"/>
    <cellStyle name="Porcentagem 2 5 4 2 7" xfId="14053" xr:uid="{00000000-0005-0000-0000-0000EF460000}"/>
    <cellStyle name="Porcentagem 2 5 4 3" xfId="5923" xr:uid="{00000000-0005-0000-0000-0000F0460000}"/>
    <cellStyle name="Porcentagem 2 5 4 3 2" xfId="25110" xr:uid="{00000000-0005-0000-0000-0000F1460000}"/>
    <cellStyle name="Porcentagem 2 5 4 3 3" xfId="35290" xr:uid="{00000000-0005-0000-0000-0000F2460000}"/>
    <cellStyle name="Porcentagem 2 5 4 3 4" xfId="14929" xr:uid="{00000000-0005-0000-0000-0000F3460000}"/>
    <cellStyle name="Porcentagem 2 5 4 4" xfId="7676" xr:uid="{00000000-0005-0000-0000-0000F4460000}"/>
    <cellStyle name="Porcentagem 2 5 4 4 2" xfId="26863" xr:uid="{00000000-0005-0000-0000-0000F5460000}"/>
    <cellStyle name="Porcentagem 2 5 4 4 3" xfId="37043" xr:uid="{00000000-0005-0000-0000-0000F6460000}"/>
    <cellStyle name="Porcentagem 2 5 4 4 4" xfId="16682" xr:uid="{00000000-0005-0000-0000-0000F7460000}"/>
    <cellStyle name="Porcentagem 2 5 4 5" xfId="9669" xr:uid="{00000000-0005-0000-0000-0000F8460000}"/>
    <cellStyle name="Porcentagem 2 5 4 5 2" xfId="28853" xr:uid="{00000000-0005-0000-0000-0000F9460000}"/>
    <cellStyle name="Porcentagem 2 5 4 5 3" xfId="39033" xr:uid="{00000000-0005-0000-0000-0000FA460000}"/>
    <cellStyle name="Porcentagem 2 5 4 5 4" xfId="18673" xr:uid="{00000000-0005-0000-0000-0000FB460000}"/>
    <cellStyle name="Porcentagem 2 5 4 6" xfId="11422" xr:uid="{00000000-0005-0000-0000-0000FC460000}"/>
    <cellStyle name="Porcentagem 2 5 4 6 2" xfId="30606" xr:uid="{00000000-0005-0000-0000-0000FD460000}"/>
    <cellStyle name="Porcentagem 2 5 4 6 3" xfId="40786" xr:uid="{00000000-0005-0000-0000-0000FE460000}"/>
    <cellStyle name="Porcentagem 2 5 4 6 4" xfId="20426" xr:uid="{00000000-0005-0000-0000-0000FF460000}"/>
    <cellStyle name="Porcentagem 2 5 4 7" xfId="12298" xr:uid="{00000000-0005-0000-0000-000000470000}"/>
    <cellStyle name="Porcentagem 2 5 4 7 2" xfId="31482" xr:uid="{00000000-0005-0000-0000-000001470000}"/>
    <cellStyle name="Porcentagem 2 5 4 7 3" xfId="41662" xr:uid="{00000000-0005-0000-0000-000002470000}"/>
    <cellStyle name="Porcentagem 2 5 4 7 4" xfId="21302" xr:uid="{00000000-0005-0000-0000-000003470000}"/>
    <cellStyle name="Porcentagem 2 5 4 8" xfId="22179" xr:uid="{00000000-0005-0000-0000-000004470000}"/>
    <cellStyle name="Porcentagem 2 5 4 8 2" xfId="32359" xr:uid="{00000000-0005-0000-0000-000005470000}"/>
    <cellStyle name="Porcentagem 2 5 4 8 3" xfId="42539" xr:uid="{00000000-0005-0000-0000-000006470000}"/>
    <cellStyle name="Porcentagem 2 5 4 9" xfId="23358" xr:uid="{00000000-0005-0000-0000-000007470000}"/>
    <cellStyle name="Porcentagem 2 5 5" xfId="4609" xr:uid="{00000000-0005-0000-0000-000008470000}"/>
    <cellStyle name="Porcentagem 2 5 5 2" xfId="6361" xr:uid="{00000000-0005-0000-0000-000009470000}"/>
    <cellStyle name="Porcentagem 2 5 5 2 2" xfId="25548" xr:uid="{00000000-0005-0000-0000-00000A470000}"/>
    <cellStyle name="Porcentagem 2 5 5 2 3" xfId="35728" xr:uid="{00000000-0005-0000-0000-00000B470000}"/>
    <cellStyle name="Porcentagem 2 5 5 2 4" xfId="15367" xr:uid="{00000000-0005-0000-0000-00000C470000}"/>
    <cellStyle name="Porcentagem 2 5 5 3" xfId="8114" xr:uid="{00000000-0005-0000-0000-00000D470000}"/>
    <cellStyle name="Porcentagem 2 5 5 3 2" xfId="27301" xr:uid="{00000000-0005-0000-0000-00000E470000}"/>
    <cellStyle name="Porcentagem 2 5 5 3 3" xfId="37481" xr:uid="{00000000-0005-0000-0000-00000F470000}"/>
    <cellStyle name="Porcentagem 2 5 5 3 4" xfId="17120" xr:uid="{00000000-0005-0000-0000-000010470000}"/>
    <cellStyle name="Porcentagem 2 5 5 4" xfId="10107" xr:uid="{00000000-0005-0000-0000-000011470000}"/>
    <cellStyle name="Porcentagem 2 5 5 4 2" xfId="29291" xr:uid="{00000000-0005-0000-0000-000012470000}"/>
    <cellStyle name="Porcentagem 2 5 5 4 3" xfId="39471" xr:uid="{00000000-0005-0000-0000-000013470000}"/>
    <cellStyle name="Porcentagem 2 5 5 4 4" xfId="19111" xr:uid="{00000000-0005-0000-0000-000014470000}"/>
    <cellStyle name="Porcentagem 2 5 5 5" xfId="23796" xr:uid="{00000000-0005-0000-0000-000015470000}"/>
    <cellStyle name="Porcentagem 2 5 5 6" xfId="33976" xr:uid="{00000000-0005-0000-0000-000016470000}"/>
    <cellStyle name="Porcentagem 2 5 5 7" xfId="13615" xr:uid="{00000000-0005-0000-0000-000017470000}"/>
    <cellStyle name="Porcentagem 2 5 6" xfId="5485" xr:uid="{00000000-0005-0000-0000-000018470000}"/>
    <cellStyle name="Porcentagem 2 5 6 2" xfId="9008" xr:uid="{00000000-0005-0000-0000-000019470000}"/>
    <cellStyle name="Porcentagem 2 5 6 2 2" xfId="28192" xr:uid="{00000000-0005-0000-0000-00001A470000}"/>
    <cellStyle name="Porcentagem 2 5 6 2 3" xfId="38372" xr:uid="{00000000-0005-0000-0000-00001B470000}"/>
    <cellStyle name="Porcentagem 2 5 6 2 4" xfId="18012" xr:uid="{00000000-0005-0000-0000-00001C470000}"/>
    <cellStyle name="Porcentagem 2 5 6 3" xfId="24672" xr:uid="{00000000-0005-0000-0000-00001D470000}"/>
    <cellStyle name="Porcentagem 2 5 6 4" xfId="34852" xr:uid="{00000000-0005-0000-0000-00001E470000}"/>
    <cellStyle name="Porcentagem 2 5 6 5" xfId="14491" xr:uid="{00000000-0005-0000-0000-00001F470000}"/>
    <cellStyle name="Porcentagem 2 5 7" xfId="7238" xr:uid="{00000000-0005-0000-0000-000020470000}"/>
    <cellStyle name="Porcentagem 2 5 7 2" xfId="26425" xr:uid="{00000000-0005-0000-0000-000021470000}"/>
    <cellStyle name="Porcentagem 2 5 7 3" xfId="36605" xr:uid="{00000000-0005-0000-0000-000022470000}"/>
    <cellStyle name="Porcentagem 2 5 7 4" xfId="16244" xr:uid="{00000000-0005-0000-0000-000023470000}"/>
    <cellStyle name="Porcentagem 2 5 8" xfId="9231" xr:uid="{00000000-0005-0000-0000-000024470000}"/>
    <cellStyle name="Porcentagem 2 5 8 2" xfId="28415" xr:uid="{00000000-0005-0000-0000-000025470000}"/>
    <cellStyle name="Porcentagem 2 5 8 3" xfId="38595" xr:uid="{00000000-0005-0000-0000-000026470000}"/>
    <cellStyle name="Porcentagem 2 5 8 4" xfId="18235" xr:uid="{00000000-0005-0000-0000-000027470000}"/>
    <cellStyle name="Porcentagem 2 5 9" xfId="10984" xr:uid="{00000000-0005-0000-0000-000028470000}"/>
    <cellStyle name="Porcentagem 2 5 9 2" xfId="30168" xr:uid="{00000000-0005-0000-0000-000029470000}"/>
    <cellStyle name="Porcentagem 2 5 9 3" xfId="40348" xr:uid="{00000000-0005-0000-0000-00002A470000}"/>
    <cellStyle name="Porcentagem 2 5 9 4" xfId="19988" xr:uid="{00000000-0005-0000-0000-00002B470000}"/>
    <cellStyle name="Porcentagem 2 6" xfId="953" xr:uid="{00000000-0005-0000-0000-00002C470000}"/>
    <cellStyle name="Porcentagem 2 6 2" xfId="2303" xr:uid="{00000000-0005-0000-0000-00002D470000}"/>
    <cellStyle name="Porcentagem 2 6 3" xfId="3684" xr:uid="{00000000-0005-0000-0000-00002E470000}"/>
    <cellStyle name="Porcentagem 2 7" xfId="1629" xr:uid="{00000000-0005-0000-0000-00002F470000}"/>
    <cellStyle name="Porcentagem 2 8" xfId="2977" xr:uid="{00000000-0005-0000-0000-000030470000}"/>
    <cellStyle name="Porcentagem 2 9" xfId="3654" xr:uid="{00000000-0005-0000-0000-000031470000}"/>
    <cellStyle name="Porcentagem 3" xfId="253" xr:uid="{00000000-0005-0000-0000-000032470000}"/>
    <cellStyle name="Porcentagem 3 10" xfId="11831" xr:uid="{00000000-0005-0000-0000-000033470000}"/>
    <cellStyle name="Porcentagem 3 10 2" xfId="31015" xr:uid="{00000000-0005-0000-0000-000034470000}"/>
    <cellStyle name="Porcentagem 3 10 3" xfId="41195" xr:uid="{00000000-0005-0000-0000-000035470000}"/>
    <cellStyle name="Porcentagem 3 10 4" xfId="20835" xr:uid="{00000000-0005-0000-0000-000036470000}"/>
    <cellStyle name="Porcentagem 3 11" xfId="21712" xr:uid="{00000000-0005-0000-0000-000037470000}"/>
    <cellStyle name="Porcentagem 3 11 2" xfId="31892" xr:uid="{00000000-0005-0000-0000-000038470000}"/>
    <cellStyle name="Porcentagem 3 11 3" xfId="42072" xr:uid="{00000000-0005-0000-0000-000039470000}"/>
    <cellStyle name="Porcentagem 3 12" xfId="22605" xr:uid="{00000000-0005-0000-0000-00003A470000}"/>
    <cellStyle name="Porcentagem 3 12 2" xfId="32785" xr:uid="{00000000-0005-0000-0000-00003B470000}"/>
    <cellStyle name="Porcentagem 3 12 3" xfId="42965" xr:uid="{00000000-0005-0000-0000-00003C470000}"/>
    <cellStyle name="Porcentagem 3 13" xfId="22844" xr:uid="{00000000-0005-0000-0000-00003D470000}"/>
    <cellStyle name="Porcentagem 3 14" xfId="33024" xr:uid="{00000000-0005-0000-0000-00003E470000}"/>
    <cellStyle name="Porcentagem 3 15" xfId="43204" xr:uid="{00000000-0005-0000-0000-00003F470000}"/>
    <cellStyle name="Porcentagem 3 16" xfId="43443" xr:uid="{00000000-0005-0000-0000-000040470000}"/>
    <cellStyle name="Porcentagem 3 17" xfId="12710" xr:uid="{00000000-0005-0000-0000-000041470000}"/>
    <cellStyle name="Porcentagem 3 18" xfId="3693" xr:uid="{00000000-0005-0000-0000-000042470000}"/>
    <cellStyle name="Porcentagem 3 2" xfId="254" xr:uid="{00000000-0005-0000-0000-000043470000}"/>
    <cellStyle name="Porcentagem 3 2 10" xfId="21827" xr:uid="{00000000-0005-0000-0000-000044470000}"/>
    <cellStyle name="Porcentagem 3 2 10 2" xfId="32007" xr:uid="{00000000-0005-0000-0000-000045470000}"/>
    <cellStyle name="Porcentagem 3 2 10 3" xfId="42187" xr:uid="{00000000-0005-0000-0000-000046470000}"/>
    <cellStyle name="Porcentagem 3 2 11" xfId="22723" xr:uid="{00000000-0005-0000-0000-000047470000}"/>
    <cellStyle name="Porcentagem 3 2 11 2" xfId="32903" xr:uid="{00000000-0005-0000-0000-000048470000}"/>
    <cellStyle name="Porcentagem 3 2 11 3" xfId="43083" xr:uid="{00000000-0005-0000-0000-000049470000}"/>
    <cellStyle name="Porcentagem 3 2 12" xfId="22962" xr:uid="{00000000-0005-0000-0000-00004A470000}"/>
    <cellStyle name="Porcentagem 3 2 13" xfId="33142" xr:uid="{00000000-0005-0000-0000-00004B470000}"/>
    <cellStyle name="Porcentagem 3 2 14" xfId="43322" xr:uid="{00000000-0005-0000-0000-00004C470000}"/>
    <cellStyle name="Porcentagem 3 2 15" xfId="43561" xr:uid="{00000000-0005-0000-0000-00004D470000}"/>
    <cellStyle name="Porcentagem 3 2 16" xfId="12825" xr:uid="{00000000-0005-0000-0000-00004E470000}"/>
    <cellStyle name="Porcentagem 3 2 17" xfId="3817" xr:uid="{00000000-0005-0000-0000-00004F470000}"/>
    <cellStyle name="Porcentagem 3 2 2" xfId="4037" xr:uid="{00000000-0005-0000-0000-000050470000}"/>
    <cellStyle name="Porcentagem 3 2 2 10" xfId="23225" xr:uid="{00000000-0005-0000-0000-000051470000}"/>
    <cellStyle name="Porcentagem 3 2 2 11" xfId="33405" xr:uid="{00000000-0005-0000-0000-000052470000}"/>
    <cellStyle name="Porcentagem 3 2 2 12" xfId="13044" xr:uid="{00000000-0005-0000-0000-000053470000}"/>
    <cellStyle name="Porcentagem 3 2 2 2" xfId="4475" xr:uid="{00000000-0005-0000-0000-000054470000}"/>
    <cellStyle name="Porcentagem 3 2 2 2 10" xfId="33843" xr:uid="{00000000-0005-0000-0000-000055470000}"/>
    <cellStyle name="Porcentagem 3 2 2 2 11" xfId="13482" xr:uid="{00000000-0005-0000-0000-000056470000}"/>
    <cellStyle name="Porcentagem 3 2 2 2 2" xfId="5352" xr:uid="{00000000-0005-0000-0000-000057470000}"/>
    <cellStyle name="Porcentagem 3 2 2 2 2 2" xfId="7104" xr:uid="{00000000-0005-0000-0000-000058470000}"/>
    <cellStyle name="Porcentagem 3 2 2 2 2 2 2" xfId="26291" xr:uid="{00000000-0005-0000-0000-000059470000}"/>
    <cellStyle name="Porcentagem 3 2 2 2 2 2 3" xfId="36471" xr:uid="{00000000-0005-0000-0000-00005A470000}"/>
    <cellStyle name="Porcentagem 3 2 2 2 2 2 4" xfId="16110" xr:uid="{00000000-0005-0000-0000-00005B470000}"/>
    <cellStyle name="Porcentagem 3 2 2 2 2 3" xfId="8857" xr:uid="{00000000-0005-0000-0000-00005C470000}"/>
    <cellStyle name="Porcentagem 3 2 2 2 2 3 2" xfId="28044" xr:uid="{00000000-0005-0000-0000-00005D470000}"/>
    <cellStyle name="Porcentagem 3 2 2 2 2 3 3" xfId="38224" xr:uid="{00000000-0005-0000-0000-00005E470000}"/>
    <cellStyle name="Porcentagem 3 2 2 2 2 3 4" xfId="17863" xr:uid="{00000000-0005-0000-0000-00005F470000}"/>
    <cellStyle name="Porcentagem 3 2 2 2 2 4" xfId="10850" xr:uid="{00000000-0005-0000-0000-000060470000}"/>
    <cellStyle name="Porcentagem 3 2 2 2 2 4 2" xfId="30034" xr:uid="{00000000-0005-0000-0000-000061470000}"/>
    <cellStyle name="Porcentagem 3 2 2 2 2 4 3" xfId="40214" xr:uid="{00000000-0005-0000-0000-000062470000}"/>
    <cellStyle name="Porcentagem 3 2 2 2 2 4 4" xfId="19854" xr:uid="{00000000-0005-0000-0000-000063470000}"/>
    <cellStyle name="Porcentagem 3 2 2 2 2 5" xfId="24539" xr:uid="{00000000-0005-0000-0000-000064470000}"/>
    <cellStyle name="Porcentagem 3 2 2 2 2 6" xfId="34719" xr:uid="{00000000-0005-0000-0000-000065470000}"/>
    <cellStyle name="Porcentagem 3 2 2 2 2 7" xfId="14358" xr:uid="{00000000-0005-0000-0000-000066470000}"/>
    <cellStyle name="Porcentagem 3 2 2 2 3" xfId="6228" xr:uid="{00000000-0005-0000-0000-000067470000}"/>
    <cellStyle name="Porcentagem 3 2 2 2 3 2" xfId="25415" xr:uid="{00000000-0005-0000-0000-000068470000}"/>
    <cellStyle name="Porcentagem 3 2 2 2 3 3" xfId="35595" xr:uid="{00000000-0005-0000-0000-000069470000}"/>
    <cellStyle name="Porcentagem 3 2 2 2 3 4" xfId="15234" xr:uid="{00000000-0005-0000-0000-00006A470000}"/>
    <cellStyle name="Porcentagem 3 2 2 2 4" xfId="7981" xr:uid="{00000000-0005-0000-0000-00006B470000}"/>
    <cellStyle name="Porcentagem 3 2 2 2 4 2" xfId="27168" xr:uid="{00000000-0005-0000-0000-00006C470000}"/>
    <cellStyle name="Porcentagem 3 2 2 2 4 3" xfId="37348" xr:uid="{00000000-0005-0000-0000-00006D470000}"/>
    <cellStyle name="Porcentagem 3 2 2 2 4 4" xfId="16987" xr:uid="{00000000-0005-0000-0000-00006E470000}"/>
    <cellStyle name="Porcentagem 3 2 2 2 5" xfId="9974" xr:uid="{00000000-0005-0000-0000-00006F470000}"/>
    <cellStyle name="Porcentagem 3 2 2 2 5 2" xfId="29158" xr:uid="{00000000-0005-0000-0000-000070470000}"/>
    <cellStyle name="Porcentagem 3 2 2 2 5 3" xfId="39338" xr:uid="{00000000-0005-0000-0000-000071470000}"/>
    <cellStyle name="Porcentagem 3 2 2 2 5 4" xfId="18978" xr:uid="{00000000-0005-0000-0000-000072470000}"/>
    <cellStyle name="Porcentagem 3 2 2 2 6" xfId="11727" xr:uid="{00000000-0005-0000-0000-000073470000}"/>
    <cellStyle name="Porcentagem 3 2 2 2 6 2" xfId="30911" xr:uid="{00000000-0005-0000-0000-000074470000}"/>
    <cellStyle name="Porcentagem 3 2 2 2 6 3" xfId="41091" xr:uid="{00000000-0005-0000-0000-000075470000}"/>
    <cellStyle name="Porcentagem 3 2 2 2 6 4" xfId="20731" xr:uid="{00000000-0005-0000-0000-000076470000}"/>
    <cellStyle name="Porcentagem 3 2 2 2 7" xfId="12603" xr:uid="{00000000-0005-0000-0000-000077470000}"/>
    <cellStyle name="Porcentagem 3 2 2 2 7 2" xfId="31787" xr:uid="{00000000-0005-0000-0000-000078470000}"/>
    <cellStyle name="Porcentagem 3 2 2 2 7 3" xfId="41967" xr:uid="{00000000-0005-0000-0000-000079470000}"/>
    <cellStyle name="Porcentagem 3 2 2 2 7 4" xfId="21607" xr:uid="{00000000-0005-0000-0000-00007A470000}"/>
    <cellStyle name="Porcentagem 3 2 2 2 8" xfId="22484" xr:uid="{00000000-0005-0000-0000-00007B470000}"/>
    <cellStyle name="Porcentagem 3 2 2 2 8 2" xfId="32664" xr:uid="{00000000-0005-0000-0000-00007C470000}"/>
    <cellStyle name="Porcentagem 3 2 2 2 8 3" xfId="42844" xr:uid="{00000000-0005-0000-0000-00007D470000}"/>
    <cellStyle name="Porcentagem 3 2 2 2 9" xfId="23663" xr:uid="{00000000-0005-0000-0000-00007E470000}"/>
    <cellStyle name="Porcentagem 3 2 2 3" xfId="4914" xr:uid="{00000000-0005-0000-0000-00007F470000}"/>
    <cellStyle name="Porcentagem 3 2 2 3 2" xfId="6666" xr:uid="{00000000-0005-0000-0000-000080470000}"/>
    <cellStyle name="Porcentagem 3 2 2 3 2 2" xfId="25853" xr:uid="{00000000-0005-0000-0000-000081470000}"/>
    <cellStyle name="Porcentagem 3 2 2 3 2 3" xfId="36033" xr:uid="{00000000-0005-0000-0000-000082470000}"/>
    <cellStyle name="Porcentagem 3 2 2 3 2 4" xfId="15672" xr:uid="{00000000-0005-0000-0000-000083470000}"/>
    <cellStyle name="Porcentagem 3 2 2 3 3" xfId="8419" xr:uid="{00000000-0005-0000-0000-000084470000}"/>
    <cellStyle name="Porcentagem 3 2 2 3 3 2" xfId="27606" xr:uid="{00000000-0005-0000-0000-000085470000}"/>
    <cellStyle name="Porcentagem 3 2 2 3 3 3" xfId="37786" xr:uid="{00000000-0005-0000-0000-000086470000}"/>
    <cellStyle name="Porcentagem 3 2 2 3 3 4" xfId="17425" xr:uid="{00000000-0005-0000-0000-000087470000}"/>
    <cellStyle name="Porcentagem 3 2 2 3 4" xfId="10412" xr:uid="{00000000-0005-0000-0000-000088470000}"/>
    <cellStyle name="Porcentagem 3 2 2 3 4 2" xfId="29596" xr:uid="{00000000-0005-0000-0000-000089470000}"/>
    <cellStyle name="Porcentagem 3 2 2 3 4 3" xfId="39776" xr:uid="{00000000-0005-0000-0000-00008A470000}"/>
    <cellStyle name="Porcentagem 3 2 2 3 4 4" xfId="19416" xr:uid="{00000000-0005-0000-0000-00008B470000}"/>
    <cellStyle name="Porcentagem 3 2 2 3 5" xfId="24101" xr:uid="{00000000-0005-0000-0000-00008C470000}"/>
    <cellStyle name="Porcentagem 3 2 2 3 6" xfId="34281" xr:uid="{00000000-0005-0000-0000-00008D470000}"/>
    <cellStyle name="Porcentagem 3 2 2 3 7" xfId="13920" xr:uid="{00000000-0005-0000-0000-00008E470000}"/>
    <cellStyle name="Porcentagem 3 2 2 4" xfId="5790" xr:uid="{00000000-0005-0000-0000-00008F470000}"/>
    <cellStyle name="Porcentagem 3 2 2 4 2" xfId="24977" xr:uid="{00000000-0005-0000-0000-000090470000}"/>
    <cellStyle name="Porcentagem 3 2 2 4 3" xfId="35157" xr:uid="{00000000-0005-0000-0000-000091470000}"/>
    <cellStyle name="Porcentagem 3 2 2 4 4" xfId="14796" xr:uid="{00000000-0005-0000-0000-000092470000}"/>
    <cellStyle name="Porcentagem 3 2 2 5" xfId="7543" xr:uid="{00000000-0005-0000-0000-000093470000}"/>
    <cellStyle name="Porcentagem 3 2 2 5 2" xfId="26730" xr:uid="{00000000-0005-0000-0000-000094470000}"/>
    <cellStyle name="Porcentagem 3 2 2 5 3" xfId="36910" xr:uid="{00000000-0005-0000-0000-000095470000}"/>
    <cellStyle name="Porcentagem 3 2 2 5 4" xfId="16549" xr:uid="{00000000-0005-0000-0000-000096470000}"/>
    <cellStyle name="Porcentagem 3 2 2 6" xfId="9536" xr:uid="{00000000-0005-0000-0000-000097470000}"/>
    <cellStyle name="Porcentagem 3 2 2 6 2" xfId="28720" xr:uid="{00000000-0005-0000-0000-000098470000}"/>
    <cellStyle name="Porcentagem 3 2 2 6 3" xfId="38900" xr:uid="{00000000-0005-0000-0000-000099470000}"/>
    <cellStyle name="Porcentagem 3 2 2 6 4" xfId="18540" xr:uid="{00000000-0005-0000-0000-00009A470000}"/>
    <cellStyle name="Porcentagem 3 2 2 7" xfId="11289" xr:uid="{00000000-0005-0000-0000-00009B470000}"/>
    <cellStyle name="Porcentagem 3 2 2 7 2" xfId="30473" xr:uid="{00000000-0005-0000-0000-00009C470000}"/>
    <cellStyle name="Porcentagem 3 2 2 7 3" xfId="40653" xr:uid="{00000000-0005-0000-0000-00009D470000}"/>
    <cellStyle name="Porcentagem 3 2 2 7 4" xfId="20293" xr:uid="{00000000-0005-0000-0000-00009E470000}"/>
    <cellStyle name="Porcentagem 3 2 2 8" xfId="12165" xr:uid="{00000000-0005-0000-0000-00009F470000}"/>
    <cellStyle name="Porcentagem 3 2 2 8 2" xfId="31349" xr:uid="{00000000-0005-0000-0000-0000A0470000}"/>
    <cellStyle name="Porcentagem 3 2 2 8 3" xfId="41529" xr:uid="{00000000-0005-0000-0000-0000A1470000}"/>
    <cellStyle name="Porcentagem 3 2 2 8 4" xfId="21169" xr:uid="{00000000-0005-0000-0000-0000A2470000}"/>
    <cellStyle name="Porcentagem 3 2 2 9" xfId="22046" xr:uid="{00000000-0005-0000-0000-0000A3470000}"/>
    <cellStyle name="Porcentagem 3 2 2 9 2" xfId="32226" xr:uid="{00000000-0005-0000-0000-0000A4470000}"/>
    <cellStyle name="Porcentagem 3 2 2 9 3" xfId="42406" xr:uid="{00000000-0005-0000-0000-0000A5470000}"/>
    <cellStyle name="Porcentagem 3 2 3" xfId="4256" xr:uid="{00000000-0005-0000-0000-0000A6470000}"/>
    <cellStyle name="Porcentagem 3 2 3 10" xfId="33624" xr:uid="{00000000-0005-0000-0000-0000A7470000}"/>
    <cellStyle name="Porcentagem 3 2 3 11" xfId="13263" xr:uid="{00000000-0005-0000-0000-0000A8470000}"/>
    <cellStyle name="Porcentagem 3 2 3 2" xfId="5133" xr:uid="{00000000-0005-0000-0000-0000A9470000}"/>
    <cellStyle name="Porcentagem 3 2 3 2 2" xfId="6885" xr:uid="{00000000-0005-0000-0000-0000AA470000}"/>
    <cellStyle name="Porcentagem 3 2 3 2 2 2" xfId="26072" xr:uid="{00000000-0005-0000-0000-0000AB470000}"/>
    <cellStyle name="Porcentagem 3 2 3 2 2 3" xfId="36252" xr:uid="{00000000-0005-0000-0000-0000AC470000}"/>
    <cellStyle name="Porcentagem 3 2 3 2 2 4" xfId="15891" xr:uid="{00000000-0005-0000-0000-0000AD470000}"/>
    <cellStyle name="Porcentagem 3 2 3 2 3" xfId="8638" xr:uid="{00000000-0005-0000-0000-0000AE470000}"/>
    <cellStyle name="Porcentagem 3 2 3 2 3 2" xfId="27825" xr:uid="{00000000-0005-0000-0000-0000AF470000}"/>
    <cellStyle name="Porcentagem 3 2 3 2 3 3" xfId="38005" xr:uid="{00000000-0005-0000-0000-0000B0470000}"/>
    <cellStyle name="Porcentagem 3 2 3 2 3 4" xfId="17644" xr:uid="{00000000-0005-0000-0000-0000B1470000}"/>
    <cellStyle name="Porcentagem 3 2 3 2 4" xfId="10631" xr:uid="{00000000-0005-0000-0000-0000B2470000}"/>
    <cellStyle name="Porcentagem 3 2 3 2 4 2" xfId="29815" xr:uid="{00000000-0005-0000-0000-0000B3470000}"/>
    <cellStyle name="Porcentagem 3 2 3 2 4 3" xfId="39995" xr:uid="{00000000-0005-0000-0000-0000B4470000}"/>
    <cellStyle name="Porcentagem 3 2 3 2 4 4" xfId="19635" xr:uid="{00000000-0005-0000-0000-0000B5470000}"/>
    <cellStyle name="Porcentagem 3 2 3 2 5" xfId="24320" xr:uid="{00000000-0005-0000-0000-0000B6470000}"/>
    <cellStyle name="Porcentagem 3 2 3 2 6" xfId="34500" xr:uid="{00000000-0005-0000-0000-0000B7470000}"/>
    <cellStyle name="Porcentagem 3 2 3 2 7" xfId="14139" xr:uid="{00000000-0005-0000-0000-0000B8470000}"/>
    <cellStyle name="Porcentagem 3 2 3 3" xfId="6009" xr:uid="{00000000-0005-0000-0000-0000B9470000}"/>
    <cellStyle name="Porcentagem 3 2 3 3 2" xfId="25196" xr:uid="{00000000-0005-0000-0000-0000BA470000}"/>
    <cellStyle name="Porcentagem 3 2 3 3 3" xfId="35376" xr:uid="{00000000-0005-0000-0000-0000BB470000}"/>
    <cellStyle name="Porcentagem 3 2 3 3 4" xfId="15015" xr:uid="{00000000-0005-0000-0000-0000BC470000}"/>
    <cellStyle name="Porcentagem 3 2 3 4" xfId="7762" xr:uid="{00000000-0005-0000-0000-0000BD470000}"/>
    <cellStyle name="Porcentagem 3 2 3 4 2" xfId="26949" xr:uid="{00000000-0005-0000-0000-0000BE470000}"/>
    <cellStyle name="Porcentagem 3 2 3 4 3" xfId="37129" xr:uid="{00000000-0005-0000-0000-0000BF470000}"/>
    <cellStyle name="Porcentagem 3 2 3 4 4" xfId="16768" xr:uid="{00000000-0005-0000-0000-0000C0470000}"/>
    <cellStyle name="Porcentagem 3 2 3 5" xfId="9755" xr:uid="{00000000-0005-0000-0000-0000C1470000}"/>
    <cellStyle name="Porcentagem 3 2 3 5 2" xfId="28939" xr:uid="{00000000-0005-0000-0000-0000C2470000}"/>
    <cellStyle name="Porcentagem 3 2 3 5 3" xfId="39119" xr:uid="{00000000-0005-0000-0000-0000C3470000}"/>
    <cellStyle name="Porcentagem 3 2 3 5 4" xfId="18759" xr:uid="{00000000-0005-0000-0000-0000C4470000}"/>
    <cellStyle name="Porcentagem 3 2 3 6" xfId="11508" xr:uid="{00000000-0005-0000-0000-0000C5470000}"/>
    <cellStyle name="Porcentagem 3 2 3 6 2" xfId="30692" xr:uid="{00000000-0005-0000-0000-0000C6470000}"/>
    <cellStyle name="Porcentagem 3 2 3 6 3" xfId="40872" xr:uid="{00000000-0005-0000-0000-0000C7470000}"/>
    <cellStyle name="Porcentagem 3 2 3 6 4" xfId="20512" xr:uid="{00000000-0005-0000-0000-0000C8470000}"/>
    <cellStyle name="Porcentagem 3 2 3 7" xfId="12384" xr:uid="{00000000-0005-0000-0000-0000C9470000}"/>
    <cellStyle name="Porcentagem 3 2 3 7 2" xfId="31568" xr:uid="{00000000-0005-0000-0000-0000CA470000}"/>
    <cellStyle name="Porcentagem 3 2 3 7 3" xfId="41748" xr:uid="{00000000-0005-0000-0000-0000CB470000}"/>
    <cellStyle name="Porcentagem 3 2 3 7 4" xfId="21388" xr:uid="{00000000-0005-0000-0000-0000CC470000}"/>
    <cellStyle name="Porcentagem 3 2 3 8" xfId="22265" xr:uid="{00000000-0005-0000-0000-0000CD470000}"/>
    <cellStyle name="Porcentagem 3 2 3 8 2" xfId="32445" xr:uid="{00000000-0005-0000-0000-0000CE470000}"/>
    <cellStyle name="Porcentagem 3 2 3 8 3" xfId="42625" xr:uid="{00000000-0005-0000-0000-0000CF470000}"/>
    <cellStyle name="Porcentagem 3 2 3 9" xfId="23444" xr:uid="{00000000-0005-0000-0000-0000D0470000}"/>
    <cellStyle name="Porcentagem 3 2 4" xfId="4695" xr:uid="{00000000-0005-0000-0000-0000D1470000}"/>
    <cellStyle name="Porcentagem 3 2 4 2" xfId="6447" xr:uid="{00000000-0005-0000-0000-0000D2470000}"/>
    <cellStyle name="Porcentagem 3 2 4 2 2" xfId="25634" xr:uid="{00000000-0005-0000-0000-0000D3470000}"/>
    <cellStyle name="Porcentagem 3 2 4 2 3" xfId="35814" xr:uid="{00000000-0005-0000-0000-0000D4470000}"/>
    <cellStyle name="Porcentagem 3 2 4 2 4" xfId="15453" xr:uid="{00000000-0005-0000-0000-0000D5470000}"/>
    <cellStyle name="Porcentagem 3 2 4 3" xfId="8200" xr:uid="{00000000-0005-0000-0000-0000D6470000}"/>
    <cellStyle name="Porcentagem 3 2 4 3 2" xfId="27387" xr:uid="{00000000-0005-0000-0000-0000D7470000}"/>
    <cellStyle name="Porcentagem 3 2 4 3 3" xfId="37567" xr:uid="{00000000-0005-0000-0000-0000D8470000}"/>
    <cellStyle name="Porcentagem 3 2 4 3 4" xfId="17206" xr:uid="{00000000-0005-0000-0000-0000D9470000}"/>
    <cellStyle name="Porcentagem 3 2 4 4" xfId="10193" xr:uid="{00000000-0005-0000-0000-0000DA470000}"/>
    <cellStyle name="Porcentagem 3 2 4 4 2" xfId="29377" xr:uid="{00000000-0005-0000-0000-0000DB470000}"/>
    <cellStyle name="Porcentagem 3 2 4 4 3" xfId="39557" xr:uid="{00000000-0005-0000-0000-0000DC470000}"/>
    <cellStyle name="Porcentagem 3 2 4 4 4" xfId="19197" xr:uid="{00000000-0005-0000-0000-0000DD470000}"/>
    <cellStyle name="Porcentagem 3 2 4 5" xfId="23882" xr:uid="{00000000-0005-0000-0000-0000DE470000}"/>
    <cellStyle name="Porcentagem 3 2 4 6" xfId="34062" xr:uid="{00000000-0005-0000-0000-0000DF470000}"/>
    <cellStyle name="Porcentagem 3 2 4 7" xfId="13701" xr:uid="{00000000-0005-0000-0000-0000E0470000}"/>
    <cellStyle name="Porcentagem 3 2 5" xfId="5571" xr:uid="{00000000-0005-0000-0000-0000E1470000}"/>
    <cellStyle name="Porcentagem 3 2 5 2" xfId="9097" xr:uid="{00000000-0005-0000-0000-0000E2470000}"/>
    <cellStyle name="Porcentagem 3 2 5 2 2" xfId="28281" xr:uid="{00000000-0005-0000-0000-0000E3470000}"/>
    <cellStyle name="Porcentagem 3 2 5 2 3" xfId="38461" xr:uid="{00000000-0005-0000-0000-0000E4470000}"/>
    <cellStyle name="Porcentagem 3 2 5 2 4" xfId="18101" xr:uid="{00000000-0005-0000-0000-0000E5470000}"/>
    <cellStyle name="Porcentagem 3 2 5 3" xfId="24758" xr:uid="{00000000-0005-0000-0000-0000E6470000}"/>
    <cellStyle name="Porcentagem 3 2 5 4" xfId="34938" xr:uid="{00000000-0005-0000-0000-0000E7470000}"/>
    <cellStyle name="Porcentagem 3 2 5 5" xfId="14577" xr:uid="{00000000-0005-0000-0000-0000E8470000}"/>
    <cellStyle name="Porcentagem 3 2 6" xfId="7324" xr:uid="{00000000-0005-0000-0000-0000E9470000}"/>
    <cellStyle name="Porcentagem 3 2 6 2" xfId="26511" xr:uid="{00000000-0005-0000-0000-0000EA470000}"/>
    <cellStyle name="Porcentagem 3 2 6 3" xfId="36691" xr:uid="{00000000-0005-0000-0000-0000EB470000}"/>
    <cellStyle name="Porcentagem 3 2 6 4" xfId="16330" xr:uid="{00000000-0005-0000-0000-0000EC470000}"/>
    <cellStyle name="Porcentagem 3 2 7" xfId="9317" xr:uid="{00000000-0005-0000-0000-0000ED470000}"/>
    <cellStyle name="Porcentagem 3 2 7 2" xfId="28501" xr:uid="{00000000-0005-0000-0000-0000EE470000}"/>
    <cellStyle name="Porcentagem 3 2 7 3" xfId="38681" xr:uid="{00000000-0005-0000-0000-0000EF470000}"/>
    <cellStyle name="Porcentagem 3 2 7 4" xfId="18321" xr:uid="{00000000-0005-0000-0000-0000F0470000}"/>
    <cellStyle name="Porcentagem 3 2 8" xfId="11070" xr:uid="{00000000-0005-0000-0000-0000F1470000}"/>
    <cellStyle name="Porcentagem 3 2 8 2" xfId="30254" xr:uid="{00000000-0005-0000-0000-0000F2470000}"/>
    <cellStyle name="Porcentagem 3 2 8 3" xfId="40434" xr:uid="{00000000-0005-0000-0000-0000F3470000}"/>
    <cellStyle name="Porcentagem 3 2 8 4" xfId="20074" xr:uid="{00000000-0005-0000-0000-0000F4470000}"/>
    <cellStyle name="Porcentagem 3 2 9" xfId="11946" xr:uid="{00000000-0005-0000-0000-0000F5470000}"/>
    <cellStyle name="Porcentagem 3 2 9 2" xfId="31130" xr:uid="{00000000-0005-0000-0000-0000F6470000}"/>
    <cellStyle name="Porcentagem 3 2 9 3" xfId="41310" xr:uid="{00000000-0005-0000-0000-0000F7470000}"/>
    <cellStyle name="Porcentagem 3 2 9 4" xfId="20950" xr:uid="{00000000-0005-0000-0000-0000F8470000}"/>
    <cellStyle name="Porcentagem 3 3" xfId="255" xr:uid="{00000000-0005-0000-0000-0000F9470000}"/>
    <cellStyle name="Porcentagem 3 3 10" xfId="23110" xr:uid="{00000000-0005-0000-0000-0000FA470000}"/>
    <cellStyle name="Porcentagem 3 3 11" xfId="33290" xr:uid="{00000000-0005-0000-0000-0000FB470000}"/>
    <cellStyle name="Porcentagem 3 3 12" xfId="12929" xr:uid="{00000000-0005-0000-0000-0000FC470000}"/>
    <cellStyle name="Porcentagem 3 3 13" xfId="3922" xr:uid="{00000000-0005-0000-0000-0000FD470000}"/>
    <cellStyle name="Porcentagem 3 3 2" xfId="4360" xr:uid="{00000000-0005-0000-0000-0000FE470000}"/>
    <cellStyle name="Porcentagem 3 3 2 10" xfId="33728" xr:uid="{00000000-0005-0000-0000-0000FF470000}"/>
    <cellStyle name="Porcentagem 3 3 2 11" xfId="13367" xr:uid="{00000000-0005-0000-0000-000000480000}"/>
    <cellStyle name="Porcentagem 3 3 2 2" xfId="5237" xr:uid="{00000000-0005-0000-0000-000001480000}"/>
    <cellStyle name="Porcentagem 3 3 2 2 2" xfId="6989" xr:uid="{00000000-0005-0000-0000-000002480000}"/>
    <cellStyle name="Porcentagem 3 3 2 2 2 2" xfId="26176" xr:uid="{00000000-0005-0000-0000-000003480000}"/>
    <cellStyle name="Porcentagem 3 3 2 2 2 3" xfId="36356" xr:uid="{00000000-0005-0000-0000-000004480000}"/>
    <cellStyle name="Porcentagem 3 3 2 2 2 4" xfId="15995" xr:uid="{00000000-0005-0000-0000-000005480000}"/>
    <cellStyle name="Porcentagem 3 3 2 2 3" xfId="8742" xr:uid="{00000000-0005-0000-0000-000006480000}"/>
    <cellStyle name="Porcentagem 3 3 2 2 3 2" xfId="27929" xr:uid="{00000000-0005-0000-0000-000007480000}"/>
    <cellStyle name="Porcentagem 3 3 2 2 3 3" xfId="38109" xr:uid="{00000000-0005-0000-0000-000008480000}"/>
    <cellStyle name="Porcentagem 3 3 2 2 3 4" xfId="17748" xr:uid="{00000000-0005-0000-0000-000009480000}"/>
    <cellStyle name="Porcentagem 3 3 2 2 4" xfId="10735" xr:uid="{00000000-0005-0000-0000-00000A480000}"/>
    <cellStyle name="Porcentagem 3 3 2 2 4 2" xfId="29919" xr:uid="{00000000-0005-0000-0000-00000B480000}"/>
    <cellStyle name="Porcentagem 3 3 2 2 4 3" xfId="40099" xr:uid="{00000000-0005-0000-0000-00000C480000}"/>
    <cellStyle name="Porcentagem 3 3 2 2 4 4" xfId="19739" xr:uid="{00000000-0005-0000-0000-00000D480000}"/>
    <cellStyle name="Porcentagem 3 3 2 2 5" xfId="24424" xr:uid="{00000000-0005-0000-0000-00000E480000}"/>
    <cellStyle name="Porcentagem 3 3 2 2 6" xfId="34604" xr:uid="{00000000-0005-0000-0000-00000F480000}"/>
    <cellStyle name="Porcentagem 3 3 2 2 7" xfId="14243" xr:uid="{00000000-0005-0000-0000-000010480000}"/>
    <cellStyle name="Porcentagem 3 3 2 3" xfId="6113" xr:uid="{00000000-0005-0000-0000-000011480000}"/>
    <cellStyle name="Porcentagem 3 3 2 3 2" xfId="25300" xr:uid="{00000000-0005-0000-0000-000012480000}"/>
    <cellStyle name="Porcentagem 3 3 2 3 3" xfId="35480" xr:uid="{00000000-0005-0000-0000-000013480000}"/>
    <cellStyle name="Porcentagem 3 3 2 3 4" xfId="15119" xr:uid="{00000000-0005-0000-0000-000014480000}"/>
    <cellStyle name="Porcentagem 3 3 2 4" xfId="7866" xr:uid="{00000000-0005-0000-0000-000015480000}"/>
    <cellStyle name="Porcentagem 3 3 2 4 2" xfId="27053" xr:uid="{00000000-0005-0000-0000-000016480000}"/>
    <cellStyle name="Porcentagem 3 3 2 4 3" xfId="37233" xr:uid="{00000000-0005-0000-0000-000017480000}"/>
    <cellStyle name="Porcentagem 3 3 2 4 4" xfId="16872" xr:uid="{00000000-0005-0000-0000-000018480000}"/>
    <cellStyle name="Porcentagem 3 3 2 5" xfId="9859" xr:uid="{00000000-0005-0000-0000-000019480000}"/>
    <cellStyle name="Porcentagem 3 3 2 5 2" xfId="29043" xr:uid="{00000000-0005-0000-0000-00001A480000}"/>
    <cellStyle name="Porcentagem 3 3 2 5 3" xfId="39223" xr:uid="{00000000-0005-0000-0000-00001B480000}"/>
    <cellStyle name="Porcentagem 3 3 2 5 4" xfId="18863" xr:uid="{00000000-0005-0000-0000-00001C480000}"/>
    <cellStyle name="Porcentagem 3 3 2 6" xfId="11612" xr:uid="{00000000-0005-0000-0000-00001D480000}"/>
    <cellStyle name="Porcentagem 3 3 2 6 2" xfId="30796" xr:uid="{00000000-0005-0000-0000-00001E480000}"/>
    <cellStyle name="Porcentagem 3 3 2 6 3" xfId="40976" xr:uid="{00000000-0005-0000-0000-00001F480000}"/>
    <cellStyle name="Porcentagem 3 3 2 6 4" xfId="20616" xr:uid="{00000000-0005-0000-0000-000020480000}"/>
    <cellStyle name="Porcentagem 3 3 2 7" xfId="12488" xr:uid="{00000000-0005-0000-0000-000021480000}"/>
    <cellStyle name="Porcentagem 3 3 2 7 2" xfId="31672" xr:uid="{00000000-0005-0000-0000-000022480000}"/>
    <cellStyle name="Porcentagem 3 3 2 7 3" xfId="41852" xr:uid="{00000000-0005-0000-0000-000023480000}"/>
    <cellStyle name="Porcentagem 3 3 2 7 4" xfId="21492" xr:uid="{00000000-0005-0000-0000-000024480000}"/>
    <cellStyle name="Porcentagem 3 3 2 8" xfId="22369" xr:uid="{00000000-0005-0000-0000-000025480000}"/>
    <cellStyle name="Porcentagem 3 3 2 8 2" xfId="32549" xr:uid="{00000000-0005-0000-0000-000026480000}"/>
    <cellStyle name="Porcentagem 3 3 2 8 3" xfId="42729" xr:uid="{00000000-0005-0000-0000-000027480000}"/>
    <cellStyle name="Porcentagem 3 3 2 9" xfId="23548" xr:uid="{00000000-0005-0000-0000-000028480000}"/>
    <cellStyle name="Porcentagem 3 3 3" xfId="4799" xr:uid="{00000000-0005-0000-0000-000029480000}"/>
    <cellStyle name="Porcentagem 3 3 3 2" xfId="6551" xr:uid="{00000000-0005-0000-0000-00002A480000}"/>
    <cellStyle name="Porcentagem 3 3 3 2 2" xfId="25738" xr:uid="{00000000-0005-0000-0000-00002B480000}"/>
    <cellStyle name="Porcentagem 3 3 3 2 3" xfId="35918" xr:uid="{00000000-0005-0000-0000-00002C480000}"/>
    <cellStyle name="Porcentagem 3 3 3 2 4" xfId="15557" xr:uid="{00000000-0005-0000-0000-00002D480000}"/>
    <cellStyle name="Porcentagem 3 3 3 3" xfId="8304" xr:uid="{00000000-0005-0000-0000-00002E480000}"/>
    <cellStyle name="Porcentagem 3 3 3 3 2" xfId="27491" xr:uid="{00000000-0005-0000-0000-00002F480000}"/>
    <cellStyle name="Porcentagem 3 3 3 3 3" xfId="37671" xr:uid="{00000000-0005-0000-0000-000030480000}"/>
    <cellStyle name="Porcentagem 3 3 3 3 4" xfId="17310" xr:uid="{00000000-0005-0000-0000-000031480000}"/>
    <cellStyle name="Porcentagem 3 3 3 4" xfId="10297" xr:uid="{00000000-0005-0000-0000-000032480000}"/>
    <cellStyle name="Porcentagem 3 3 3 4 2" xfId="29481" xr:uid="{00000000-0005-0000-0000-000033480000}"/>
    <cellStyle name="Porcentagem 3 3 3 4 3" xfId="39661" xr:uid="{00000000-0005-0000-0000-000034480000}"/>
    <cellStyle name="Porcentagem 3 3 3 4 4" xfId="19301" xr:uid="{00000000-0005-0000-0000-000035480000}"/>
    <cellStyle name="Porcentagem 3 3 3 5" xfId="23986" xr:uid="{00000000-0005-0000-0000-000036480000}"/>
    <cellStyle name="Porcentagem 3 3 3 6" xfId="34166" xr:uid="{00000000-0005-0000-0000-000037480000}"/>
    <cellStyle name="Porcentagem 3 3 3 7" xfId="13805" xr:uid="{00000000-0005-0000-0000-000038480000}"/>
    <cellStyle name="Porcentagem 3 3 4" xfId="5675" xr:uid="{00000000-0005-0000-0000-000039480000}"/>
    <cellStyle name="Porcentagem 3 3 4 2" xfId="24862" xr:uid="{00000000-0005-0000-0000-00003A480000}"/>
    <cellStyle name="Porcentagem 3 3 4 3" xfId="35042" xr:uid="{00000000-0005-0000-0000-00003B480000}"/>
    <cellStyle name="Porcentagem 3 3 4 4" xfId="14681" xr:uid="{00000000-0005-0000-0000-00003C480000}"/>
    <cellStyle name="Porcentagem 3 3 5" xfId="7428" xr:uid="{00000000-0005-0000-0000-00003D480000}"/>
    <cellStyle name="Porcentagem 3 3 5 2" xfId="26615" xr:uid="{00000000-0005-0000-0000-00003E480000}"/>
    <cellStyle name="Porcentagem 3 3 5 3" xfId="36795" xr:uid="{00000000-0005-0000-0000-00003F480000}"/>
    <cellStyle name="Porcentagem 3 3 5 4" xfId="16434" xr:uid="{00000000-0005-0000-0000-000040480000}"/>
    <cellStyle name="Porcentagem 3 3 6" xfId="9421" xr:uid="{00000000-0005-0000-0000-000041480000}"/>
    <cellStyle name="Porcentagem 3 3 6 2" xfId="28605" xr:uid="{00000000-0005-0000-0000-000042480000}"/>
    <cellStyle name="Porcentagem 3 3 6 3" xfId="38785" xr:uid="{00000000-0005-0000-0000-000043480000}"/>
    <cellStyle name="Porcentagem 3 3 6 4" xfId="18425" xr:uid="{00000000-0005-0000-0000-000044480000}"/>
    <cellStyle name="Porcentagem 3 3 7" xfId="11174" xr:uid="{00000000-0005-0000-0000-000045480000}"/>
    <cellStyle name="Porcentagem 3 3 7 2" xfId="30358" xr:uid="{00000000-0005-0000-0000-000046480000}"/>
    <cellStyle name="Porcentagem 3 3 7 3" xfId="40538" xr:uid="{00000000-0005-0000-0000-000047480000}"/>
    <cellStyle name="Porcentagem 3 3 7 4" xfId="20178" xr:uid="{00000000-0005-0000-0000-000048480000}"/>
    <cellStyle name="Porcentagem 3 3 8" xfId="12050" xr:uid="{00000000-0005-0000-0000-000049480000}"/>
    <cellStyle name="Porcentagem 3 3 8 2" xfId="31234" xr:uid="{00000000-0005-0000-0000-00004A480000}"/>
    <cellStyle name="Porcentagem 3 3 8 3" xfId="41414" xr:uid="{00000000-0005-0000-0000-00004B480000}"/>
    <cellStyle name="Porcentagem 3 3 8 4" xfId="21054" xr:uid="{00000000-0005-0000-0000-00004C480000}"/>
    <cellStyle name="Porcentagem 3 3 9" xfId="21931" xr:uid="{00000000-0005-0000-0000-00004D480000}"/>
    <cellStyle name="Porcentagem 3 3 9 2" xfId="32111" xr:uid="{00000000-0005-0000-0000-00004E480000}"/>
    <cellStyle name="Porcentagem 3 3 9 3" xfId="42291" xr:uid="{00000000-0005-0000-0000-00004F480000}"/>
    <cellStyle name="Porcentagem 3 4" xfId="256" xr:uid="{00000000-0005-0000-0000-000050480000}"/>
    <cellStyle name="Porcentagem 3 4 10" xfId="33509" xr:uid="{00000000-0005-0000-0000-000051480000}"/>
    <cellStyle name="Porcentagem 3 4 11" xfId="13148" xr:uid="{00000000-0005-0000-0000-000052480000}"/>
    <cellStyle name="Porcentagem 3 4 12" xfId="4141" xr:uid="{00000000-0005-0000-0000-000053480000}"/>
    <cellStyle name="Porcentagem 3 4 2" xfId="5018" xr:uid="{00000000-0005-0000-0000-000054480000}"/>
    <cellStyle name="Porcentagem 3 4 2 2" xfId="6770" xr:uid="{00000000-0005-0000-0000-000055480000}"/>
    <cellStyle name="Porcentagem 3 4 2 2 2" xfId="25957" xr:uid="{00000000-0005-0000-0000-000056480000}"/>
    <cellStyle name="Porcentagem 3 4 2 2 3" xfId="36137" xr:uid="{00000000-0005-0000-0000-000057480000}"/>
    <cellStyle name="Porcentagem 3 4 2 2 4" xfId="15776" xr:uid="{00000000-0005-0000-0000-000058480000}"/>
    <cellStyle name="Porcentagem 3 4 2 3" xfId="8523" xr:uid="{00000000-0005-0000-0000-000059480000}"/>
    <cellStyle name="Porcentagem 3 4 2 3 2" xfId="27710" xr:uid="{00000000-0005-0000-0000-00005A480000}"/>
    <cellStyle name="Porcentagem 3 4 2 3 3" xfId="37890" xr:uid="{00000000-0005-0000-0000-00005B480000}"/>
    <cellStyle name="Porcentagem 3 4 2 3 4" xfId="17529" xr:uid="{00000000-0005-0000-0000-00005C480000}"/>
    <cellStyle name="Porcentagem 3 4 2 4" xfId="10516" xr:uid="{00000000-0005-0000-0000-00005D480000}"/>
    <cellStyle name="Porcentagem 3 4 2 4 2" xfId="29700" xr:uid="{00000000-0005-0000-0000-00005E480000}"/>
    <cellStyle name="Porcentagem 3 4 2 4 3" xfId="39880" xr:uid="{00000000-0005-0000-0000-00005F480000}"/>
    <cellStyle name="Porcentagem 3 4 2 4 4" xfId="19520" xr:uid="{00000000-0005-0000-0000-000060480000}"/>
    <cellStyle name="Porcentagem 3 4 2 5" xfId="24205" xr:uid="{00000000-0005-0000-0000-000061480000}"/>
    <cellStyle name="Porcentagem 3 4 2 6" xfId="34385" xr:uid="{00000000-0005-0000-0000-000062480000}"/>
    <cellStyle name="Porcentagem 3 4 2 7" xfId="14024" xr:uid="{00000000-0005-0000-0000-000063480000}"/>
    <cellStyle name="Porcentagem 3 4 3" xfId="5894" xr:uid="{00000000-0005-0000-0000-000064480000}"/>
    <cellStyle name="Porcentagem 3 4 3 2" xfId="25081" xr:uid="{00000000-0005-0000-0000-000065480000}"/>
    <cellStyle name="Porcentagem 3 4 3 3" xfId="35261" xr:uid="{00000000-0005-0000-0000-000066480000}"/>
    <cellStyle name="Porcentagem 3 4 3 4" xfId="14900" xr:uid="{00000000-0005-0000-0000-000067480000}"/>
    <cellStyle name="Porcentagem 3 4 4" xfId="7647" xr:uid="{00000000-0005-0000-0000-000068480000}"/>
    <cellStyle name="Porcentagem 3 4 4 2" xfId="26834" xr:uid="{00000000-0005-0000-0000-000069480000}"/>
    <cellStyle name="Porcentagem 3 4 4 3" xfId="37014" xr:uid="{00000000-0005-0000-0000-00006A480000}"/>
    <cellStyle name="Porcentagem 3 4 4 4" xfId="16653" xr:uid="{00000000-0005-0000-0000-00006B480000}"/>
    <cellStyle name="Porcentagem 3 4 5" xfId="9640" xr:uid="{00000000-0005-0000-0000-00006C480000}"/>
    <cellStyle name="Porcentagem 3 4 5 2" xfId="28824" xr:uid="{00000000-0005-0000-0000-00006D480000}"/>
    <cellStyle name="Porcentagem 3 4 5 3" xfId="39004" xr:uid="{00000000-0005-0000-0000-00006E480000}"/>
    <cellStyle name="Porcentagem 3 4 5 4" xfId="18644" xr:uid="{00000000-0005-0000-0000-00006F480000}"/>
    <cellStyle name="Porcentagem 3 4 6" xfId="11393" xr:uid="{00000000-0005-0000-0000-000070480000}"/>
    <cellStyle name="Porcentagem 3 4 6 2" xfId="30577" xr:uid="{00000000-0005-0000-0000-000071480000}"/>
    <cellStyle name="Porcentagem 3 4 6 3" xfId="40757" xr:uid="{00000000-0005-0000-0000-000072480000}"/>
    <cellStyle name="Porcentagem 3 4 6 4" xfId="20397" xr:uid="{00000000-0005-0000-0000-000073480000}"/>
    <cellStyle name="Porcentagem 3 4 7" xfId="12269" xr:uid="{00000000-0005-0000-0000-000074480000}"/>
    <cellStyle name="Porcentagem 3 4 7 2" xfId="31453" xr:uid="{00000000-0005-0000-0000-000075480000}"/>
    <cellStyle name="Porcentagem 3 4 7 3" xfId="41633" xr:uid="{00000000-0005-0000-0000-000076480000}"/>
    <cellStyle name="Porcentagem 3 4 7 4" xfId="21273" xr:uid="{00000000-0005-0000-0000-000077480000}"/>
    <cellStyle name="Porcentagem 3 4 8" xfId="22150" xr:uid="{00000000-0005-0000-0000-000078480000}"/>
    <cellStyle name="Porcentagem 3 4 8 2" xfId="32330" xr:uid="{00000000-0005-0000-0000-000079480000}"/>
    <cellStyle name="Porcentagem 3 4 8 3" xfId="42510" xr:uid="{00000000-0005-0000-0000-00007A480000}"/>
    <cellStyle name="Porcentagem 3 4 9" xfId="23329" xr:uid="{00000000-0005-0000-0000-00007B480000}"/>
    <cellStyle name="Porcentagem 3 5" xfId="4580" xr:uid="{00000000-0005-0000-0000-00007C480000}"/>
    <cellStyle name="Porcentagem 3 5 2" xfId="6332" xr:uid="{00000000-0005-0000-0000-00007D480000}"/>
    <cellStyle name="Porcentagem 3 5 2 2" xfId="25519" xr:uid="{00000000-0005-0000-0000-00007E480000}"/>
    <cellStyle name="Porcentagem 3 5 2 3" xfId="35699" xr:uid="{00000000-0005-0000-0000-00007F480000}"/>
    <cellStyle name="Porcentagem 3 5 2 4" xfId="15338" xr:uid="{00000000-0005-0000-0000-000080480000}"/>
    <cellStyle name="Porcentagem 3 5 3" xfId="8085" xr:uid="{00000000-0005-0000-0000-000081480000}"/>
    <cellStyle name="Porcentagem 3 5 3 2" xfId="27272" xr:uid="{00000000-0005-0000-0000-000082480000}"/>
    <cellStyle name="Porcentagem 3 5 3 3" xfId="37452" xr:uid="{00000000-0005-0000-0000-000083480000}"/>
    <cellStyle name="Porcentagem 3 5 3 4" xfId="17091" xr:uid="{00000000-0005-0000-0000-000084480000}"/>
    <cellStyle name="Porcentagem 3 5 4" xfId="10078" xr:uid="{00000000-0005-0000-0000-000085480000}"/>
    <cellStyle name="Porcentagem 3 5 4 2" xfId="29262" xr:uid="{00000000-0005-0000-0000-000086480000}"/>
    <cellStyle name="Porcentagem 3 5 4 3" xfId="39442" xr:uid="{00000000-0005-0000-0000-000087480000}"/>
    <cellStyle name="Porcentagem 3 5 4 4" xfId="19082" xr:uid="{00000000-0005-0000-0000-000088480000}"/>
    <cellStyle name="Porcentagem 3 5 5" xfId="23767" xr:uid="{00000000-0005-0000-0000-000089480000}"/>
    <cellStyle name="Porcentagem 3 5 6" xfId="33947" xr:uid="{00000000-0005-0000-0000-00008A480000}"/>
    <cellStyle name="Porcentagem 3 5 7" xfId="13586" xr:uid="{00000000-0005-0000-0000-00008B480000}"/>
    <cellStyle name="Porcentagem 3 6" xfId="5456" xr:uid="{00000000-0005-0000-0000-00008C480000}"/>
    <cellStyle name="Porcentagem 3 6 2" xfId="8979" xr:uid="{00000000-0005-0000-0000-00008D480000}"/>
    <cellStyle name="Porcentagem 3 6 2 2" xfId="28163" xr:uid="{00000000-0005-0000-0000-00008E480000}"/>
    <cellStyle name="Porcentagem 3 6 2 3" xfId="38343" xr:uid="{00000000-0005-0000-0000-00008F480000}"/>
    <cellStyle name="Porcentagem 3 6 2 4" xfId="17983" xr:uid="{00000000-0005-0000-0000-000090480000}"/>
    <cellStyle name="Porcentagem 3 6 3" xfId="24643" xr:uid="{00000000-0005-0000-0000-000091480000}"/>
    <cellStyle name="Porcentagem 3 6 4" xfId="34823" xr:uid="{00000000-0005-0000-0000-000092480000}"/>
    <cellStyle name="Porcentagem 3 6 5" xfId="14462" xr:uid="{00000000-0005-0000-0000-000093480000}"/>
    <cellStyle name="Porcentagem 3 7" xfId="7209" xr:uid="{00000000-0005-0000-0000-000094480000}"/>
    <cellStyle name="Porcentagem 3 7 2" xfId="26396" xr:uid="{00000000-0005-0000-0000-000095480000}"/>
    <cellStyle name="Porcentagem 3 7 3" xfId="36576" xr:uid="{00000000-0005-0000-0000-000096480000}"/>
    <cellStyle name="Porcentagem 3 7 4" xfId="16215" xr:uid="{00000000-0005-0000-0000-000097480000}"/>
    <cellStyle name="Porcentagem 3 8" xfId="9202" xr:uid="{00000000-0005-0000-0000-000098480000}"/>
    <cellStyle name="Porcentagem 3 8 2" xfId="28386" xr:uid="{00000000-0005-0000-0000-000099480000}"/>
    <cellStyle name="Porcentagem 3 8 3" xfId="38566" xr:uid="{00000000-0005-0000-0000-00009A480000}"/>
    <cellStyle name="Porcentagem 3 8 4" xfId="18206" xr:uid="{00000000-0005-0000-0000-00009B480000}"/>
    <cellStyle name="Porcentagem 3 9" xfId="10955" xr:uid="{00000000-0005-0000-0000-00009C480000}"/>
    <cellStyle name="Porcentagem 3 9 2" xfId="30139" xr:uid="{00000000-0005-0000-0000-00009D480000}"/>
    <cellStyle name="Porcentagem 3 9 3" xfId="40319" xr:uid="{00000000-0005-0000-0000-00009E480000}"/>
    <cellStyle name="Porcentagem 3 9 4" xfId="19959" xr:uid="{00000000-0005-0000-0000-00009F480000}"/>
    <cellStyle name="Porcentagem 4" xfId="257" xr:uid="{00000000-0005-0000-0000-0000A0480000}"/>
    <cellStyle name="Porcentagem 4 10" xfId="11916" xr:uid="{00000000-0005-0000-0000-0000A1480000}"/>
    <cellStyle name="Porcentagem 4 10 2" xfId="31100" xr:uid="{00000000-0005-0000-0000-0000A2480000}"/>
    <cellStyle name="Porcentagem 4 10 3" xfId="41280" xr:uid="{00000000-0005-0000-0000-0000A3480000}"/>
    <cellStyle name="Porcentagem 4 10 4" xfId="20920" xr:uid="{00000000-0005-0000-0000-0000A4480000}"/>
    <cellStyle name="Porcentagem 4 11" xfId="21797" xr:uid="{00000000-0005-0000-0000-0000A5480000}"/>
    <cellStyle name="Porcentagem 4 11 2" xfId="31977" xr:uid="{00000000-0005-0000-0000-0000A6480000}"/>
    <cellStyle name="Porcentagem 4 11 3" xfId="42157" xr:uid="{00000000-0005-0000-0000-0000A7480000}"/>
    <cellStyle name="Porcentagem 4 12" xfId="22693" xr:uid="{00000000-0005-0000-0000-0000A8480000}"/>
    <cellStyle name="Porcentagem 4 12 2" xfId="32873" xr:uid="{00000000-0005-0000-0000-0000A9480000}"/>
    <cellStyle name="Porcentagem 4 12 3" xfId="43053" xr:uid="{00000000-0005-0000-0000-0000AA480000}"/>
    <cellStyle name="Porcentagem 4 13" xfId="22932" xr:uid="{00000000-0005-0000-0000-0000AB480000}"/>
    <cellStyle name="Porcentagem 4 14" xfId="33112" xr:uid="{00000000-0005-0000-0000-0000AC480000}"/>
    <cellStyle name="Porcentagem 4 15" xfId="43292" xr:uid="{00000000-0005-0000-0000-0000AD480000}"/>
    <cellStyle name="Porcentagem 4 16" xfId="43531" xr:uid="{00000000-0005-0000-0000-0000AE480000}"/>
    <cellStyle name="Porcentagem 4 17" xfId="12795" xr:uid="{00000000-0005-0000-0000-0000AF480000}"/>
    <cellStyle name="Porcentagem 4 18" xfId="3786" xr:uid="{00000000-0005-0000-0000-0000B0480000}"/>
    <cellStyle name="Porcentagem 4 2" xfId="3906" xr:uid="{00000000-0005-0000-0000-0000B1480000}"/>
    <cellStyle name="Porcentagem 4 2 10" xfId="21915" xr:uid="{00000000-0005-0000-0000-0000B2480000}"/>
    <cellStyle name="Porcentagem 4 2 10 2" xfId="32095" xr:uid="{00000000-0005-0000-0000-0000B3480000}"/>
    <cellStyle name="Porcentagem 4 2 10 3" xfId="42275" xr:uid="{00000000-0005-0000-0000-0000B4480000}"/>
    <cellStyle name="Porcentagem 4 2 11" xfId="22811" xr:uid="{00000000-0005-0000-0000-0000B5480000}"/>
    <cellStyle name="Porcentagem 4 2 11 2" xfId="32991" xr:uid="{00000000-0005-0000-0000-0000B6480000}"/>
    <cellStyle name="Porcentagem 4 2 11 3" xfId="43171" xr:uid="{00000000-0005-0000-0000-0000B7480000}"/>
    <cellStyle name="Porcentagem 4 2 12" xfId="23050" xr:uid="{00000000-0005-0000-0000-0000B8480000}"/>
    <cellStyle name="Porcentagem 4 2 13" xfId="33230" xr:uid="{00000000-0005-0000-0000-0000B9480000}"/>
    <cellStyle name="Porcentagem 4 2 14" xfId="43410" xr:uid="{00000000-0005-0000-0000-0000BA480000}"/>
    <cellStyle name="Porcentagem 4 2 15" xfId="43649" xr:uid="{00000000-0005-0000-0000-0000BB480000}"/>
    <cellStyle name="Porcentagem 4 2 16" xfId="12913" xr:uid="{00000000-0005-0000-0000-0000BC480000}"/>
    <cellStyle name="Porcentagem 4 2 2" xfId="4125" xr:uid="{00000000-0005-0000-0000-0000BD480000}"/>
    <cellStyle name="Porcentagem 4 2 2 10" xfId="23313" xr:uid="{00000000-0005-0000-0000-0000BE480000}"/>
    <cellStyle name="Porcentagem 4 2 2 11" xfId="33493" xr:uid="{00000000-0005-0000-0000-0000BF480000}"/>
    <cellStyle name="Porcentagem 4 2 2 12" xfId="13132" xr:uid="{00000000-0005-0000-0000-0000C0480000}"/>
    <cellStyle name="Porcentagem 4 2 2 2" xfId="4563" xr:uid="{00000000-0005-0000-0000-0000C1480000}"/>
    <cellStyle name="Porcentagem 4 2 2 2 10" xfId="33931" xr:uid="{00000000-0005-0000-0000-0000C2480000}"/>
    <cellStyle name="Porcentagem 4 2 2 2 11" xfId="13570" xr:uid="{00000000-0005-0000-0000-0000C3480000}"/>
    <cellStyle name="Porcentagem 4 2 2 2 2" xfId="5440" xr:uid="{00000000-0005-0000-0000-0000C4480000}"/>
    <cellStyle name="Porcentagem 4 2 2 2 2 2" xfId="7192" xr:uid="{00000000-0005-0000-0000-0000C5480000}"/>
    <cellStyle name="Porcentagem 4 2 2 2 2 2 2" xfId="26379" xr:uid="{00000000-0005-0000-0000-0000C6480000}"/>
    <cellStyle name="Porcentagem 4 2 2 2 2 2 3" xfId="36559" xr:uid="{00000000-0005-0000-0000-0000C7480000}"/>
    <cellStyle name="Porcentagem 4 2 2 2 2 2 4" xfId="16198" xr:uid="{00000000-0005-0000-0000-0000C8480000}"/>
    <cellStyle name="Porcentagem 4 2 2 2 2 3" xfId="8945" xr:uid="{00000000-0005-0000-0000-0000C9480000}"/>
    <cellStyle name="Porcentagem 4 2 2 2 2 3 2" xfId="28132" xr:uid="{00000000-0005-0000-0000-0000CA480000}"/>
    <cellStyle name="Porcentagem 4 2 2 2 2 3 3" xfId="38312" xr:uid="{00000000-0005-0000-0000-0000CB480000}"/>
    <cellStyle name="Porcentagem 4 2 2 2 2 3 4" xfId="17951" xr:uid="{00000000-0005-0000-0000-0000CC480000}"/>
    <cellStyle name="Porcentagem 4 2 2 2 2 4" xfId="10938" xr:uid="{00000000-0005-0000-0000-0000CD480000}"/>
    <cellStyle name="Porcentagem 4 2 2 2 2 4 2" xfId="30122" xr:uid="{00000000-0005-0000-0000-0000CE480000}"/>
    <cellStyle name="Porcentagem 4 2 2 2 2 4 3" xfId="40302" xr:uid="{00000000-0005-0000-0000-0000CF480000}"/>
    <cellStyle name="Porcentagem 4 2 2 2 2 4 4" xfId="19942" xr:uid="{00000000-0005-0000-0000-0000D0480000}"/>
    <cellStyle name="Porcentagem 4 2 2 2 2 5" xfId="24627" xr:uid="{00000000-0005-0000-0000-0000D1480000}"/>
    <cellStyle name="Porcentagem 4 2 2 2 2 6" xfId="34807" xr:uid="{00000000-0005-0000-0000-0000D2480000}"/>
    <cellStyle name="Porcentagem 4 2 2 2 2 7" xfId="14446" xr:uid="{00000000-0005-0000-0000-0000D3480000}"/>
    <cellStyle name="Porcentagem 4 2 2 2 3" xfId="6316" xr:uid="{00000000-0005-0000-0000-0000D4480000}"/>
    <cellStyle name="Porcentagem 4 2 2 2 3 2" xfId="25503" xr:uid="{00000000-0005-0000-0000-0000D5480000}"/>
    <cellStyle name="Porcentagem 4 2 2 2 3 3" xfId="35683" xr:uid="{00000000-0005-0000-0000-0000D6480000}"/>
    <cellStyle name="Porcentagem 4 2 2 2 3 4" xfId="15322" xr:uid="{00000000-0005-0000-0000-0000D7480000}"/>
    <cellStyle name="Porcentagem 4 2 2 2 4" xfId="8069" xr:uid="{00000000-0005-0000-0000-0000D8480000}"/>
    <cellStyle name="Porcentagem 4 2 2 2 4 2" xfId="27256" xr:uid="{00000000-0005-0000-0000-0000D9480000}"/>
    <cellStyle name="Porcentagem 4 2 2 2 4 3" xfId="37436" xr:uid="{00000000-0005-0000-0000-0000DA480000}"/>
    <cellStyle name="Porcentagem 4 2 2 2 4 4" xfId="17075" xr:uid="{00000000-0005-0000-0000-0000DB480000}"/>
    <cellStyle name="Porcentagem 4 2 2 2 5" xfId="10062" xr:uid="{00000000-0005-0000-0000-0000DC480000}"/>
    <cellStyle name="Porcentagem 4 2 2 2 5 2" xfId="29246" xr:uid="{00000000-0005-0000-0000-0000DD480000}"/>
    <cellStyle name="Porcentagem 4 2 2 2 5 3" xfId="39426" xr:uid="{00000000-0005-0000-0000-0000DE480000}"/>
    <cellStyle name="Porcentagem 4 2 2 2 5 4" xfId="19066" xr:uid="{00000000-0005-0000-0000-0000DF480000}"/>
    <cellStyle name="Porcentagem 4 2 2 2 6" xfId="11815" xr:uid="{00000000-0005-0000-0000-0000E0480000}"/>
    <cellStyle name="Porcentagem 4 2 2 2 6 2" xfId="30999" xr:uid="{00000000-0005-0000-0000-0000E1480000}"/>
    <cellStyle name="Porcentagem 4 2 2 2 6 3" xfId="41179" xr:uid="{00000000-0005-0000-0000-0000E2480000}"/>
    <cellStyle name="Porcentagem 4 2 2 2 6 4" xfId="20819" xr:uid="{00000000-0005-0000-0000-0000E3480000}"/>
    <cellStyle name="Porcentagem 4 2 2 2 7" xfId="12691" xr:uid="{00000000-0005-0000-0000-0000E4480000}"/>
    <cellStyle name="Porcentagem 4 2 2 2 7 2" xfId="31875" xr:uid="{00000000-0005-0000-0000-0000E5480000}"/>
    <cellStyle name="Porcentagem 4 2 2 2 7 3" xfId="42055" xr:uid="{00000000-0005-0000-0000-0000E6480000}"/>
    <cellStyle name="Porcentagem 4 2 2 2 7 4" xfId="21695" xr:uid="{00000000-0005-0000-0000-0000E7480000}"/>
    <cellStyle name="Porcentagem 4 2 2 2 8" xfId="22572" xr:uid="{00000000-0005-0000-0000-0000E8480000}"/>
    <cellStyle name="Porcentagem 4 2 2 2 8 2" xfId="32752" xr:uid="{00000000-0005-0000-0000-0000E9480000}"/>
    <cellStyle name="Porcentagem 4 2 2 2 8 3" xfId="42932" xr:uid="{00000000-0005-0000-0000-0000EA480000}"/>
    <cellStyle name="Porcentagem 4 2 2 2 9" xfId="23751" xr:uid="{00000000-0005-0000-0000-0000EB480000}"/>
    <cellStyle name="Porcentagem 4 2 2 3" xfId="5002" xr:uid="{00000000-0005-0000-0000-0000EC480000}"/>
    <cellStyle name="Porcentagem 4 2 2 3 2" xfId="6754" xr:uid="{00000000-0005-0000-0000-0000ED480000}"/>
    <cellStyle name="Porcentagem 4 2 2 3 2 2" xfId="25941" xr:uid="{00000000-0005-0000-0000-0000EE480000}"/>
    <cellStyle name="Porcentagem 4 2 2 3 2 3" xfId="36121" xr:uid="{00000000-0005-0000-0000-0000EF480000}"/>
    <cellStyle name="Porcentagem 4 2 2 3 2 4" xfId="15760" xr:uid="{00000000-0005-0000-0000-0000F0480000}"/>
    <cellStyle name="Porcentagem 4 2 2 3 3" xfId="8507" xr:uid="{00000000-0005-0000-0000-0000F1480000}"/>
    <cellStyle name="Porcentagem 4 2 2 3 3 2" xfId="27694" xr:uid="{00000000-0005-0000-0000-0000F2480000}"/>
    <cellStyle name="Porcentagem 4 2 2 3 3 3" xfId="37874" xr:uid="{00000000-0005-0000-0000-0000F3480000}"/>
    <cellStyle name="Porcentagem 4 2 2 3 3 4" xfId="17513" xr:uid="{00000000-0005-0000-0000-0000F4480000}"/>
    <cellStyle name="Porcentagem 4 2 2 3 4" xfId="10500" xr:uid="{00000000-0005-0000-0000-0000F5480000}"/>
    <cellStyle name="Porcentagem 4 2 2 3 4 2" xfId="29684" xr:uid="{00000000-0005-0000-0000-0000F6480000}"/>
    <cellStyle name="Porcentagem 4 2 2 3 4 3" xfId="39864" xr:uid="{00000000-0005-0000-0000-0000F7480000}"/>
    <cellStyle name="Porcentagem 4 2 2 3 4 4" xfId="19504" xr:uid="{00000000-0005-0000-0000-0000F8480000}"/>
    <cellStyle name="Porcentagem 4 2 2 3 5" xfId="24189" xr:uid="{00000000-0005-0000-0000-0000F9480000}"/>
    <cellStyle name="Porcentagem 4 2 2 3 6" xfId="34369" xr:uid="{00000000-0005-0000-0000-0000FA480000}"/>
    <cellStyle name="Porcentagem 4 2 2 3 7" xfId="14008" xr:uid="{00000000-0005-0000-0000-0000FB480000}"/>
    <cellStyle name="Porcentagem 4 2 2 4" xfId="5878" xr:uid="{00000000-0005-0000-0000-0000FC480000}"/>
    <cellStyle name="Porcentagem 4 2 2 4 2" xfId="25065" xr:uid="{00000000-0005-0000-0000-0000FD480000}"/>
    <cellStyle name="Porcentagem 4 2 2 4 3" xfId="35245" xr:uid="{00000000-0005-0000-0000-0000FE480000}"/>
    <cellStyle name="Porcentagem 4 2 2 4 4" xfId="14884" xr:uid="{00000000-0005-0000-0000-0000FF480000}"/>
    <cellStyle name="Porcentagem 4 2 2 5" xfId="7631" xr:uid="{00000000-0005-0000-0000-000000490000}"/>
    <cellStyle name="Porcentagem 4 2 2 5 2" xfId="26818" xr:uid="{00000000-0005-0000-0000-000001490000}"/>
    <cellStyle name="Porcentagem 4 2 2 5 3" xfId="36998" xr:uid="{00000000-0005-0000-0000-000002490000}"/>
    <cellStyle name="Porcentagem 4 2 2 5 4" xfId="16637" xr:uid="{00000000-0005-0000-0000-000003490000}"/>
    <cellStyle name="Porcentagem 4 2 2 6" xfId="9624" xr:uid="{00000000-0005-0000-0000-000004490000}"/>
    <cellStyle name="Porcentagem 4 2 2 6 2" xfId="28808" xr:uid="{00000000-0005-0000-0000-000005490000}"/>
    <cellStyle name="Porcentagem 4 2 2 6 3" xfId="38988" xr:uid="{00000000-0005-0000-0000-000006490000}"/>
    <cellStyle name="Porcentagem 4 2 2 6 4" xfId="18628" xr:uid="{00000000-0005-0000-0000-000007490000}"/>
    <cellStyle name="Porcentagem 4 2 2 7" xfId="11377" xr:uid="{00000000-0005-0000-0000-000008490000}"/>
    <cellStyle name="Porcentagem 4 2 2 7 2" xfId="30561" xr:uid="{00000000-0005-0000-0000-000009490000}"/>
    <cellStyle name="Porcentagem 4 2 2 7 3" xfId="40741" xr:uid="{00000000-0005-0000-0000-00000A490000}"/>
    <cellStyle name="Porcentagem 4 2 2 7 4" xfId="20381" xr:uid="{00000000-0005-0000-0000-00000B490000}"/>
    <cellStyle name="Porcentagem 4 2 2 8" xfId="12253" xr:uid="{00000000-0005-0000-0000-00000C490000}"/>
    <cellStyle name="Porcentagem 4 2 2 8 2" xfId="31437" xr:uid="{00000000-0005-0000-0000-00000D490000}"/>
    <cellStyle name="Porcentagem 4 2 2 8 3" xfId="41617" xr:uid="{00000000-0005-0000-0000-00000E490000}"/>
    <cellStyle name="Porcentagem 4 2 2 8 4" xfId="21257" xr:uid="{00000000-0005-0000-0000-00000F490000}"/>
    <cellStyle name="Porcentagem 4 2 2 9" xfId="22134" xr:uid="{00000000-0005-0000-0000-000010490000}"/>
    <cellStyle name="Porcentagem 4 2 2 9 2" xfId="32314" xr:uid="{00000000-0005-0000-0000-000011490000}"/>
    <cellStyle name="Porcentagem 4 2 2 9 3" xfId="42494" xr:uid="{00000000-0005-0000-0000-000012490000}"/>
    <cellStyle name="Porcentagem 4 2 3" xfId="4344" xr:uid="{00000000-0005-0000-0000-000013490000}"/>
    <cellStyle name="Porcentagem 4 2 3 10" xfId="33712" xr:uid="{00000000-0005-0000-0000-000014490000}"/>
    <cellStyle name="Porcentagem 4 2 3 11" xfId="13351" xr:uid="{00000000-0005-0000-0000-000015490000}"/>
    <cellStyle name="Porcentagem 4 2 3 2" xfId="5221" xr:uid="{00000000-0005-0000-0000-000016490000}"/>
    <cellStyle name="Porcentagem 4 2 3 2 2" xfId="6973" xr:uid="{00000000-0005-0000-0000-000017490000}"/>
    <cellStyle name="Porcentagem 4 2 3 2 2 2" xfId="26160" xr:uid="{00000000-0005-0000-0000-000018490000}"/>
    <cellStyle name="Porcentagem 4 2 3 2 2 3" xfId="36340" xr:uid="{00000000-0005-0000-0000-000019490000}"/>
    <cellStyle name="Porcentagem 4 2 3 2 2 4" xfId="15979" xr:uid="{00000000-0005-0000-0000-00001A490000}"/>
    <cellStyle name="Porcentagem 4 2 3 2 3" xfId="8726" xr:uid="{00000000-0005-0000-0000-00001B490000}"/>
    <cellStyle name="Porcentagem 4 2 3 2 3 2" xfId="27913" xr:uid="{00000000-0005-0000-0000-00001C490000}"/>
    <cellStyle name="Porcentagem 4 2 3 2 3 3" xfId="38093" xr:uid="{00000000-0005-0000-0000-00001D490000}"/>
    <cellStyle name="Porcentagem 4 2 3 2 3 4" xfId="17732" xr:uid="{00000000-0005-0000-0000-00001E490000}"/>
    <cellStyle name="Porcentagem 4 2 3 2 4" xfId="10719" xr:uid="{00000000-0005-0000-0000-00001F490000}"/>
    <cellStyle name="Porcentagem 4 2 3 2 4 2" xfId="29903" xr:uid="{00000000-0005-0000-0000-000020490000}"/>
    <cellStyle name="Porcentagem 4 2 3 2 4 3" xfId="40083" xr:uid="{00000000-0005-0000-0000-000021490000}"/>
    <cellStyle name="Porcentagem 4 2 3 2 4 4" xfId="19723" xr:uid="{00000000-0005-0000-0000-000022490000}"/>
    <cellStyle name="Porcentagem 4 2 3 2 5" xfId="24408" xr:uid="{00000000-0005-0000-0000-000023490000}"/>
    <cellStyle name="Porcentagem 4 2 3 2 6" xfId="34588" xr:uid="{00000000-0005-0000-0000-000024490000}"/>
    <cellStyle name="Porcentagem 4 2 3 2 7" xfId="14227" xr:uid="{00000000-0005-0000-0000-000025490000}"/>
    <cellStyle name="Porcentagem 4 2 3 3" xfId="6097" xr:uid="{00000000-0005-0000-0000-000026490000}"/>
    <cellStyle name="Porcentagem 4 2 3 3 2" xfId="25284" xr:uid="{00000000-0005-0000-0000-000027490000}"/>
    <cellStyle name="Porcentagem 4 2 3 3 3" xfId="35464" xr:uid="{00000000-0005-0000-0000-000028490000}"/>
    <cellStyle name="Porcentagem 4 2 3 3 4" xfId="15103" xr:uid="{00000000-0005-0000-0000-000029490000}"/>
    <cellStyle name="Porcentagem 4 2 3 4" xfId="7850" xr:uid="{00000000-0005-0000-0000-00002A490000}"/>
    <cellStyle name="Porcentagem 4 2 3 4 2" xfId="27037" xr:uid="{00000000-0005-0000-0000-00002B490000}"/>
    <cellStyle name="Porcentagem 4 2 3 4 3" xfId="37217" xr:uid="{00000000-0005-0000-0000-00002C490000}"/>
    <cellStyle name="Porcentagem 4 2 3 4 4" xfId="16856" xr:uid="{00000000-0005-0000-0000-00002D490000}"/>
    <cellStyle name="Porcentagem 4 2 3 5" xfId="9843" xr:uid="{00000000-0005-0000-0000-00002E490000}"/>
    <cellStyle name="Porcentagem 4 2 3 5 2" xfId="29027" xr:uid="{00000000-0005-0000-0000-00002F490000}"/>
    <cellStyle name="Porcentagem 4 2 3 5 3" xfId="39207" xr:uid="{00000000-0005-0000-0000-000030490000}"/>
    <cellStyle name="Porcentagem 4 2 3 5 4" xfId="18847" xr:uid="{00000000-0005-0000-0000-000031490000}"/>
    <cellStyle name="Porcentagem 4 2 3 6" xfId="11596" xr:uid="{00000000-0005-0000-0000-000032490000}"/>
    <cellStyle name="Porcentagem 4 2 3 6 2" xfId="30780" xr:uid="{00000000-0005-0000-0000-000033490000}"/>
    <cellStyle name="Porcentagem 4 2 3 6 3" xfId="40960" xr:uid="{00000000-0005-0000-0000-000034490000}"/>
    <cellStyle name="Porcentagem 4 2 3 6 4" xfId="20600" xr:uid="{00000000-0005-0000-0000-000035490000}"/>
    <cellStyle name="Porcentagem 4 2 3 7" xfId="12472" xr:uid="{00000000-0005-0000-0000-000036490000}"/>
    <cellStyle name="Porcentagem 4 2 3 7 2" xfId="31656" xr:uid="{00000000-0005-0000-0000-000037490000}"/>
    <cellStyle name="Porcentagem 4 2 3 7 3" xfId="41836" xr:uid="{00000000-0005-0000-0000-000038490000}"/>
    <cellStyle name="Porcentagem 4 2 3 7 4" xfId="21476" xr:uid="{00000000-0005-0000-0000-000039490000}"/>
    <cellStyle name="Porcentagem 4 2 3 8" xfId="22353" xr:uid="{00000000-0005-0000-0000-00003A490000}"/>
    <cellStyle name="Porcentagem 4 2 3 8 2" xfId="32533" xr:uid="{00000000-0005-0000-0000-00003B490000}"/>
    <cellStyle name="Porcentagem 4 2 3 8 3" xfId="42713" xr:uid="{00000000-0005-0000-0000-00003C490000}"/>
    <cellStyle name="Porcentagem 4 2 3 9" xfId="23532" xr:uid="{00000000-0005-0000-0000-00003D490000}"/>
    <cellStyle name="Porcentagem 4 2 4" xfId="4783" xr:uid="{00000000-0005-0000-0000-00003E490000}"/>
    <cellStyle name="Porcentagem 4 2 4 2" xfId="6535" xr:uid="{00000000-0005-0000-0000-00003F490000}"/>
    <cellStyle name="Porcentagem 4 2 4 2 2" xfId="25722" xr:uid="{00000000-0005-0000-0000-000040490000}"/>
    <cellStyle name="Porcentagem 4 2 4 2 3" xfId="35902" xr:uid="{00000000-0005-0000-0000-000041490000}"/>
    <cellStyle name="Porcentagem 4 2 4 2 4" xfId="15541" xr:uid="{00000000-0005-0000-0000-000042490000}"/>
    <cellStyle name="Porcentagem 4 2 4 3" xfId="8288" xr:uid="{00000000-0005-0000-0000-000043490000}"/>
    <cellStyle name="Porcentagem 4 2 4 3 2" xfId="27475" xr:uid="{00000000-0005-0000-0000-000044490000}"/>
    <cellStyle name="Porcentagem 4 2 4 3 3" xfId="37655" xr:uid="{00000000-0005-0000-0000-000045490000}"/>
    <cellStyle name="Porcentagem 4 2 4 3 4" xfId="17294" xr:uid="{00000000-0005-0000-0000-000046490000}"/>
    <cellStyle name="Porcentagem 4 2 4 4" xfId="10281" xr:uid="{00000000-0005-0000-0000-000047490000}"/>
    <cellStyle name="Porcentagem 4 2 4 4 2" xfId="29465" xr:uid="{00000000-0005-0000-0000-000048490000}"/>
    <cellStyle name="Porcentagem 4 2 4 4 3" xfId="39645" xr:uid="{00000000-0005-0000-0000-000049490000}"/>
    <cellStyle name="Porcentagem 4 2 4 4 4" xfId="19285" xr:uid="{00000000-0005-0000-0000-00004A490000}"/>
    <cellStyle name="Porcentagem 4 2 4 5" xfId="23970" xr:uid="{00000000-0005-0000-0000-00004B490000}"/>
    <cellStyle name="Porcentagem 4 2 4 6" xfId="34150" xr:uid="{00000000-0005-0000-0000-00004C490000}"/>
    <cellStyle name="Porcentagem 4 2 4 7" xfId="13789" xr:uid="{00000000-0005-0000-0000-00004D490000}"/>
    <cellStyle name="Porcentagem 4 2 5" xfId="5659" xr:uid="{00000000-0005-0000-0000-00004E490000}"/>
    <cellStyle name="Porcentagem 4 2 5 2" xfId="9185" xr:uid="{00000000-0005-0000-0000-00004F490000}"/>
    <cellStyle name="Porcentagem 4 2 5 2 2" xfId="28369" xr:uid="{00000000-0005-0000-0000-000050490000}"/>
    <cellStyle name="Porcentagem 4 2 5 2 3" xfId="38549" xr:uid="{00000000-0005-0000-0000-000051490000}"/>
    <cellStyle name="Porcentagem 4 2 5 2 4" xfId="18189" xr:uid="{00000000-0005-0000-0000-000052490000}"/>
    <cellStyle name="Porcentagem 4 2 5 3" xfId="24846" xr:uid="{00000000-0005-0000-0000-000053490000}"/>
    <cellStyle name="Porcentagem 4 2 5 4" xfId="35026" xr:uid="{00000000-0005-0000-0000-000054490000}"/>
    <cellStyle name="Porcentagem 4 2 5 5" xfId="14665" xr:uid="{00000000-0005-0000-0000-000055490000}"/>
    <cellStyle name="Porcentagem 4 2 6" xfId="7412" xr:uid="{00000000-0005-0000-0000-000056490000}"/>
    <cellStyle name="Porcentagem 4 2 6 2" xfId="26599" xr:uid="{00000000-0005-0000-0000-000057490000}"/>
    <cellStyle name="Porcentagem 4 2 6 3" xfId="36779" xr:uid="{00000000-0005-0000-0000-000058490000}"/>
    <cellStyle name="Porcentagem 4 2 6 4" xfId="16418" xr:uid="{00000000-0005-0000-0000-000059490000}"/>
    <cellStyle name="Porcentagem 4 2 7" xfId="9405" xr:uid="{00000000-0005-0000-0000-00005A490000}"/>
    <cellStyle name="Porcentagem 4 2 7 2" xfId="28589" xr:uid="{00000000-0005-0000-0000-00005B490000}"/>
    <cellStyle name="Porcentagem 4 2 7 3" xfId="38769" xr:uid="{00000000-0005-0000-0000-00005C490000}"/>
    <cellStyle name="Porcentagem 4 2 7 4" xfId="18409" xr:uid="{00000000-0005-0000-0000-00005D490000}"/>
    <cellStyle name="Porcentagem 4 2 8" xfId="11158" xr:uid="{00000000-0005-0000-0000-00005E490000}"/>
    <cellStyle name="Porcentagem 4 2 8 2" xfId="30342" xr:uid="{00000000-0005-0000-0000-00005F490000}"/>
    <cellStyle name="Porcentagem 4 2 8 3" xfId="40522" xr:uid="{00000000-0005-0000-0000-000060490000}"/>
    <cellStyle name="Porcentagem 4 2 8 4" xfId="20162" xr:uid="{00000000-0005-0000-0000-000061490000}"/>
    <cellStyle name="Porcentagem 4 2 9" xfId="12034" xr:uid="{00000000-0005-0000-0000-000062490000}"/>
    <cellStyle name="Porcentagem 4 2 9 2" xfId="31218" xr:uid="{00000000-0005-0000-0000-000063490000}"/>
    <cellStyle name="Porcentagem 4 2 9 3" xfId="41398" xr:uid="{00000000-0005-0000-0000-000064490000}"/>
    <cellStyle name="Porcentagem 4 2 9 4" xfId="21038" xr:uid="{00000000-0005-0000-0000-000065490000}"/>
    <cellStyle name="Porcentagem 4 3" xfId="4007" xr:uid="{00000000-0005-0000-0000-000066490000}"/>
    <cellStyle name="Porcentagem 4 3 10" xfId="23195" xr:uid="{00000000-0005-0000-0000-000067490000}"/>
    <cellStyle name="Porcentagem 4 3 11" xfId="33375" xr:uid="{00000000-0005-0000-0000-000068490000}"/>
    <cellStyle name="Porcentagem 4 3 12" xfId="13014" xr:uid="{00000000-0005-0000-0000-000069490000}"/>
    <cellStyle name="Porcentagem 4 3 2" xfId="4445" xr:uid="{00000000-0005-0000-0000-00006A490000}"/>
    <cellStyle name="Porcentagem 4 3 2 10" xfId="33813" xr:uid="{00000000-0005-0000-0000-00006B490000}"/>
    <cellStyle name="Porcentagem 4 3 2 11" xfId="13452" xr:uid="{00000000-0005-0000-0000-00006C490000}"/>
    <cellStyle name="Porcentagem 4 3 2 2" xfId="5322" xr:uid="{00000000-0005-0000-0000-00006D490000}"/>
    <cellStyle name="Porcentagem 4 3 2 2 2" xfId="7074" xr:uid="{00000000-0005-0000-0000-00006E490000}"/>
    <cellStyle name="Porcentagem 4 3 2 2 2 2" xfId="26261" xr:uid="{00000000-0005-0000-0000-00006F490000}"/>
    <cellStyle name="Porcentagem 4 3 2 2 2 3" xfId="36441" xr:uid="{00000000-0005-0000-0000-000070490000}"/>
    <cellStyle name="Porcentagem 4 3 2 2 2 4" xfId="16080" xr:uid="{00000000-0005-0000-0000-000071490000}"/>
    <cellStyle name="Porcentagem 4 3 2 2 3" xfId="8827" xr:uid="{00000000-0005-0000-0000-000072490000}"/>
    <cellStyle name="Porcentagem 4 3 2 2 3 2" xfId="28014" xr:uid="{00000000-0005-0000-0000-000073490000}"/>
    <cellStyle name="Porcentagem 4 3 2 2 3 3" xfId="38194" xr:uid="{00000000-0005-0000-0000-000074490000}"/>
    <cellStyle name="Porcentagem 4 3 2 2 3 4" xfId="17833" xr:uid="{00000000-0005-0000-0000-000075490000}"/>
    <cellStyle name="Porcentagem 4 3 2 2 4" xfId="10820" xr:uid="{00000000-0005-0000-0000-000076490000}"/>
    <cellStyle name="Porcentagem 4 3 2 2 4 2" xfId="30004" xr:uid="{00000000-0005-0000-0000-000077490000}"/>
    <cellStyle name="Porcentagem 4 3 2 2 4 3" xfId="40184" xr:uid="{00000000-0005-0000-0000-000078490000}"/>
    <cellStyle name="Porcentagem 4 3 2 2 4 4" xfId="19824" xr:uid="{00000000-0005-0000-0000-000079490000}"/>
    <cellStyle name="Porcentagem 4 3 2 2 5" xfId="24509" xr:uid="{00000000-0005-0000-0000-00007A490000}"/>
    <cellStyle name="Porcentagem 4 3 2 2 6" xfId="34689" xr:uid="{00000000-0005-0000-0000-00007B490000}"/>
    <cellStyle name="Porcentagem 4 3 2 2 7" xfId="14328" xr:uid="{00000000-0005-0000-0000-00007C490000}"/>
    <cellStyle name="Porcentagem 4 3 2 3" xfId="6198" xr:uid="{00000000-0005-0000-0000-00007D490000}"/>
    <cellStyle name="Porcentagem 4 3 2 3 2" xfId="25385" xr:uid="{00000000-0005-0000-0000-00007E490000}"/>
    <cellStyle name="Porcentagem 4 3 2 3 3" xfId="35565" xr:uid="{00000000-0005-0000-0000-00007F490000}"/>
    <cellStyle name="Porcentagem 4 3 2 3 4" xfId="15204" xr:uid="{00000000-0005-0000-0000-000080490000}"/>
    <cellStyle name="Porcentagem 4 3 2 4" xfId="7951" xr:uid="{00000000-0005-0000-0000-000081490000}"/>
    <cellStyle name="Porcentagem 4 3 2 4 2" xfId="27138" xr:uid="{00000000-0005-0000-0000-000082490000}"/>
    <cellStyle name="Porcentagem 4 3 2 4 3" xfId="37318" xr:uid="{00000000-0005-0000-0000-000083490000}"/>
    <cellStyle name="Porcentagem 4 3 2 4 4" xfId="16957" xr:uid="{00000000-0005-0000-0000-000084490000}"/>
    <cellStyle name="Porcentagem 4 3 2 5" xfId="9944" xr:uid="{00000000-0005-0000-0000-000085490000}"/>
    <cellStyle name="Porcentagem 4 3 2 5 2" xfId="29128" xr:uid="{00000000-0005-0000-0000-000086490000}"/>
    <cellStyle name="Porcentagem 4 3 2 5 3" xfId="39308" xr:uid="{00000000-0005-0000-0000-000087490000}"/>
    <cellStyle name="Porcentagem 4 3 2 5 4" xfId="18948" xr:uid="{00000000-0005-0000-0000-000088490000}"/>
    <cellStyle name="Porcentagem 4 3 2 6" xfId="11697" xr:uid="{00000000-0005-0000-0000-000089490000}"/>
    <cellStyle name="Porcentagem 4 3 2 6 2" xfId="30881" xr:uid="{00000000-0005-0000-0000-00008A490000}"/>
    <cellStyle name="Porcentagem 4 3 2 6 3" xfId="41061" xr:uid="{00000000-0005-0000-0000-00008B490000}"/>
    <cellStyle name="Porcentagem 4 3 2 6 4" xfId="20701" xr:uid="{00000000-0005-0000-0000-00008C490000}"/>
    <cellStyle name="Porcentagem 4 3 2 7" xfId="12573" xr:uid="{00000000-0005-0000-0000-00008D490000}"/>
    <cellStyle name="Porcentagem 4 3 2 7 2" xfId="31757" xr:uid="{00000000-0005-0000-0000-00008E490000}"/>
    <cellStyle name="Porcentagem 4 3 2 7 3" xfId="41937" xr:uid="{00000000-0005-0000-0000-00008F490000}"/>
    <cellStyle name="Porcentagem 4 3 2 7 4" xfId="21577" xr:uid="{00000000-0005-0000-0000-000090490000}"/>
    <cellStyle name="Porcentagem 4 3 2 8" xfId="22454" xr:uid="{00000000-0005-0000-0000-000091490000}"/>
    <cellStyle name="Porcentagem 4 3 2 8 2" xfId="32634" xr:uid="{00000000-0005-0000-0000-000092490000}"/>
    <cellStyle name="Porcentagem 4 3 2 8 3" xfId="42814" xr:uid="{00000000-0005-0000-0000-000093490000}"/>
    <cellStyle name="Porcentagem 4 3 2 9" xfId="23633" xr:uid="{00000000-0005-0000-0000-000094490000}"/>
    <cellStyle name="Porcentagem 4 3 3" xfId="4884" xr:uid="{00000000-0005-0000-0000-000095490000}"/>
    <cellStyle name="Porcentagem 4 3 3 2" xfId="6636" xr:uid="{00000000-0005-0000-0000-000096490000}"/>
    <cellStyle name="Porcentagem 4 3 3 2 2" xfId="25823" xr:uid="{00000000-0005-0000-0000-000097490000}"/>
    <cellStyle name="Porcentagem 4 3 3 2 3" xfId="36003" xr:uid="{00000000-0005-0000-0000-000098490000}"/>
    <cellStyle name="Porcentagem 4 3 3 2 4" xfId="15642" xr:uid="{00000000-0005-0000-0000-000099490000}"/>
    <cellStyle name="Porcentagem 4 3 3 3" xfId="8389" xr:uid="{00000000-0005-0000-0000-00009A490000}"/>
    <cellStyle name="Porcentagem 4 3 3 3 2" xfId="27576" xr:uid="{00000000-0005-0000-0000-00009B490000}"/>
    <cellStyle name="Porcentagem 4 3 3 3 3" xfId="37756" xr:uid="{00000000-0005-0000-0000-00009C490000}"/>
    <cellStyle name="Porcentagem 4 3 3 3 4" xfId="17395" xr:uid="{00000000-0005-0000-0000-00009D490000}"/>
    <cellStyle name="Porcentagem 4 3 3 4" xfId="10382" xr:uid="{00000000-0005-0000-0000-00009E490000}"/>
    <cellStyle name="Porcentagem 4 3 3 4 2" xfId="29566" xr:uid="{00000000-0005-0000-0000-00009F490000}"/>
    <cellStyle name="Porcentagem 4 3 3 4 3" xfId="39746" xr:uid="{00000000-0005-0000-0000-0000A0490000}"/>
    <cellStyle name="Porcentagem 4 3 3 4 4" xfId="19386" xr:uid="{00000000-0005-0000-0000-0000A1490000}"/>
    <cellStyle name="Porcentagem 4 3 3 5" xfId="24071" xr:uid="{00000000-0005-0000-0000-0000A2490000}"/>
    <cellStyle name="Porcentagem 4 3 3 6" xfId="34251" xr:uid="{00000000-0005-0000-0000-0000A3490000}"/>
    <cellStyle name="Porcentagem 4 3 3 7" xfId="13890" xr:uid="{00000000-0005-0000-0000-0000A4490000}"/>
    <cellStyle name="Porcentagem 4 3 4" xfId="5760" xr:uid="{00000000-0005-0000-0000-0000A5490000}"/>
    <cellStyle name="Porcentagem 4 3 4 2" xfId="24947" xr:uid="{00000000-0005-0000-0000-0000A6490000}"/>
    <cellStyle name="Porcentagem 4 3 4 3" xfId="35127" xr:uid="{00000000-0005-0000-0000-0000A7490000}"/>
    <cellStyle name="Porcentagem 4 3 4 4" xfId="14766" xr:uid="{00000000-0005-0000-0000-0000A8490000}"/>
    <cellStyle name="Porcentagem 4 3 5" xfId="7513" xr:uid="{00000000-0005-0000-0000-0000A9490000}"/>
    <cellStyle name="Porcentagem 4 3 5 2" xfId="26700" xr:uid="{00000000-0005-0000-0000-0000AA490000}"/>
    <cellStyle name="Porcentagem 4 3 5 3" xfId="36880" xr:uid="{00000000-0005-0000-0000-0000AB490000}"/>
    <cellStyle name="Porcentagem 4 3 5 4" xfId="16519" xr:uid="{00000000-0005-0000-0000-0000AC490000}"/>
    <cellStyle name="Porcentagem 4 3 6" xfId="9506" xr:uid="{00000000-0005-0000-0000-0000AD490000}"/>
    <cellStyle name="Porcentagem 4 3 6 2" xfId="28690" xr:uid="{00000000-0005-0000-0000-0000AE490000}"/>
    <cellStyle name="Porcentagem 4 3 6 3" xfId="38870" xr:uid="{00000000-0005-0000-0000-0000AF490000}"/>
    <cellStyle name="Porcentagem 4 3 6 4" xfId="18510" xr:uid="{00000000-0005-0000-0000-0000B0490000}"/>
    <cellStyle name="Porcentagem 4 3 7" xfId="11259" xr:uid="{00000000-0005-0000-0000-0000B1490000}"/>
    <cellStyle name="Porcentagem 4 3 7 2" xfId="30443" xr:uid="{00000000-0005-0000-0000-0000B2490000}"/>
    <cellStyle name="Porcentagem 4 3 7 3" xfId="40623" xr:uid="{00000000-0005-0000-0000-0000B3490000}"/>
    <cellStyle name="Porcentagem 4 3 7 4" xfId="20263" xr:uid="{00000000-0005-0000-0000-0000B4490000}"/>
    <cellStyle name="Porcentagem 4 3 8" xfId="12135" xr:uid="{00000000-0005-0000-0000-0000B5490000}"/>
    <cellStyle name="Porcentagem 4 3 8 2" xfId="31319" xr:uid="{00000000-0005-0000-0000-0000B6490000}"/>
    <cellStyle name="Porcentagem 4 3 8 3" xfId="41499" xr:uid="{00000000-0005-0000-0000-0000B7490000}"/>
    <cellStyle name="Porcentagem 4 3 8 4" xfId="21139" xr:uid="{00000000-0005-0000-0000-0000B8490000}"/>
    <cellStyle name="Porcentagem 4 3 9" xfId="22016" xr:uid="{00000000-0005-0000-0000-0000B9490000}"/>
    <cellStyle name="Porcentagem 4 3 9 2" xfId="32196" xr:uid="{00000000-0005-0000-0000-0000BA490000}"/>
    <cellStyle name="Porcentagem 4 3 9 3" xfId="42376" xr:uid="{00000000-0005-0000-0000-0000BB490000}"/>
    <cellStyle name="Porcentagem 4 4" xfId="4226" xr:uid="{00000000-0005-0000-0000-0000BC490000}"/>
    <cellStyle name="Porcentagem 4 4 10" xfId="33594" xr:uid="{00000000-0005-0000-0000-0000BD490000}"/>
    <cellStyle name="Porcentagem 4 4 11" xfId="13233" xr:uid="{00000000-0005-0000-0000-0000BE490000}"/>
    <cellStyle name="Porcentagem 4 4 2" xfId="5103" xr:uid="{00000000-0005-0000-0000-0000BF490000}"/>
    <cellStyle name="Porcentagem 4 4 2 2" xfId="6855" xr:uid="{00000000-0005-0000-0000-0000C0490000}"/>
    <cellStyle name="Porcentagem 4 4 2 2 2" xfId="26042" xr:uid="{00000000-0005-0000-0000-0000C1490000}"/>
    <cellStyle name="Porcentagem 4 4 2 2 3" xfId="36222" xr:uid="{00000000-0005-0000-0000-0000C2490000}"/>
    <cellStyle name="Porcentagem 4 4 2 2 4" xfId="15861" xr:uid="{00000000-0005-0000-0000-0000C3490000}"/>
    <cellStyle name="Porcentagem 4 4 2 3" xfId="8608" xr:uid="{00000000-0005-0000-0000-0000C4490000}"/>
    <cellStyle name="Porcentagem 4 4 2 3 2" xfId="27795" xr:uid="{00000000-0005-0000-0000-0000C5490000}"/>
    <cellStyle name="Porcentagem 4 4 2 3 3" xfId="37975" xr:uid="{00000000-0005-0000-0000-0000C6490000}"/>
    <cellStyle name="Porcentagem 4 4 2 3 4" xfId="17614" xr:uid="{00000000-0005-0000-0000-0000C7490000}"/>
    <cellStyle name="Porcentagem 4 4 2 4" xfId="10601" xr:uid="{00000000-0005-0000-0000-0000C8490000}"/>
    <cellStyle name="Porcentagem 4 4 2 4 2" xfId="29785" xr:uid="{00000000-0005-0000-0000-0000C9490000}"/>
    <cellStyle name="Porcentagem 4 4 2 4 3" xfId="39965" xr:uid="{00000000-0005-0000-0000-0000CA490000}"/>
    <cellStyle name="Porcentagem 4 4 2 4 4" xfId="19605" xr:uid="{00000000-0005-0000-0000-0000CB490000}"/>
    <cellStyle name="Porcentagem 4 4 2 5" xfId="24290" xr:uid="{00000000-0005-0000-0000-0000CC490000}"/>
    <cellStyle name="Porcentagem 4 4 2 6" xfId="34470" xr:uid="{00000000-0005-0000-0000-0000CD490000}"/>
    <cellStyle name="Porcentagem 4 4 2 7" xfId="14109" xr:uid="{00000000-0005-0000-0000-0000CE490000}"/>
    <cellStyle name="Porcentagem 4 4 3" xfId="5979" xr:uid="{00000000-0005-0000-0000-0000CF490000}"/>
    <cellStyle name="Porcentagem 4 4 3 2" xfId="25166" xr:uid="{00000000-0005-0000-0000-0000D0490000}"/>
    <cellStyle name="Porcentagem 4 4 3 3" xfId="35346" xr:uid="{00000000-0005-0000-0000-0000D1490000}"/>
    <cellStyle name="Porcentagem 4 4 3 4" xfId="14985" xr:uid="{00000000-0005-0000-0000-0000D2490000}"/>
    <cellStyle name="Porcentagem 4 4 4" xfId="7732" xr:uid="{00000000-0005-0000-0000-0000D3490000}"/>
    <cellStyle name="Porcentagem 4 4 4 2" xfId="26919" xr:uid="{00000000-0005-0000-0000-0000D4490000}"/>
    <cellStyle name="Porcentagem 4 4 4 3" xfId="37099" xr:uid="{00000000-0005-0000-0000-0000D5490000}"/>
    <cellStyle name="Porcentagem 4 4 4 4" xfId="16738" xr:uid="{00000000-0005-0000-0000-0000D6490000}"/>
    <cellStyle name="Porcentagem 4 4 5" xfId="9725" xr:uid="{00000000-0005-0000-0000-0000D7490000}"/>
    <cellStyle name="Porcentagem 4 4 5 2" xfId="28909" xr:uid="{00000000-0005-0000-0000-0000D8490000}"/>
    <cellStyle name="Porcentagem 4 4 5 3" xfId="39089" xr:uid="{00000000-0005-0000-0000-0000D9490000}"/>
    <cellStyle name="Porcentagem 4 4 5 4" xfId="18729" xr:uid="{00000000-0005-0000-0000-0000DA490000}"/>
    <cellStyle name="Porcentagem 4 4 6" xfId="11478" xr:uid="{00000000-0005-0000-0000-0000DB490000}"/>
    <cellStyle name="Porcentagem 4 4 6 2" xfId="30662" xr:uid="{00000000-0005-0000-0000-0000DC490000}"/>
    <cellStyle name="Porcentagem 4 4 6 3" xfId="40842" xr:uid="{00000000-0005-0000-0000-0000DD490000}"/>
    <cellStyle name="Porcentagem 4 4 6 4" xfId="20482" xr:uid="{00000000-0005-0000-0000-0000DE490000}"/>
    <cellStyle name="Porcentagem 4 4 7" xfId="12354" xr:uid="{00000000-0005-0000-0000-0000DF490000}"/>
    <cellStyle name="Porcentagem 4 4 7 2" xfId="31538" xr:uid="{00000000-0005-0000-0000-0000E0490000}"/>
    <cellStyle name="Porcentagem 4 4 7 3" xfId="41718" xr:uid="{00000000-0005-0000-0000-0000E1490000}"/>
    <cellStyle name="Porcentagem 4 4 7 4" xfId="21358" xr:uid="{00000000-0005-0000-0000-0000E2490000}"/>
    <cellStyle name="Porcentagem 4 4 8" xfId="22235" xr:uid="{00000000-0005-0000-0000-0000E3490000}"/>
    <cellStyle name="Porcentagem 4 4 8 2" xfId="32415" xr:uid="{00000000-0005-0000-0000-0000E4490000}"/>
    <cellStyle name="Porcentagem 4 4 8 3" xfId="42595" xr:uid="{00000000-0005-0000-0000-0000E5490000}"/>
    <cellStyle name="Porcentagem 4 4 9" xfId="23414" xr:uid="{00000000-0005-0000-0000-0000E6490000}"/>
    <cellStyle name="Porcentagem 4 5" xfId="4665" xr:uid="{00000000-0005-0000-0000-0000E7490000}"/>
    <cellStyle name="Porcentagem 4 5 2" xfId="6417" xr:uid="{00000000-0005-0000-0000-0000E8490000}"/>
    <cellStyle name="Porcentagem 4 5 2 2" xfId="25604" xr:uid="{00000000-0005-0000-0000-0000E9490000}"/>
    <cellStyle name="Porcentagem 4 5 2 3" xfId="35784" xr:uid="{00000000-0005-0000-0000-0000EA490000}"/>
    <cellStyle name="Porcentagem 4 5 2 4" xfId="15423" xr:uid="{00000000-0005-0000-0000-0000EB490000}"/>
    <cellStyle name="Porcentagem 4 5 3" xfId="8170" xr:uid="{00000000-0005-0000-0000-0000EC490000}"/>
    <cellStyle name="Porcentagem 4 5 3 2" xfId="27357" xr:uid="{00000000-0005-0000-0000-0000ED490000}"/>
    <cellStyle name="Porcentagem 4 5 3 3" xfId="37537" xr:uid="{00000000-0005-0000-0000-0000EE490000}"/>
    <cellStyle name="Porcentagem 4 5 3 4" xfId="17176" xr:uid="{00000000-0005-0000-0000-0000EF490000}"/>
    <cellStyle name="Porcentagem 4 5 4" xfId="10163" xr:uid="{00000000-0005-0000-0000-0000F0490000}"/>
    <cellStyle name="Porcentagem 4 5 4 2" xfId="29347" xr:uid="{00000000-0005-0000-0000-0000F1490000}"/>
    <cellStyle name="Porcentagem 4 5 4 3" xfId="39527" xr:uid="{00000000-0005-0000-0000-0000F2490000}"/>
    <cellStyle name="Porcentagem 4 5 4 4" xfId="19167" xr:uid="{00000000-0005-0000-0000-0000F3490000}"/>
    <cellStyle name="Porcentagem 4 5 5" xfId="23852" xr:uid="{00000000-0005-0000-0000-0000F4490000}"/>
    <cellStyle name="Porcentagem 4 5 6" xfId="34032" xr:uid="{00000000-0005-0000-0000-0000F5490000}"/>
    <cellStyle name="Porcentagem 4 5 7" xfId="13671" xr:uid="{00000000-0005-0000-0000-0000F6490000}"/>
    <cellStyle name="Porcentagem 4 6" xfId="5541" xr:uid="{00000000-0005-0000-0000-0000F7490000}"/>
    <cellStyle name="Porcentagem 4 6 2" xfId="9067" xr:uid="{00000000-0005-0000-0000-0000F8490000}"/>
    <cellStyle name="Porcentagem 4 6 2 2" xfId="28251" xr:uid="{00000000-0005-0000-0000-0000F9490000}"/>
    <cellStyle name="Porcentagem 4 6 2 3" xfId="38431" xr:uid="{00000000-0005-0000-0000-0000FA490000}"/>
    <cellStyle name="Porcentagem 4 6 2 4" xfId="18071" xr:uid="{00000000-0005-0000-0000-0000FB490000}"/>
    <cellStyle name="Porcentagem 4 6 3" xfId="24728" xr:uid="{00000000-0005-0000-0000-0000FC490000}"/>
    <cellStyle name="Porcentagem 4 6 4" xfId="34908" xr:uid="{00000000-0005-0000-0000-0000FD490000}"/>
    <cellStyle name="Porcentagem 4 6 5" xfId="14547" xr:uid="{00000000-0005-0000-0000-0000FE490000}"/>
    <cellStyle name="Porcentagem 4 7" xfId="7294" xr:uid="{00000000-0005-0000-0000-0000FF490000}"/>
    <cellStyle name="Porcentagem 4 7 2" xfId="26481" xr:uid="{00000000-0005-0000-0000-0000004A0000}"/>
    <cellStyle name="Porcentagem 4 7 3" xfId="36661" xr:uid="{00000000-0005-0000-0000-0000014A0000}"/>
    <cellStyle name="Porcentagem 4 7 4" xfId="16300" xr:uid="{00000000-0005-0000-0000-0000024A0000}"/>
    <cellStyle name="Porcentagem 4 8" xfId="9287" xr:uid="{00000000-0005-0000-0000-0000034A0000}"/>
    <cellStyle name="Porcentagem 4 8 2" xfId="28471" xr:uid="{00000000-0005-0000-0000-0000044A0000}"/>
    <cellStyle name="Porcentagem 4 8 3" xfId="38651" xr:uid="{00000000-0005-0000-0000-0000054A0000}"/>
    <cellStyle name="Porcentagem 4 8 4" xfId="18291" xr:uid="{00000000-0005-0000-0000-0000064A0000}"/>
    <cellStyle name="Porcentagem 4 9" xfId="11040" xr:uid="{00000000-0005-0000-0000-0000074A0000}"/>
    <cellStyle name="Porcentagem 4 9 2" xfId="30224" xr:uid="{00000000-0005-0000-0000-0000084A0000}"/>
    <cellStyle name="Porcentagem 4 9 3" xfId="40404" xr:uid="{00000000-0005-0000-0000-0000094A0000}"/>
    <cellStyle name="Porcentagem 4 9 4" xfId="20044" xr:uid="{00000000-0005-0000-0000-00000A4A0000}"/>
    <cellStyle name="Porcentagem 5" xfId="349" xr:uid="{00000000-0005-0000-0000-00000B4A0000}"/>
    <cellStyle name="Porcentagem 5 10" xfId="11919" xr:uid="{00000000-0005-0000-0000-00000C4A0000}"/>
    <cellStyle name="Porcentagem 5 10 2" xfId="31103" xr:uid="{00000000-0005-0000-0000-00000D4A0000}"/>
    <cellStyle name="Porcentagem 5 10 3" xfId="41283" xr:uid="{00000000-0005-0000-0000-00000E4A0000}"/>
    <cellStyle name="Porcentagem 5 10 4" xfId="20923" xr:uid="{00000000-0005-0000-0000-00000F4A0000}"/>
    <cellStyle name="Porcentagem 5 11" xfId="21800" xr:uid="{00000000-0005-0000-0000-0000104A0000}"/>
    <cellStyle name="Porcentagem 5 11 2" xfId="31980" xr:uid="{00000000-0005-0000-0000-0000114A0000}"/>
    <cellStyle name="Porcentagem 5 11 3" xfId="42160" xr:uid="{00000000-0005-0000-0000-0000124A0000}"/>
    <cellStyle name="Porcentagem 5 12" xfId="22696" xr:uid="{00000000-0005-0000-0000-0000134A0000}"/>
    <cellStyle name="Porcentagem 5 12 2" xfId="32876" xr:uid="{00000000-0005-0000-0000-0000144A0000}"/>
    <cellStyle name="Porcentagem 5 12 3" xfId="43056" xr:uid="{00000000-0005-0000-0000-0000154A0000}"/>
    <cellStyle name="Porcentagem 5 13" xfId="22935" xr:uid="{00000000-0005-0000-0000-0000164A0000}"/>
    <cellStyle name="Porcentagem 5 14" xfId="33115" xr:uid="{00000000-0005-0000-0000-0000174A0000}"/>
    <cellStyle name="Porcentagem 5 15" xfId="43295" xr:uid="{00000000-0005-0000-0000-0000184A0000}"/>
    <cellStyle name="Porcentagem 5 16" xfId="43534" xr:uid="{00000000-0005-0000-0000-0000194A0000}"/>
    <cellStyle name="Porcentagem 5 17" xfId="12798" xr:uid="{00000000-0005-0000-0000-00001A4A0000}"/>
    <cellStyle name="Porcentagem 5 18" xfId="3790" xr:uid="{00000000-0005-0000-0000-00001B4A0000}"/>
    <cellStyle name="Porcentagem 5 2" xfId="442" xr:uid="{00000000-0005-0000-0000-00001C4A0000}"/>
    <cellStyle name="Porcentagem 5 2 10" xfId="21918" xr:uid="{00000000-0005-0000-0000-00001D4A0000}"/>
    <cellStyle name="Porcentagem 5 2 10 2" xfId="32098" xr:uid="{00000000-0005-0000-0000-00001E4A0000}"/>
    <cellStyle name="Porcentagem 5 2 10 3" xfId="42278" xr:uid="{00000000-0005-0000-0000-00001F4A0000}"/>
    <cellStyle name="Porcentagem 5 2 11" xfId="22814" xr:uid="{00000000-0005-0000-0000-0000204A0000}"/>
    <cellStyle name="Porcentagem 5 2 11 2" xfId="32994" xr:uid="{00000000-0005-0000-0000-0000214A0000}"/>
    <cellStyle name="Porcentagem 5 2 11 3" xfId="43174" xr:uid="{00000000-0005-0000-0000-0000224A0000}"/>
    <cellStyle name="Porcentagem 5 2 12" xfId="23053" xr:uid="{00000000-0005-0000-0000-0000234A0000}"/>
    <cellStyle name="Porcentagem 5 2 13" xfId="33233" xr:uid="{00000000-0005-0000-0000-0000244A0000}"/>
    <cellStyle name="Porcentagem 5 2 14" xfId="43413" xr:uid="{00000000-0005-0000-0000-0000254A0000}"/>
    <cellStyle name="Porcentagem 5 2 15" xfId="43652" xr:uid="{00000000-0005-0000-0000-0000264A0000}"/>
    <cellStyle name="Porcentagem 5 2 16" xfId="12916" xr:uid="{00000000-0005-0000-0000-0000274A0000}"/>
    <cellStyle name="Porcentagem 5 2 17" xfId="3909" xr:uid="{00000000-0005-0000-0000-0000284A0000}"/>
    <cellStyle name="Porcentagem 5 2 2" xfId="608" xr:uid="{00000000-0005-0000-0000-0000294A0000}"/>
    <cellStyle name="Porcentagem 5 2 2 10" xfId="23316" xr:uid="{00000000-0005-0000-0000-00002A4A0000}"/>
    <cellStyle name="Porcentagem 5 2 2 11" xfId="33496" xr:uid="{00000000-0005-0000-0000-00002B4A0000}"/>
    <cellStyle name="Porcentagem 5 2 2 12" xfId="13135" xr:uid="{00000000-0005-0000-0000-00002C4A0000}"/>
    <cellStyle name="Porcentagem 5 2 2 13" xfId="4128" xr:uid="{00000000-0005-0000-0000-00002D4A0000}"/>
    <cellStyle name="Porcentagem 5 2 2 2" xfId="943" xr:uid="{00000000-0005-0000-0000-00002E4A0000}"/>
    <cellStyle name="Porcentagem 5 2 2 2 10" xfId="33934" xr:uid="{00000000-0005-0000-0000-00002F4A0000}"/>
    <cellStyle name="Porcentagem 5 2 2 2 11" xfId="13573" xr:uid="{00000000-0005-0000-0000-0000304A0000}"/>
    <cellStyle name="Porcentagem 5 2 2 2 12" xfId="4566" xr:uid="{00000000-0005-0000-0000-0000314A0000}"/>
    <cellStyle name="Porcentagem 5 2 2 2 2" xfId="1616" xr:uid="{00000000-0005-0000-0000-0000324A0000}"/>
    <cellStyle name="Porcentagem 5 2 2 2 2 2" xfId="2966" xr:uid="{00000000-0005-0000-0000-0000334A0000}"/>
    <cellStyle name="Porcentagem 5 2 2 2 2 2 2" xfId="26382" xr:uid="{00000000-0005-0000-0000-0000344A0000}"/>
    <cellStyle name="Porcentagem 5 2 2 2 2 2 3" xfId="36562" xr:uid="{00000000-0005-0000-0000-0000354A0000}"/>
    <cellStyle name="Porcentagem 5 2 2 2 2 2 4" xfId="16201" xr:uid="{00000000-0005-0000-0000-0000364A0000}"/>
    <cellStyle name="Porcentagem 5 2 2 2 2 2 5" xfId="7195" xr:uid="{00000000-0005-0000-0000-0000374A0000}"/>
    <cellStyle name="Porcentagem 5 2 2 2 2 3" xfId="8948" xr:uid="{00000000-0005-0000-0000-0000384A0000}"/>
    <cellStyle name="Porcentagem 5 2 2 2 2 3 2" xfId="28135" xr:uid="{00000000-0005-0000-0000-0000394A0000}"/>
    <cellStyle name="Porcentagem 5 2 2 2 2 3 3" xfId="38315" xr:uid="{00000000-0005-0000-0000-00003A4A0000}"/>
    <cellStyle name="Porcentagem 5 2 2 2 2 3 4" xfId="17954" xr:uid="{00000000-0005-0000-0000-00003B4A0000}"/>
    <cellStyle name="Porcentagem 5 2 2 2 2 4" xfId="10941" xr:uid="{00000000-0005-0000-0000-00003C4A0000}"/>
    <cellStyle name="Porcentagem 5 2 2 2 2 4 2" xfId="30125" xr:uid="{00000000-0005-0000-0000-00003D4A0000}"/>
    <cellStyle name="Porcentagem 5 2 2 2 2 4 3" xfId="40305" xr:uid="{00000000-0005-0000-0000-00003E4A0000}"/>
    <cellStyle name="Porcentagem 5 2 2 2 2 4 4" xfId="19945" xr:uid="{00000000-0005-0000-0000-00003F4A0000}"/>
    <cellStyle name="Porcentagem 5 2 2 2 2 5" xfId="24630" xr:uid="{00000000-0005-0000-0000-0000404A0000}"/>
    <cellStyle name="Porcentagem 5 2 2 2 2 6" xfId="34810" xr:uid="{00000000-0005-0000-0000-0000414A0000}"/>
    <cellStyle name="Porcentagem 5 2 2 2 2 7" xfId="14449" xr:uid="{00000000-0005-0000-0000-0000424A0000}"/>
    <cellStyle name="Porcentagem 5 2 2 2 2 8" xfId="5443" xr:uid="{00000000-0005-0000-0000-0000434A0000}"/>
    <cellStyle name="Porcentagem 5 2 2 2 3" xfId="2292" xr:uid="{00000000-0005-0000-0000-0000444A0000}"/>
    <cellStyle name="Porcentagem 5 2 2 2 3 2" xfId="25506" xr:uid="{00000000-0005-0000-0000-0000454A0000}"/>
    <cellStyle name="Porcentagem 5 2 2 2 3 3" xfId="35686" xr:uid="{00000000-0005-0000-0000-0000464A0000}"/>
    <cellStyle name="Porcentagem 5 2 2 2 3 4" xfId="15325" xr:uid="{00000000-0005-0000-0000-0000474A0000}"/>
    <cellStyle name="Porcentagem 5 2 2 2 3 5" xfId="6319" xr:uid="{00000000-0005-0000-0000-0000484A0000}"/>
    <cellStyle name="Porcentagem 5 2 2 2 4" xfId="3640" xr:uid="{00000000-0005-0000-0000-0000494A0000}"/>
    <cellStyle name="Porcentagem 5 2 2 2 4 2" xfId="27259" xr:uid="{00000000-0005-0000-0000-00004A4A0000}"/>
    <cellStyle name="Porcentagem 5 2 2 2 4 3" xfId="37439" xr:uid="{00000000-0005-0000-0000-00004B4A0000}"/>
    <cellStyle name="Porcentagem 5 2 2 2 4 4" xfId="17078" xr:uid="{00000000-0005-0000-0000-00004C4A0000}"/>
    <cellStyle name="Porcentagem 5 2 2 2 4 5" xfId="8072" xr:uid="{00000000-0005-0000-0000-00004D4A0000}"/>
    <cellStyle name="Porcentagem 5 2 2 2 5" xfId="10065" xr:uid="{00000000-0005-0000-0000-00004E4A0000}"/>
    <cellStyle name="Porcentagem 5 2 2 2 5 2" xfId="29249" xr:uid="{00000000-0005-0000-0000-00004F4A0000}"/>
    <cellStyle name="Porcentagem 5 2 2 2 5 3" xfId="39429" xr:uid="{00000000-0005-0000-0000-0000504A0000}"/>
    <cellStyle name="Porcentagem 5 2 2 2 5 4" xfId="19069" xr:uid="{00000000-0005-0000-0000-0000514A0000}"/>
    <cellStyle name="Porcentagem 5 2 2 2 6" xfId="11818" xr:uid="{00000000-0005-0000-0000-0000524A0000}"/>
    <cellStyle name="Porcentagem 5 2 2 2 6 2" xfId="31002" xr:uid="{00000000-0005-0000-0000-0000534A0000}"/>
    <cellStyle name="Porcentagem 5 2 2 2 6 3" xfId="41182" xr:uid="{00000000-0005-0000-0000-0000544A0000}"/>
    <cellStyle name="Porcentagem 5 2 2 2 6 4" xfId="20822" xr:uid="{00000000-0005-0000-0000-0000554A0000}"/>
    <cellStyle name="Porcentagem 5 2 2 2 7" xfId="12694" xr:uid="{00000000-0005-0000-0000-0000564A0000}"/>
    <cellStyle name="Porcentagem 5 2 2 2 7 2" xfId="31878" xr:uid="{00000000-0005-0000-0000-0000574A0000}"/>
    <cellStyle name="Porcentagem 5 2 2 2 7 3" xfId="42058" xr:uid="{00000000-0005-0000-0000-0000584A0000}"/>
    <cellStyle name="Porcentagem 5 2 2 2 7 4" xfId="21698" xr:uid="{00000000-0005-0000-0000-0000594A0000}"/>
    <cellStyle name="Porcentagem 5 2 2 2 8" xfId="22575" xr:uid="{00000000-0005-0000-0000-00005A4A0000}"/>
    <cellStyle name="Porcentagem 5 2 2 2 8 2" xfId="32755" xr:uid="{00000000-0005-0000-0000-00005B4A0000}"/>
    <cellStyle name="Porcentagem 5 2 2 2 8 3" xfId="42935" xr:uid="{00000000-0005-0000-0000-00005C4A0000}"/>
    <cellStyle name="Porcentagem 5 2 2 2 9" xfId="23754" xr:uid="{00000000-0005-0000-0000-00005D4A0000}"/>
    <cellStyle name="Porcentagem 5 2 2 3" xfId="1281" xr:uid="{00000000-0005-0000-0000-00005E4A0000}"/>
    <cellStyle name="Porcentagem 5 2 2 3 2" xfId="2631" xr:uid="{00000000-0005-0000-0000-00005F4A0000}"/>
    <cellStyle name="Porcentagem 5 2 2 3 2 2" xfId="25944" xr:uid="{00000000-0005-0000-0000-0000604A0000}"/>
    <cellStyle name="Porcentagem 5 2 2 3 2 3" xfId="36124" xr:uid="{00000000-0005-0000-0000-0000614A0000}"/>
    <cellStyle name="Porcentagem 5 2 2 3 2 4" xfId="15763" xr:uid="{00000000-0005-0000-0000-0000624A0000}"/>
    <cellStyle name="Porcentagem 5 2 2 3 2 5" xfId="6757" xr:uid="{00000000-0005-0000-0000-0000634A0000}"/>
    <cellStyle name="Porcentagem 5 2 2 3 3" xfId="8510" xr:uid="{00000000-0005-0000-0000-0000644A0000}"/>
    <cellStyle name="Porcentagem 5 2 2 3 3 2" xfId="27697" xr:uid="{00000000-0005-0000-0000-0000654A0000}"/>
    <cellStyle name="Porcentagem 5 2 2 3 3 3" xfId="37877" xr:uid="{00000000-0005-0000-0000-0000664A0000}"/>
    <cellStyle name="Porcentagem 5 2 2 3 3 4" xfId="17516" xr:uid="{00000000-0005-0000-0000-0000674A0000}"/>
    <cellStyle name="Porcentagem 5 2 2 3 4" xfId="10503" xr:uid="{00000000-0005-0000-0000-0000684A0000}"/>
    <cellStyle name="Porcentagem 5 2 2 3 4 2" xfId="29687" xr:uid="{00000000-0005-0000-0000-0000694A0000}"/>
    <cellStyle name="Porcentagem 5 2 2 3 4 3" xfId="39867" xr:uid="{00000000-0005-0000-0000-00006A4A0000}"/>
    <cellStyle name="Porcentagem 5 2 2 3 4 4" xfId="19507" xr:uid="{00000000-0005-0000-0000-00006B4A0000}"/>
    <cellStyle name="Porcentagem 5 2 2 3 5" xfId="24192" xr:uid="{00000000-0005-0000-0000-00006C4A0000}"/>
    <cellStyle name="Porcentagem 5 2 2 3 6" xfId="34372" xr:uid="{00000000-0005-0000-0000-00006D4A0000}"/>
    <cellStyle name="Porcentagem 5 2 2 3 7" xfId="14011" xr:uid="{00000000-0005-0000-0000-00006E4A0000}"/>
    <cellStyle name="Porcentagem 5 2 2 3 8" xfId="5005" xr:uid="{00000000-0005-0000-0000-00006F4A0000}"/>
    <cellStyle name="Porcentagem 5 2 2 4" xfId="1957" xr:uid="{00000000-0005-0000-0000-0000704A0000}"/>
    <cellStyle name="Porcentagem 5 2 2 4 2" xfId="25068" xr:uid="{00000000-0005-0000-0000-0000714A0000}"/>
    <cellStyle name="Porcentagem 5 2 2 4 3" xfId="35248" xr:uid="{00000000-0005-0000-0000-0000724A0000}"/>
    <cellStyle name="Porcentagem 5 2 2 4 4" xfId="14887" xr:uid="{00000000-0005-0000-0000-0000734A0000}"/>
    <cellStyle name="Porcentagem 5 2 2 4 5" xfId="5881" xr:uid="{00000000-0005-0000-0000-0000744A0000}"/>
    <cellStyle name="Porcentagem 5 2 2 5" xfId="3305" xr:uid="{00000000-0005-0000-0000-0000754A0000}"/>
    <cellStyle name="Porcentagem 5 2 2 5 2" xfId="26821" xr:uid="{00000000-0005-0000-0000-0000764A0000}"/>
    <cellStyle name="Porcentagem 5 2 2 5 3" xfId="37001" xr:uid="{00000000-0005-0000-0000-0000774A0000}"/>
    <cellStyle name="Porcentagem 5 2 2 5 4" xfId="16640" xr:uid="{00000000-0005-0000-0000-0000784A0000}"/>
    <cellStyle name="Porcentagem 5 2 2 5 5" xfId="7634" xr:uid="{00000000-0005-0000-0000-0000794A0000}"/>
    <cellStyle name="Porcentagem 5 2 2 6" xfId="9627" xr:uid="{00000000-0005-0000-0000-00007A4A0000}"/>
    <cellStyle name="Porcentagem 5 2 2 6 2" xfId="28811" xr:uid="{00000000-0005-0000-0000-00007B4A0000}"/>
    <cellStyle name="Porcentagem 5 2 2 6 3" xfId="38991" xr:uid="{00000000-0005-0000-0000-00007C4A0000}"/>
    <cellStyle name="Porcentagem 5 2 2 6 4" xfId="18631" xr:uid="{00000000-0005-0000-0000-00007D4A0000}"/>
    <cellStyle name="Porcentagem 5 2 2 7" xfId="11380" xr:uid="{00000000-0005-0000-0000-00007E4A0000}"/>
    <cellStyle name="Porcentagem 5 2 2 7 2" xfId="30564" xr:uid="{00000000-0005-0000-0000-00007F4A0000}"/>
    <cellStyle name="Porcentagem 5 2 2 7 3" xfId="40744" xr:uid="{00000000-0005-0000-0000-0000804A0000}"/>
    <cellStyle name="Porcentagem 5 2 2 7 4" xfId="20384" xr:uid="{00000000-0005-0000-0000-0000814A0000}"/>
    <cellStyle name="Porcentagem 5 2 2 8" xfId="12256" xr:uid="{00000000-0005-0000-0000-0000824A0000}"/>
    <cellStyle name="Porcentagem 5 2 2 8 2" xfId="31440" xr:uid="{00000000-0005-0000-0000-0000834A0000}"/>
    <cellStyle name="Porcentagem 5 2 2 8 3" xfId="41620" xr:uid="{00000000-0005-0000-0000-0000844A0000}"/>
    <cellStyle name="Porcentagem 5 2 2 8 4" xfId="21260" xr:uid="{00000000-0005-0000-0000-0000854A0000}"/>
    <cellStyle name="Porcentagem 5 2 2 9" xfId="22137" xr:uid="{00000000-0005-0000-0000-0000864A0000}"/>
    <cellStyle name="Porcentagem 5 2 2 9 2" xfId="32317" xr:uid="{00000000-0005-0000-0000-0000874A0000}"/>
    <cellStyle name="Porcentagem 5 2 2 9 3" xfId="42497" xr:uid="{00000000-0005-0000-0000-0000884A0000}"/>
    <cellStyle name="Porcentagem 5 2 3" xfId="777" xr:uid="{00000000-0005-0000-0000-0000894A0000}"/>
    <cellStyle name="Porcentagem 5 2 3 10" xfId="33715" xr:uid="{00000000-0005-0000-0000-00008A4A0000}"/>
    <cellStyle name="Porcentagem 5 2 3 11" xfId="13354" xr:uid="{00000000-0005-0000-0000-00008B4A0000}"/>
    <cellStyle name="Porcentagem 5 2 3 12" xfId="4347" xr:uid="{00000000-0005-0000-0000-00008C4A0000}"/>
    <cellStyle name="Porcentagem 5 2 3 2" xfId="1450" xr:uid="{00000000-0005-0000-0000-00008D4A0000}"/>
    <cellStyle name="Porcentagem 5 2 3 2 2" xfId="2800" xr:uid="{00000000-0005-0000-0000-00008E4A0000}"/>
    <cellStyle name="Porcentagem 5 2 3 2 2 2" xfId="26163" xr:uid="{00000000-0005-0000-0000-00008F4A0000}"/>
    <cellStyle name="Porcentagem 5 2 3 2 2 3" xfId="36343" xr:uid="{00000000-0005-0000-0000-0000904A0000}"/>
    <cellStyle name="Porcentagem 5 2 3 2 2 4" xfId="15982" xr:uid="{00000000-0005-0000-0000-0000914A0000}"/>
    <cellStyle name="Porcentagem 5 2 3 2 2 5" xfId="6976" xr:uid="{00000000-0005-0000-0000-0000924A0000}"/>
    <cellStyle name="Porcentagem 5 2 3 2 3" xfId="8729" xr:uid="{00000000-0005-0000-0000-0000934A0000}"/>
    <cellStyle name="Porcentagem 5 2 3 2 3 2" xfId="27916" xr:uid="{00000000-0005-0000-0000-0000944A0000}"/>
    <cellStyle name="Porcentagem 5 2 3 2 3 3" xfId="38096" xr:uid="{00000000-0005-0000-0000-0000954A0000}"/>
    <cellStyle name="Porcentagem 5 2 3 2 3 4" xfId="17735" xr:uid="{00000000-0005-0000-0000-0000964A0000}"/>
    <cellStyle name="Porcentagem 5 2 3 2 4" xfId="10722" xr:uid="{00000000-0005-0000-0000-0000974A0000}"/>
    <cellStyle name="Porcentagem 5 2 3 2 4 2" xfId="29906" xr:uid="{00000000-0005-0000-0000-0000984A0000}"/>
    <cellStyle name="Porcentagem 5 2 3 2 4 3" xfId="40086" xr:uid="{00000000-0005-0000-0000-0000994A0000}"/>
    <cellStyle name="Porcentagem 5 2 3 2 4 4" xfId="19726" xr:uid="{00000000-0005-0000-0000-00009A4A0000}"/>
    <cellStyle name="Porcentagem 5 2 3 2 5" xfId="24411" xr:uid="{00000000-0005-0000-0000-00009B4A0000}"/>
    <cellStyle name="Porcentagem 5 2 3 2 6" xfId="34591" xr:uid="{00000000-0005-0000-0000-00009C4A0000}"/>
    <cellStyle name="Porcentagem 5 2 3 2 7" xfId="14230" xr:uid="{00000000-0005-0000-0000-00009D4A0000}"/>
    <cellStyle name="Porcentagem 5 2 3 2 8" xfId="5224" xr:uid="{00000000-0005-0000-0000-00009E4A0000}"/>
    <cellStyle name="Porcentagem 5 2 3 3" xfId="2126" xr:uid="{00000000-0005-0000-0000-00009F4A0000}"/>
    <cellStyle name="Porcentagem 5 2 3 3 2" xfId="25287" xr:uid="{00000000-0005-0000-0000-0000A04A0000}"/>
    <cellStyle name="Porcentagem 5 2 3 3 3" xfId="35467" xr:uid="{00000000-0005-0000-0000-0000A14A0000}"/>
    <cellStyle name="Porcentagem 5 2 3 3 4" xfId="15106" xr:uid="{00000000-0005-0000-0000-0000A24A0000}"/>
    <cellStyle name="Porcentagem 5 2 3 3 5" xfId="6100" xr:uid="{00000000-0005-0000-0000-0000A34A0000}"/>
    <cellStyle name="Porcentagem 5 2 3 4" xfId="3474" xr:uid="{00000000-0005-0000-0000-0000A44A0000}"/>
    <cellStyle name="Porcentagem 5 2 3 4 2" xfId="27040" xr:uid="{00000000-0005-0000-0000-0000A54A0000}"/>
    <cellStyle name="Porcentagem 5 2 3 4 3" xfId="37220" xr:uid="{00000000-0005-0000-0000-0000A64A0000}"/>
    <cellStyle name="Porcentagem 5 2 3 4 4" xfId="16859" xr:uid="{00000000-0005-0000-0000-0000A74A0000}"/>
    <cellStyle name="Porcentagem 5 2 3 4 5" xfId="7853" xr:uid="{00000000-0005-0000-0000-0000A84A0000}"/>
    <cellStyle name="Porcentagem 5 2 3 5" xfId="9846" xr:uid="{00000000-0005-0000-0000-0000A94A0000}"/>
    <cellStyle name="Porcentagem 5 2 3 5 2" xfId="29030" xr:uid="{00000000-0005-0000-0000-0000AA4A0000}"/>
    <cellStyle name="Porcentagem 5 2 3 5 3" xfId="39210" xr:uid="{00000000-0005-0000-0000-0000AB4A0000}"/>
    <cellStyle name="Porcentagem 5 2 3 5 4" xfId="18850" xr:uid="{00000000-0005-0000-0000-0000AC4A0000}"/>
    <cellStyle name="Porcentagem 5 2 3 6" xfId="11599" xr:uid="{00000000-0005-0000-0000-0000AD4A0000}"/>
    <cellStyle name="Porcentagem 5 2 3 6 2" xfId="30783" xr:uid="{00000000-0005-0000-0000-0000AE4A0000}"/>
    <cellStyle name="Porcentagem 5 2 3 6 3" xfId="40963" xr:uid="{00000000-0005-0000-0000-0000AF4A0000}"/>
    <cellStyle name="Porcentagem 5 2 3 6 4" xfId="20603" xr:uid="{00000000-0005-0000-0000-0000B04A0000}"/>
    <cellStyle name="Porcentagem 5 2 3 7" xfId="12475" xr:uid="{00000000-0005-0000-0000-0000B14A0000}"/>
    <cellStyle name="Porcentagem 5 2 3 7 2" xfId="31659" xr:uid="{00000000-0005-0000-0000-0000B24A0000}"/>
    <cellStyle name="Porcentagem 5 2 3 7 3" xfId="41839" xr:uid="{00000000-0005-0000-0000-0000B34A0000}"/>
    <cellStyle name="Porcentagem 5 2 3 7 4" xfId="21479" xr:uid="{00000000-0005-0000-0000-0000B44A0000}"/>
    <cellStyle name="Porcentagem 5 2 3 8" xfId="22356" xr:uid="{00000000-0005-0000-0000-0000B54A0000}"/>
    <cellStyle name="Porcentagem 5 2 3 8 2" xfId="32536" xr:uid="{00000000-0005-0000-0000-0000B64A0000}"/>
    <cellStyle name="Porcentagem 5 2 3 8 3" xfId="42716" xr:uid="{00000000-0005-0000-0000-0000B74A0000}"/>
    <cellStyle name="Porcentagem 5 2 3 9" xfId="23535" xr:uid="{00000000-0005-0000-0000-0000B84A0000}"/>
    <cellStyle name="Porcentagem 5 2 4" xfId="1115" xr:uid="{00000000-0005-0000-0000-0000B94A0000}"/>
    <cellStyle name="Porcentagem 5 2 4 2" xfId="2465" xr:uid="{00000000-0005-0000-0000-0000BA4A0000}"/>
    <cellStyle name="Porcentagem 5 2 4 2 2" xfId="25725" xr:uid="{00000000-0005-0000-0000-0000BB4A0000}"/>
    <cellStyle name="Porcentagem 5 2 4 2 3" xfId="35905" xr:uid="{00000000-0005-0000-0000-0000BC4A0000}"/>
    <cellStyle name="Porcentagem 5 2 4 2 4" xfId="15544" xr:uid="{00000000-0005-0000-0000-0000BD4A0000}"/>
    <cellStyle name="Porcentagem 5 2 4 2 5" xfId="6538" xr:uid="{00000000-0005-0000-0000-0000BE4A0000}"/>
    <cellStyle name="Porcentagem 5 2 4 3" xfId="8291" xr:uid="{00000000-0005-0000-0000-0000BF4A0000}"/>
    <cellStyle name="Porcentagem 5 2 4 3 2" xfId="27478" xr:uid="{00000000-0005-0000-0000-0000C04A0000}"/>
    <cellStyle name="Porcentagem 5 2 4 3 3" xfId="37658" xr:uid="{00000000-0005-0000-0000-0000C14A0000}"/>
    <cellStyle name="Porcentagem 5 2 4 3 4" xfId="17297" xr:uid="{00000000-0005-0000-0000-0000C24A0000}"/>
    <cellStyle name="Porcentagem 5 2 4 4" xfId="10284" xr:uid="{00000000-0005-0000-0000-0000C34A0000}"/>
    <cellStyle name="Porcentagem 5 2 4 4 2" xfId="29468" xr:uid="{00000000-0005-0000-0000-0000C44A0000}"/>
    <cellStyle name="Porcentagem 5 2 4 4 3" xfId="39648" xr:uid="{00000000-0005-0000-0000-0000C54A0000}"/>
    <cellStyle name="Porcentagem 5 2 4 4 4" xfId="19288" xr:uid="{00000000-0005-0000-0000-0000C64A0000}"/>
    <cellStyle name="Porcentagem 5 2 4 5" xfId="23973" xr:uid="{00000000-0005-0000-0000-0000C74A0000}"/>
    <cellStyle name="Porcentagem 5 2 4 6" xfId="34153" xr:uid="{00000000-0005-0000-0000-0000C84A0000}"/>
    <cellStyle name="Porcentagem 5 2 4 7" xfId="13792" xr:uid="{00000000-0005-0000-0000-0000C94A0000}"/>
    <cellStyle name="Porcentagem 5 2 4 8" xfId="4786" xr:uid="{00000000-0005-0000-0000-0000CA4A0000}"/>
    <cellStyle name="Porcentagem 5 2 5" xfId="1791" xr:uid="{00000000-0005-0000-0000-0000CB4A0000}"/>
    <cellStyle name="Porcentagem 5 2 5 2" xfId="9188" xr:uid="{00000000-0005-0000-0000-0000CC4A0000}"/>
    <cellStyle name="Porcentagem 5 2 5 2 2" xfId="28372" xr:uid="{00000000-0005-0000-0000-0000CD4A0000}"/>
    <cellStyle name="Porcentagem 5 2 5 2 3" xfId="38552" xr:uid="{00000000-0005-0000-0000-0000CE4A0000}"/>
    <cellStyle name="Porcentagem 5 2 5 2 4" xfId="18192" xr:uid="{00000000-0005-0000-0000-0000CF4A0000}"/>
    <cellStyle name="Porcentagem 5 2 5 3" xfId="24849" xr:uid="{00000000-0005-0000-0000-0000D04A0000}"/>
    <cellStyle name="Porcentagem 5 2 5 4" xfId="35029" xr:uid="{00000000-0005-0000-0000-0000D14A0000}"/>
    <cellStyle name="Porcentagem 5 2 5 5" xfId="14668" xr:uid="{00000000-0005-0000-0000-0000D24A0000}"/>
    <cellStyle name="Porcentagem 5 2 5 6" xfId="5662" xr:uid="{00000000-0005-0000-0000-0000D34A0000}"/>
    <cellStyle name="Porcentagem 5 2 6" xfId="3139" xr:uid="{00000000-0005-0000-0000-0000D44A0000}"/>
    <cellStyle name="Porcentagem 5 2 6 2" xfId="26602" xr:uid="{00000000-0005-0000-0000-0000D54A0000}"/>
    <cellStyle name="Porcentagem 5 2 6 3" xfId="36782" xr:uid="{00000000-0005-0000-0000-0000D64A0000}"/>
    <cellStyle name="Porcentagem 5 2 6 4" xfId="16421" xr:uid="{00000000-0005-0000-0000-0000D74A0000}"/>
    <cellStyle name="Porcentagem 5 2 6 5" xfId="7415" xr:uid="{00000000-0005-0000-0000-0000D84A0000}"/>
    <cellStyle name="Porcentagem 5 2 7" xfId="9408" xr:uid="{00000000-0005-0000-0000-0000D94A0000}"/>
    <cellStyle name="Porcentagem 5 2 7 2" xfId="28592" xr:uid="{00000000-0005-0000-0000-0000DA4A0000}"/>
    <cellStyle name="Porcentagem 5 2 7 3" xfId="38772" xr:uid="{00000000-0005-0000-0000-0000DB4A0000}"/>
    <cellStyle name="Porcentagem 5 2 7 4" xfId="18412" xr:uid="{00000000-0005-0000-0000-0000DC4A0000}"/>
    <cellStyle name="Porcentagem 5 2 8" xfId="11161" xr:uid="{00000000-0005-0000-0000-0000DD4A0000}"/>
    <cellStyle name="Porcentagem 5 2 8 2" xfId="30345" xr:uid="{00000000-0005-0000-0000-0000DE4A0000}"/>
    <cellStyle name="Porcentagem 5 2 8 3" xfId="40525" xr:uid="{00000000-0005-0000-0000-0000DF4A0000}"/>
    <cellStyle name="Porcentagem 5 2 8 4" xfId="20165" xr:uid="{00000000-0005-0000-0000-0000E04A0000}"/>
    <cellStyle name="Porcentagem 5 2 9" xfId="12037" xr:uid="{00000000-0005-0000-0000-0000E14A0000}"/>
    <cellStyle name="Porcentagem 5 2 9 2" xfId="31221" xr:uid="{00000000-0005-0000-0000-0000E24A0000}"/>
    <cellStyle name="Porcentagem 5 2 9 3" xfId="41401" xr:uid="{00000000-0005-0000-0000-0000E34A0000}"/>
    <cellStyle name="Porcentagem 5 2 9 4" xfId="21041" xr:uid="{00000000-0005-0000-0000-0000E44A0000}"/>
    <cellStyle name="Porcentagem 5 3" xfId="515" xr:uid="{00000000-0005-0000-0000-0000E54A0000}"/>
    <cellStyle name="Porcentagem 5 3 10" xfId="23198" xr:uid="{00000000-0005-0000-0000-0000E64A0000}"/>
    <cellStyle name="Porcentagem 5 3 11" xfId="33378" xr:uid="{00000000-0005-0000-0000-0000E74A0000}"/>
    <cellStyle name="Porcentagem 5 3 12" xfId="13017" xr:uid="{00000000-0005-0000-0000-0000E84A0000}"/>
    <cellStyle name="Porcentagem 5 3 13" xfId="4010" xr:uid="{00000000-0005-0000-0000-0000E94A0000}"/>
    <cellStyle name="Porcentagem 5 3 2" xfId="850" xr:uid="{00000000-0005-0000-0000-0000EA4A0000}"/>
    <cellStyle name="Porcentagem 5 3 2 10" xfId="33816" xr:uid="{00000000-0005-0000-0000-0000EB4A0000}"/>
    <cellStyle name="Porcentagem 5 3 2 11" xfId="13455" xr:uid="{00000000-0005-0000-0000-0000EC4A0000}"/>
    <cellStyle name="Porcentagem 5 3 2 12" xfId="4448" xr:uid="{00000000-0005-0000-0000-0000ED4A0000}"/>
    <cellStyle name="Porcentagem 5 3 2 2" xfId="1523" xr:uid="{00000000-0005-0000-0000-0000EE4A0000}"/>
    <cellStyle name="Porcentagem 5 3 2 2 2" xfId="2873" xr:uid="{00000000-0005-0000-0000-0000EF4A0000}"/>
    <cellStyle name="Porcentagem 5 3 2 2 2 2" xfId="26264" xr:uid="{00000000-0005-0000-0000-0000F04A0000}"/>
    <cellStyle name="Porcentagem 5 3 2 2 2 3" xfId="36444" xr:uid="{00000000-0005-0000-0000-0000F14A0000}"/>
    <cellStyle name="Porcentagem 5 3 2 2 2 4" xfId="16083" xr:uid="{00000000-0005-0000-0000-0000F24A0000}"/>
    <cellStyle name="Porcentagem 5 3 2 2 2 5" xfId="7077" xr:uid="{00000000-0005-0000-0000-0000F34A0000}"/>
    <cellStyle name="Porcentagem 5 3 2 2 3" xfId="8830" xr:uid="{00000000-0005-0000-0000-0000F44A0000}"/>
    <cellStyle name="Porcentagem 5 3 2 2 3 2" xfId="28017" xr:uid="{00000000-0005-0000-0000-0000F54A0000}"/>
    <cellStyle name="Porcentagem 5 3 2 2 3 3" xfId="38197" xr:uid="{00000000-0005-0000-0000-0000F64A0000}"/>
    <cellStyle name="Porcentagem 5 3 2 2 3 4" xfId="17836" xr:uid="{00000000-0005-0000-0000-0000F74A0000}"/>
    <cellStyle name="Porcentagem 5 3 2 2 4" xfId="10823" xr:uid="{00000000-0005-0000-0000-0000F84A0000}"/>
    <cellStyle name="Porcentagem 5 3 2 2 4 2" xfId="30007" xr:uid="{00000000-0005-0000-0000-0000F94A0000}"/>
    <cellStyle name="Porcentagem 5 3 2 2 4 3" xfId="40187" xr:uid="{00000000-0005-0000-0000-0000FA4A0000}"/>
    <cellStyle name="Porcentagem 5 3 2 2 4 4" xfId="19827" xr:uid="{00000000-0005-0000-0000-0000FB4A0000}"/>
    <cellStyle name="Porcentagem 5 3 2 2 5" xfId="24512" xr:uid="{00000000-0005-0000-0000-0000FC4A0000}"/>
    <cellStyle name="Porcentagem 5 3 2 2 6" xfId="34692" xr:uid="{00000000-0005-0000-0000-0000FD4A0000}"/>
    <cellStyle name="Porcentagem 5 3 2 2 7" xfId="14331" xr:uid="{00000000-0005-0000-0000-0000FE4A0000}"/>
    <cellStyle name="Porcentagem 5 3 2 2 8" xfId="5325" xr:uid="{00000000-0005-0000-0000-0000FF4A0000}"/>
    <cellStyle name="Porcentagem 5 3 2 3" xfId="2199" xr:uid="{00000000-0005-0000-0000-0000004B0000}"/>
    <cellStyle name="Porcentagem 5 3 2 3 2" xfId="25388" xr:uid="{00000000-0005-0000-0000-0000014B0000}"/>
    <cellStyle name="Porcentagem 5 3 2 3 3" xfId="35568" xr:uid="{00000000-0005-0000-0000-0000024B0000}"/>
    <cellStyle name="Porcentagem 5 3 2 3 4" xfId="15207" xr:uid="{00000000-0005-0000-0000-0000034B0000}"/>
    <cellStyle name="Porcentagem 5 3 2 3 5" xfId="6201" xr:uid="{00000000-0005-0000-0000-0000044B0000}"/>
    <cellStyle name="Porcentagem 5 3 2 4" xfId="3547" xr:uid="{00000000-0005-0000-0000-0000054B0000}"/>
    <cellStyle name="Porcentagem 5 3 2 4 2" xfId="27141" xr:uid="{00000000-0005-0000-0000-0000064B0000}"/>
    <cellStyle name="Porcentagem 5 3 2 4 3" xfId="37321" xr:uid="{00000000-0005-0000-0000-0000074B0000}"/>
    <cellStyle name="Porcentagem 5 3 2 4 4" xfId="16960" xr:uid="{00000000-0005-0000-0000-0000084B0000}"/>
    <cellStyle name="Porcentagem 5 3 2 4 5" xfId="7954" xr:uid="{00000000-0005-0000-0000-0000094B0000}"/>
    <cellStyle name="Porcentagem 5 3 2 5" xfId="9947" xr:uid="{00000000-0005-0000-0000-00000A4B0000}"/>
    <cellStyle name="Porcentagem 5 3 2 5 2" xfId="29131" xr:uid="{00000000-0005-0000-0000-00000B4B0000}"/>
    <cellStyle name="Porcentagem 5 3 2 5 3" xfId="39311" xr:uid="{00000000-0005-0000-0000-00000C4B0000}"/>
    <cellStyle name="Porcentagem 5 3 2 5 4" xfId="18951" xr:uid="{00000000-0005-0000-0000-00000D4B0000}"/>
    <cellStyle name="Porcentagem 5 3 2 6" xfId="11700" xr:uid="{00000000-0005-0000-0000-00000E4B0000}"/>
    <cellStyle name="Porcentagem 5 3 2 6 2" xfId="30884" xr:uid="{00000000-0005-0000-0000-00000F4B0000}"/>
    <cellStyle name="Porcentagem 5 3 2 6 3" xfId="41064" xr:uid="{00000000-0005-0000-0000-0000104B0000}"/>
    <cellStyle name="Porcentagem 5 3 2 6 4" xfId="20704" xr:uid="{00000000-0005-0000-0000-0000114B0000}"/>
    <cellStyle name="Porcentagem 5 3 2 7" xfId="12576" xr:uid="{00000000-0005-0000-0000-0000124B0000}"/>
    <cellStyle name="Porcentagem 5 3 2 7 2" xfId="31760" xr:uid="{00000000-0005-0000-0000-0000134B0000}"/>
    <cellStyle name="Porcentagem 5 3 2 7 3" xfId="41940" xr:uid="{00000000-0005-0000-0000-0000144B0000}"/>
    <cellStyle name="Porcentagem 5 3 2 7 4" xfId="21580" xr:uid="{00000000-0005-0000-0000-0000154B0000}"/>
    <cellStyle name="Porcentagem 5 3 2 8" xfId="22457" xr:uid="{00000000-0005-0000-0000-0000164B0000}"/>
    <cellStyle name="Porcentagem 5 3 2 8 2" xfId="32637" xr:uid="{00000000-0005-0000-0000-0000174B0000}"/>
    <cellStyle name="Porcentagem 5 3 2 8 3" xfId="42817" xr:uid="{00000000-0005-0000-0000-0000184B0000}"/>
    <cellStyle name="Porcentagem 5 3 2 9" xfId="23636" xr:uid="{00000000-0005-0000-0000-0000194B0000}"/>
    <cellStyle name="Porcentagem 5 3 3" xfId="1188" xr:uid="{00000000-0005-0000-0000-00001A4B0000}"/>
    <cellStyle name="Porcentagem 5 3 3 2" xfId="2538" xr:uid="{00000000-0005-0000-0000-00001B4B0000}"/>
    <cellStyle name="Porcentagem 5 3 3 2 2" xfId="25826" xr:uid="{00000000-0005-0000-0000-00001C4B0000}"/>
    <cellStyle name="Porcentagem 5 3 3 2 3" xfId="36006" xr:uid="{00000000-0005-0000-0000-00001D4B0000}"/>
    <cellStyle name="Porcentagem 5 3 3 2 4" xfId="15645" xr:uid="{00000000-0005-0000-0000-00001E4B0000}"/>
    <cellStyle name="Porcentagem 5 3 3 2 5" xfId="6639" xr:uid="{00000000-0005-0000-0000-00001F4B0000}"/>
    <cellStyle name="Porcentagem 5 3 3 3" xfId="8392" xr:uid="{00000000-0005-0000-0000-0000204B0000}"/>
    <cellStyle name="Porcentagem 5 3 3 3 2" xfId="27579" xr:uid="{00000000-0005-0000-0000-0000214B0000}"/>
    <cellStyle name="Porcentagem 5 3 3 3 3" xfId="37759" xr:uid="{00000000-0005-0000-0000-0000224B0000}"/>
    <cellStyle name="Porcentagem 5 3 3 3 4" xfId="17398" xr:uid="{00000000-0005-0000-0000-0000234B0000}"/>
    <cellStyle name="Porcentagem 5 3 3 4" xfId="10385" xr:uid="{00000000-0005-0000-0000-0000244B0000}"/>
    <cellStyle name="Porcentagem 5 3 3 4 2" xfId="29569" xr:uid="{00000000-0005-0000-0000-0000254B0000}"/>
    <cellStyle name="Porcentagem 5 3 3 4 3" xfId="39749" xr:uid="{00000000-0005-0000-0000-0000264B0000}"/>
    <cellStyle name="Porcentagem 5 3 3 4 4" xfId="19389" xr:uid="{00000000-0005-0000-0000-0000274B0000}"/>
    <cellStyle name="Porcentagem 5 3 3 5" xfId="24074" xr:uid="{00000000-0005-0000-0000-0000284B0000}"/>
    <cellStyle name="Porcentagem 5 3 3 6" xfId="34254" xr:uid="{00000000-0005-0000-0000-0000294B0000}"/>
    <cellStyle name="Porcentagem 5 3 3 7" xfId="13893" xr:uid="{00000000-0005-0000-0000-00002A4B0000}"/>
    <cellStyle name="Porcentagem 5 3 3 8" xfId="4887" xr:uid="{00000000-0005-0000-0000-00002B4B0000}"/>
    <cellStyle name="Porcentagem 5 3 4" xfId="1864" xr:uid="{00000000-0005-0000-0000-00002C4B0000}"/>
    <cellStyle name="Porcentagem 5 3 4 2" xfId="24950" xr:uid="{00000000-0005-0000-0000-00002D4B0000}"/>
    <cellStyle name="Porcentagem 5 3 4 3" xfId="35130" xr:uid="{00000000-0005-0000-0000-00002E4B0000}"/>
    <cellStyle name="Porcentagem 5 3 4 4" xfId="14769" xr:uid="{00000000-0005-0000-0000-00002F4B0000}"/>
    <cellStyle name="Porcentagem 5 3 4 5" xfId="5763" xr:uid="{00000000-0005-0000-0000-0000304B0000}"/>
    <cellStyle name="Porcentagem 5 3 5" xfId="3212" xr:uid="{00000000-0005-0000-0000-0000314B0000}"/>
    <cellStyle name="Porcentagem 5 3 5 2" xfId="26703" xr:uid="{00000000-0005-0000-0000-0000324B0000}"/>
    <cellStyle name="Porcentagem 5 3 5 3" xfId="36883" xr:uid="{00000000-0005-0000-0000-0000334B0000}"/>
    <cellStyle name="Porcentagem 5 3 5 4" xfId="16522" xr:uid="{00000000-0005-0000-0000-0000344B0000}"/>
    <cellStyle name="Porcentagem 5 3 5 5" xfId="7516" xr:uid="{00000000-0005-0000-0000-0000354B0000}"/>
    <cellStyle name="Porcentagem 5 3 6" xfId="9509" xr:uid="{00000000-0005-0000-0000-0000364B0000}"/>
    <cellStyle name="Porcentagem 5 3 6 2" xfId="28693" xr:uid="{00000000-0005-0000-0000-0000374B0000}"/>
    <cellStyle name="Porcentagem 5 3 6 3" xfId="38873" xr:uid="{00000000-0005-0000-0000-0000384B0000}"/>
    <cellStyle name="Porcentagem 5 3 6 4" xfId="18513" xr:uid="{00000000-0005-0000-0000-0000394B0000}"/>
    <cellStyle name="Porcentagem 5 3 7" xfId="11262" xr:uid="{00000000-0005-0000-0000-00003A4B0000}"/>
    <cellStyle name="Porcentagem 5 3 7 2" xfId="30446" xr:uid="{00000000-0005-0000-0000-00003B4B0000}"/>
    <cellStyle name="Porcentagem 5 3 7 3" xfId="40626" xr:uid="{00000000-0005-0000-0000-00003C4B0000}"/>
    <cellStyle name="Porcentagem 5 3 7 4" xfId="20266" xr:uid="{00000000-0005-0000-0000-00003D4B0000}"/>
    <cellStyle name="Porcentagem 5 3 8" xfId="12138" xr:uid="{00000000-0005-0000-0000-00003E4B0000}"/>
    <cellStyle name="Porcentagem 5 3 8 2" xfId="31322" xr:uid="{00000000-0005-0000-0000-00003F4B0000}"/>
    <cellStyle name="Porcentagem 5 3 8 3" xfId="41502" xr:uid="{00000000-0005-0000-0000-0000404B0000}"/>
    <cellStyle name="Porcentagem 5 3 8 4" xfId="21142" xr:uid="{00000000-0005-0000-0000-0000414B0000}"/>
    <cellStyle name="Porcentagem 5 3 9" xfId="22019" xr:uid="{00000000-0005-0000-0000-0000424B0000}"/>
    <cellStyle name="Porcentagem 5 3 9 2" xfId="32199" xr:uid="{00000000-0005-0000-0000-0000434B0000}"/>
    <cellStyle name="Porcentagem 5 3 9 3" xfId="42379" xr:uid="{00000000-0005-0000-0000-0000444B0000}"/>
    <cellStyle name="Porcentagem 5 4" xfId="684" xr:uid="{00000000-0005-0000-0000-0000454B0000}"/>
    <cellStyle name="Porcentagem 5 4 10" xfId="33597" xr:uid="{00000000-0005-0000-0000-0000464B0000}"/>
    <cellStyle name="Porcentagem 5 4 11" xfId="13236" xr:uid="{00000000-0005-0000-0000-0000474B0000}"/>
    <cellStyle name="Porcentagem 5 4 12" xfId="4229" xr:uid="{00000000-0005-0000-0000-0000484B0000}"/>
    <cellStyle name="Porcentagem 5 4 2" xfId="1357" xr:uid="{00000000-0005-0000-0000-0000494B0000}"/>
    <cellStyle name="Porcentagem 5 4 2 2" xfId="2707" xr:uid="{00000000-0005-0000-0000-00004A4B0000}"/>
    <cellStyle name="Porcentagem 5 4 2 2 2" xfId="26045" xr:uid="{00000000-0005-0000-0000-00004B4B0000}"/>
    <cellStyle name="Porcentagem 5 4 2 2 3" xfId="36225" xr:uid="{00000000-0005-0000-0000-00004C4B0000}"/>
    <cellStyle name="Porcentagem 5 4 2 2 4" xfId="15864" xr:uid="{00000000-0005-0000-0000-00004D4B0000}"/>
    <cellStyle name="Porcentagem 5 4 2 2 5" xfId="6858" xr:uid="{00000000-0005-0000-0000-00004E4B0000}"/>
    <cellStyle name="Porcentagem 5 4 2 3" xfId="8611" xr:uid="{00000000-0005-0000-0000-00004F4B0000}"/>
    <cellStyle name="Porcentagem 5 4 2 3 2" xfId="27798" xr:uid="{00000000-0005-0000-0000-0000504B0000}"/>
    <cellStyle name="Porcentagem 5 4 2 3 3" xfId="37978" xr:uid="{00000000-0005-0000-0000-0000514B0000}"/>
    <cellStyle name="Porcentagem 5 4 2 3 4" xfId="17617" xr:uid="{00000000-0005-0000-0000-0000524B0000}"/>
    <cellStyle name="Porcentagem 5 4 2 4" xfId="10604" xr:uid="{00000000-0005-0000-0000-0000534B0000}"/>
    <cellStyle name="Porcentagem 5 4 2 4 2" xfId="29788" xr:uid="{00000000-0005-0000-0000-0000544B0000}"/>
    <cellStyle name="Porcentagem 5 4 2 4 3" xfId="39968" xr:uid="{00000000-0005-0000-0000-0000554B0000}"/>
    <cellStyle name="Porcentagem 5 4 2 4 4" xfId="19608" xr:uid="{00000000-0005-0000-0000-0000564B0000}"/>
    <cellStyle name="Porcentagem 5 4 2 5" xfId="24293" xr:uid="{00000000-0005-0000-0000-0000574B0000}"/>
    <cellStyle name="Porcentagem 5 4 2 6" xfId="34473" xr:uid="{00000000-0005-0000-0000-0000584B0000}"/>
    <cellStyle name="Porcentagem 5 4 2 7" xfId="14112" xr:uid="{00000000-0005-0000-0000-0000594B0000}"/>
    <cellStyle name="Porcentagem 5 4 2 8" xfId="5106" xr:uid="{00000000-0005-0000-0000-00005A4B0000}"/>
    <cellStyle name="Porcentagem 5 4 3" xfId="2033" xr:uid="{00000000-0005-0000-0000-00005B4B0000}"/>
    <cellStyle name="Porcentagem 5 4 3 2" xfId="25169" xr:uid="{00000000-0005-0000-0000-00005C4B0000}"/>
    <cellStyle name="Porcentagem 5 4 3 3" xfId="35349" xr:uid="{00000000-0005-0000-0000-00005D4B0000}"/>
    <cellStyle name="Porcentagem 5 4 3 4" xfId="14988" xr:uid="{00000000-0005-0000-0000-00005E4B0000}"/>
    <cellStyle name="Porcentagem 5 4 3 5" xfId="5982" xr:uid="{00000000-0005-0000-0000-00005F4B0000}"/>
    <cellStyle name="Porcentagem 5 4 4" xfId="3381" xr:uid="{00000000-0005-0000-0000-0000604B0000}"/>
    <cellStyle name="Porcentagem 5 4 4 2" xfId="26922" xr:uid="{00000000-0005-0000-0000-0000614B0000}"/>
    <cellStyle name="Porcentagem 5 4 4 3" xfId="37102" xr:uid="{00000000-0005-0000-0000-0000624B0000}"/>
    <cellStyle name="Porcentagem 5 4 4 4" xfId="16741" xr:uid="{00000000-0005-0000-0000-0000634B0000}"/>
    <cellStyle name="Porcentagem 5 4 4 5" xfId="7735" xr:uid="{00000000-0005-0000-0000-0000644B0000}"/>
    <cellStyle name="Porcentagem 5 4 5" xfId="9728" xr:uid="{00000000-0005-0000-0000-0000654B0000}"/>
    <cellStyle name="Porcentagem 5 4 5 2" xfId="28912" xr:uid="{00000000-0005-0000-0000-0000664B0000}"/>
    <cellStyle name="Porcentagem 5 4 5 3" xfId="39092" xr:uid="{00000000-0005-0000-0000-0000674B0000}"/>
    <cellStyle name="Porcentagem 5 4 5 4" xfId="18732" xr:uid="{00000000-0005-0000-0000-0000684B0000}"/>
    <cellStyle name="Porcentagem 5 4 6" xfId="11481" xr:uid="{00000000-0005-0000-0000-0000694B0000}"/>
    <cellStyle name="Porcentagem 5 4 6 2" xfId="30665" xr:uid="{00000000-0005-0000-0000-00006A4B0000}"/>
    <cellStyle name="Porcentagem 5 4 6 3" xfId="40845" xr:uid="{00000000-0005-0000-0000-00006B4B0000}"/>
    <cellStyle name="Porcentagem 5 4 6 4" xfId="20485" xr:uid="{00000000-0005-0000-0000-00006C4B0000}"/>
    <cellStyle name="Porcentagem 5 4 7" xfId="12357" xr:uid="{00000000-0005-0000-0000-00006D4B0000}"/>
    <cellStyle name="Porcentagem 5 4 7 2" xfId="31541" xr:uid="{00000000-0005-0000-0000-00006E4B0000}"/>
    <cellStyle name="Porcentagem 5 4 7 3" xfId="41721" xr:uid="{00000000-0005-0000-0000-00006F4B0000}"/>
    <cellStyle name="Porcentagem 5 4 7 4" xfId="21361" xr:uid="{00000000-0005-0000-0000-0000704B0000}"/>
    <cellStyle name="Porcentagem 5 4 8" xfId="22238" xr:uid="{00000000-0005-0000-0000-0000714B0000}"/>
    <cellStyle name="Porcentagem 5 4 8 2" xfId="32418" xr:uid="{00000000-0005-0000-0000-0000724B0000}"/>
    <cellStyle name="Porcentagem 5 4 8 3" xfId="42598" xr:uid="{00000000-0005-0000-0000-0000734B0000}"/>
    <cellStyle name="Porcentagem 5 4 9" xfId="23417" xr:uid="{00000000-0005-0000-0000-0000744B0000}"/>
    <cellStyle name="Porcentagem 5 5" xfId="1022" xr:uid="{00000000-0005-0000-0000-0000754B0000}"/>
    <cellStyle name="Porcentagem 5 5 2" xfId="2372" xr:uid="{00000000-0005-0000-0000-0000764B0000}"/>
    <cellStyle name="Porcentagem 5 5 2 2" xfId="25607" xr:uid="{00000000-0005-0000-0000-0000774B0000}"/>
    <cellStyle name="Porcentagem 5 5 2 3" xfId="35787" xr:uid="{00000000-0005-0000-0000-0000784B0000}"/>
    <cellStyle name="Porcentagem 5 5 2 4" xfId="15426" xr:uid="{00000000-0005-0000-0000-0000794B0000}"/>
    <cellStyle name="Porcentagem 5 5 2 5" xfId="6420" xr:uid="{00000000-0005-0000-0000-00007A4B0000}"/>
    <cellStyle name="Porcentagem 5 5 3" xfId="8173" xr:uid="{00000000-0005-0000-0000-00007B4B0000}"/>
    <cellStyle name="Porcentagem 5 5 3 2" xfId="27360" xr:uid="{00000000-0005-0000-0000-00007C4B0000}"/>
    <cellStyle name="Porcentagem 5 5 3 3" xfId="37540" xr:uid="{00000000-0005-0000-0000-00007D4B0000}"/>
    <cellStyle name="Porcentagem 5 5 3 4" xfId="17179" xr:uid="{00000000-0005-0000-0000-00007E4B0000}"/>
    <cellStyle name="Porcentagem 5 5 4" xfId="10166" xr:uid="{00000000-0005-0000-0000-00007F4B0000}"/>
    <cellStyle name="Porcentagem 5 5 4 2" xfId="29350" xr:uid="{00000000-0005-0000-0000-0000804B0000}"/>
    <cellStyle name="Porcentagem 5 5 4 3" xfId="39530" xr:uid="{00000000-0005-0000-0000-0000814B0000}"/>
    <cellStyle name="Porcentagem 5 5 4 4" xfId="19170" xr:uid="{00000000-0005-0000-0000-0000824B0000}"/>
    <cellStyle name="Porcentagem 5 5 5" xfId="23855" xr:uid="{00000000-0005-0000-0000-0000834B0000}"/>
    <cellStyle name="Porcentagem 5 5 6" xfId="34035" xr:uid="{00000000-0005-0000-0000-0000844B0000}"/>
    <cellStyle name="Porcentagem 5 5 7" xfId="13674" xr:uid="{00000000-0005-0000-0000-0000854B0000}"/>
    <cellStyle name="Porcentagem 5 5 8" xfId="4668" xr:uid="{00000000-0005-0000-0000-0000864B0000}"/>
    <cellStyle name="Porcentagem 5 6" xfId="1698" xr:uid="{00000000-0005-0000-0000-0000874B0000}"/>
    <cellStyle name="Porcentagem 5 6 2" xfId="9070" xr:uid="{00000000-0005-0000-0000-0000884B0000}"/>
    <cellStyle name="Porcentagem 5 6 2 2" xfId="28254" xr:uid="{00000000-0005-0000-0000-0000894B0000}"/>
    <cellStyle name="Porcentagem 5 6 2 3" xfId="38434" xr:uid="{00000000-0005-0000-0000-00008A4B0000}"/>
    <cellStyle name="Porcentagem 5 6 2 4" xfId="18074" xr:uid="{00000000-0005-0000-0000-00008B4B0000}"/>
    <cellStyle name="Porcentagem 5 6 3" xfId="24731" xr:uid="{00000000-0005-0000-0000-00008C4B0000}"/>
    <cellStyle name="Porcentagem 5 6 4" xfId="34911" xr:uid="{00000000-0005-0000-0000-00008D4B0000}"/>
    <cellStyle name="Porcentagem 5 6 5" xfId="14550" xr:uid="{00000000-0005-0000-0000-00008E4B0000}"/>
    <cellStyle name="Porcentagem 5 6 6" xfId="5544" xr:uid="{00000000-0005-0000-0000-00008F4B0000}"/>
    <cellStyle name="Porcentagem 5 7" xfId="3046" xr:uid="{00000000-0005-0000-0000-0000904B0000}"/>
    <cellStyle name="Porcentagem 5 7 2" xfId="26484" xr:uid="{00000000-0005-0000-0000-0000914B0000}"/>
    <cellStyle name="Porcentagem 5 7 3" xfId="36664" xr:uid="{00000000-0005-0000-0000-0000924B0000}"/>
    <cellStyle name="Porcentagem 5 7 4" xfId="16303" xr:uid="{00000000-0005-0000-0000-0000934B0000}"/>
    <cellStyle name="Porcentagem 5 7 5" xfId="7297" xr:uid="{00000000-0005-0000-0000-0000944B0000}"/>
    <cellStyle name="Porcentagem 5 8" xfId="9290" xr:uid="{00000000-0005-0000-0000-0000954B0000}"/>
    <cellStyle name="Porcentagem 5 8 2" xfId="28474" xr:uid="{00000000-0005-0000-0000-0000964B0000}"/>
    <cellStyle name="Porcentagem 5 8 3" xfId="38654" xr:uid="{00000000-0005-0000-0000-0000974B0000}"/>
    <cellStyle name="Porcentagem 5 8 4" xfId="18294" xr:uid="{00000000-0005-0000-0000-0000984B0000}"/>
    <cellStyle name="Porcentagem 5 9" xfId="11043" xr:uid="{00000000-0005-0000-0000-0000994B0000}"/>
    <cellStyle name="Porcentagem 5 9 2" xfId="30227" xr:uid="{00000000-0005-0000-0000-00009A4B0000}"/>
    <cellStyle name="Porcentagem 5 9 3" xfId="40407" xr:uid="{00000000-0005-0000-0000-00009B4B0000}"/>
    <cellStyle name="Porcentagem 5 9 4" xfId="20047" xr:uid="{00000000-0005-0000-0000-00009C4B0000}"/>
    <cellStyle name="Porcentagem 6" xfId="949" xr:uid="{00000000-0005-0000-0000-00009D4B0000}"/>
    <cellStyle name="Porcentagem 6 2" xfId="1622" xr:uid="{00000000-0005-0000-0000-00009E4B0000}"/>
    <cellStyle name="Porcentagem 6 2 2" xfId="2972" xr:uid="{00000000-0005-0000-0000-00009F4B0000}"/>
    <cellStyle name="Porcentagem 6 3" xfId="2298" xr:uid="{00000000-0005-0000-0000-0000A04B0000}"/>
    <cellStyle name="Porcentagem 6 4" xfId="3646" xr:uid="{00000000-0005-0000-0000-0000A14B0000}"/>
    <cellStyle name="Porcentagem 6 5" xfId="8972" xr:uid="{00000000-0005-0000-0000-0000A24B0000}"/>
    <cellStyle name="Porcentagem 7" xfId="9189" xr:uid="{00000000-0005-0000-0000-0000A34B0000}"/>
    <cellStyle name="Porcentagem 7 2" xfId="28373" xr:uid="{00000000-0005-0000-0000-0000A44B0000}"/>
    <cellStyle name="Porcentagem 7 3" xfId="38553" xr:uid="{00000000-0005-0000-0000-0000A54B0000}"/>
    <cellStyle name="Porcentagem 7 4" xfId="18193" xr:uid="{00000000-0005-0000-0000-0000A64B0000}"/>
    <cellStyle name="Porcentagem 8" xfId="22815" xr:uid="{00000000-0005-0000-0000-0000A74B0000}"/>
    <cellStyle name="Porcentagem 8 2" xfId="32995" xr:uid="{00000000-0005-0000-0000-0000A84B0000}"/>
    <cellStyle name="Porcentagem 8 3" xfId="43175" xr:uid="{00000000-0005-0000-0000-0000A94B0000}"/>
    <cellStyle name="Porcentagem 9" xfId="23054" xr:uid="{00000000-0005-0000-0000-0000AA4B0000}"/>
    <cellStyle name="Rodape_BOL1-02" xfId="3657" xr:uid="{00000000-0005-0000-0000-0000AB4B0000}"/>
    <cellStyle name="Saída 2" xfId="258" xr:uid="{00000000-0005-0000-0000-0000AC4B0000}"/>
    <cellStyle name="Saída 2 2" xfId="259" xr:uid="{00000000-0005-0000-0000-0000AD4B0000}"/>
    <cellStyle name="Saída 3" xfId="260" xr:uid="{00000000-0005-0000-0000-0000AE4B0000}"/>
    <cellStyle name="Saída 3 2" xfId="261" xr:uid="{00000000-0005-0000-0000-0000AF4B0000}"/>
    <cellStyle name="Saída 4" xfId="262" xr:uid="{00000000-0005-0000-0000-0000B04B0000}"/>
    <cellStyle name="Saída 4 2" xfId="263" xr:uid="{00000000-0005-0000-0000-0000B14B0000}"/>
    <cellStyle name="Separador de milhares [0] 2" xfId="264" xr:uid="{00000000-0005-0000-0000-0000B24B0000}"/>
    <cellStyle name="Separador de milhares [0] 2 2" xfId="265" xr:uid="{00000000-0005-0000-0000-0000B34B0000}"/>
    <cellStyle name="Separador de milhares [0] 2 2 2" xfId="391" xr:uid="{00000000-0005-0000-0000-0000B44B0000}"/>
    <cellStyle name="Separador de milhares [0] 2 2 2 2" xfId="557" xr:uid="{00000000-0005-0000-0000-0000B54B0000}"/>
    <cellStyle name="Separador de milhares [0] 2 2 2 2 2" xfId="892" xr:uid="{00000000-0005-0000-0000-0000B64B0000}"/>
    <cellStyle name="Separador de milhares [0] 2 2 2 2 2 2" xfId="1565" xr:uid="{00000000-0005-0000-0000-0000B74B0000}"/>
    <cellStyle name="Separador de milhares [0] 2 2 2 2 2 2 2" xfId="2915" xr:uid="{00000000-0005-0000-0000-0000B84B0000}"/>
    <cellStyle name="Separador de milhares [0] 2 2 2 2 2 3" xfId="2241" xr:uid="{00000000-0005-0000-0000-0000B94B0000}"/>
    <cellStyle name="Separador de milhares [0] 2 2 2 2 2 4" xfId="3589" xr:uid="{00000000-0005-0000-0000-0000BA4B0000}"/>
    <cellStyle name="Separador de milhares [0] 2 2 2 2 3" xfId="1230" xr:uid="{00000000-0005-0000-0000-0000BB4B0000}"/>
    <cellStyle name="Separador de milhares [0] 2 2 2 2 3 2" xfId="2580" xr:uid="{00000000-0005-0000-0000-0000BC4B0000}"/>
    <cellStyle name="Separador de milhares [0] 2 2 2 2 4" xfId="1906" xr:uid="{00000000-0005-0000-0000-0000BD4B0000}"/>
    <cellStyle name="Separador de milhares [0] 2 2 2 2 5" xfId="3254" xr:uid="{00000000-0005-0000-0000-0000BE4B0000}"/>
    <cellStyle name="Separador de milhares [0] 2 2 2 3" xfId="726" xr:uid="{00000000-0005-0000-0000-0000BF4B0000}"/>
    <cellStyle name="Separador de milhares [0] 2 2 2 3 2" xfId="1399" xr:uid="{00000000-0005-0000-0000-0000C04B0000}"/>
    <cellStyle name="Separador de milhares [0] 2 2 2 3 2 2" xfId="2749" xr:uid="{00000000-0005-0000-0000-0000C14B0000}"/>
    <cellStyle name="Separador de milhares [0] 2 2 2 3 3" xfId="2075" xr:uid="{00000000-0005-0000-0000-0000C24B0000}"/>
    <cellStyle name="Separador de milhares [0] 2 2 2 3 4" xfId="3423" xr:uid="{00000000-0005-0000-0000-0000C34B0000}"/>
    <cellStyle name="Separador de milhares [0] 2 2 2 4" xfId="1064" xr:uid="{00000000-0005-0000-0000-0000C44B0000}"/>
    <cellStyle name="Separador de milhares [0] 2 2 2 4 2" xfId="2414" xr:uid="{00000000-0005-0000-0000-0000C54B0000}"/>
    <cellStyle name="Separador de milhares [0] 2 2 2 5" xfId="1740" xr:uid="{00000000-0005-0000-0000-0000C64B0000}"/>
    <cellStyle name="Separador de milhares [0] 2 2 2 6" xfId="3088" xr:uid="{00000000-0005-0000-0000-0000C74B0000}"/>
    <cellStyle name="Separador de milhares [0] 2 2 3" xfId="482" xr:uid="{00000000-0005-0000-0000-0000C84B0000}"/>
    <cellStyle name="Separador de milhares [0] 2 2 3 2" xfId="817" xr:uid="{00000000-0005-0000-0000-0000C94B0000}"/>
    <cellStyle name="Separador de milhares [0] 2 2 3 2 2" xfId="1490" xr:uid="{00000000-0005-0000-0000-0000CA4B0000}"/>
    <cellStyle name="Separador de milhares [0] 2 2 3 2 2 2" xfId="2840" xr:uid="{00000000-0005-0000-0000-0000CB4B0000}"/>
    <cellStyle name="Separador de milhares [0] 2 2 3 2 3" xfId="2166" xr:uid="{00000000-0005-0000-0000-0000CC4B0000}"/>
    <cellStyle name="Separador de milhares [0] 2 2 3 2 4" xfId="3514" xr:uid="{00000000-0005-0000-0000-0000CD4B0000}"/>
    <cellStyle name="Separador de milhares [0] 2 2 3 3" xfId="1155" xr:uid="{00000000-0005-0000-0000-0000CE4B0000}"/>
    <cellStyle name="Separador de milhares [0] 2 2 3 3 2" xfId="2505" xr:uid="{00000000-0005-0000-0000-0000CF4B0000}"/>
    <cellStyle name="Separador de milhares [0] 2 2 3 4" xfId="1831" xr:uid="{00000000-0005-0000-0000-0000D04B0000}"/>
    <cellStyle name="Separador de milhares [0] 2 2 3 5" xfId="3179" xr:uid="{00000000-0005-0000-0000-0000D14B0000}"/>
    <cellStyle name="Separador de milhares [0] 2 2 4" xfId="651" xr:uid="{00000000-0005-0000-0000-0000D24B0000}"/>
    <cellStyle name="Separador de milhares [0] 2 2 4 2" xfId="1324" xr:uid="{00000000-0005-0000-0000-0000D34B0000}"/>
    <cellStyle name="Separador de milhares [0] 2 2 4 2 2" xfId="2674" xr:uid="{00000000-0005-0000-0000-0000D44B0000}"/>
    <cellStyle name="Separador de milhares [0] 2 2 4 3" xfId="2000" xr:uid="{00000000-0005-0000-0000-0000D54B0000}"/>
    <cellStyle name="Separador de milhares [0] 2 2 4 4" xfId="3348" xr:uid="{00000000-0005-0000-0000-0000D64B0000}"/>
    <cellStyle name="Separador de milhares [0] 2 2 5" xfId="989" xr:uid="{00000000-0005-0000-0000-0000D74B0000}"/>
    <cellStyle name="Separador de milhares [0] 2 2 5 2" xfId="2339" xr:uid="{00000000-0005-0000-0000-0000D84B0000}"/>
    <cellStyle name="Separador de milhares [0] 2 2 6" xfId="1665" xr:uid="{00000000-0005-0000-0000-0000D94B0000}"/>
    <cellStyle name="Separador de milhares [0] 2 2 7" xfId="3013" xr:uid="{00000000-0005-0000-0000-0000DA4B0000}"/>
    <cellStyle name="Separador de milhares [0] 2 3" xfId="390" xr:uid="{00000000-0005-0000-0000-0000DB4B0000}"/>
    <cellStyle name="Separador de milhares [0] 2 3 2" xfId="556" xr:uid="{00000000-0005-0000-0000-0000DC4B0000}"/>
    <cellStyle name="Separador de milhares [0] 2 3 2 2" xfId="891" xr:uid="{00000000-0005-0000-0000-0000DD4B0000}"/>
    <cellStyle name="Separador de milhares [0] 2 3 2 2 2" xfId="1564" xr:uid="{00000000-0005-0000-0000-0000DE4B0000}"/>
    <cellStyle name="Separador de milhares [0] 2 3 2 2 2 2" xfId="2914" xr:uid="{00000000-0005-0000-0000-0000DF4B0000}"/>
    <cellStyle name="Separador de milhares [0] 2 3 2 2 3" xfId="2240" xr:uid="{00000000-0005-0000-0000-0000E04B0000}"/>
    <cellStyle name="Separador de milhares [0] 2 3 2 2 4" xfId="3588" xr:uid="{00000000-0005-0000-0000-0000E14B0000}"/>
    <cellStyle name="Separador de milhares [0] 2 3 2 3" xfId="1229" xr:uid="{00000000-0005-0000-0000-0000E24B0000}"/>
    <cellStyle name="Separador de milhares [0] 2 3 2 3 2" xfId="2579" xr:uid="{00000000-0005-0000-0000-0000E34B0000}"/>
    <cellStyle name="Separador de milhares [0] 2 3 2 4" xfId="1905" xr:uid="{00000000-0005-0000-0000-0000E44B0000}"/>
    <cellStyle name="Separador de milhares [0] 2 3 2 5" xfId="3253" xr:uid="{00000000-0005-0000-0000-0000E54B0000}"/>
    <cellStyle name="Separador de milhares [0] 2 3 3" xfId="725" xr:uid="{00000000-0005-0000-0000-0000E64B0000}"/>
    <cellStyle name="Separador de milhares [0] 2 3 3 2" xfId="1398" xr:uid="{00000000-0005-0000-0000-0000E74B0000}"/>
    <cellStyle name="Separador de milhares [0] 2 3 3 2 2" xfId="2748" xr:uid="{00000000-0005-0000-0000-0000E84B0000}"/>
    <cellStyle name="Separador de milhares [0] 2 3 3 3" xfId="2074" xr:uid="{00000000-0005-0000-0000-0000E94B0000}"/>
    <cellStyle name="Separador de milhares [0] 2 3 3 4" xfId="3422" xr:uid="{00000000-0005-0000-0000-0000EA4B0000}"/>
    <cellStyle name="Separador de milhares [0] 2 3 4" xfId="1063" xr:uid="{00000000-0005-0000-0000-0000EB4B0000}"/>
    <cellStyle name="Separador de milhares [0] 2 3 4 2" xfId="2413" xr:uid="{00000000-0005-0000-0000-0000EC4B0000}"/>
    <cellStyle name="Separador de milhares [0] 2 3 5" xfId="1739" xr:uid="{00000000-0005-0000-0000-0000ED4B0000}"/>
    <cellStyle name="Separador de milhares [0] 2 3 6" xfId="3087" xr:uid="{00000000-0005-0000-0000-0000EE4B0000}"/>
    <cellStyle name="Separador de milhares [0] 2 4" xfId="481" xr:uid="{00000000-0005-0000-0000-0000EF4B0000}"/>
    <cellStyle name="Separador de milhares [0] 2 4 2" xfId="816" xr:uid="{00000000-0005-0000-0000-0000F04B0000}"/>
    <cellStyle name="Separador de milhares [0] 2 4 2 2" xfId="1489" xr:uid="{00000000-0005-0000-0000-0000F14B0000}"/>
    <cellStyle name="Separador de milhares [0] 2 4 2 2 2" xfId="2839" xr:uid="{00000000-0005-0000-0000-0000F24B0000}"/>
    <cellStyle name="Separador de milhares [0] 2 4 2 3" xfId="2165" xr:uid="{00000000-0005-0000-0000-0000F34B0000}"/>
    <cellStyle name="Separador de milhares [0] 2 4 2 4" xfId="3513" xr:uid="{00000000-0005-0000-0000-0000F44B0000}"/>
    <cellStyle name="Separador de milhares [0] 2 4 3" xfId="1154" xr:uid="{00000000-0005-0000-0000-0000F54B0000}"/>
    <cellStyle name="Separador de milhares [0] 2 4 3 2" xfId="2504" xr:uid="{00000000-0005-0000-0000-0000F64B0000}"/>
    <cellStyle name="Separador de milhares [0] 2 4 4" xfId="1830" xr:uid="{00000000-0005-0000-0000-0000F74B0000}"/>
    <cellStyle name="Separador de milhares [0] 2 4 5" xfId="3178" xr:uid="{00000000-0005-0000-0000-0000F84B0000}"/>
    <cellStyle name="Separador de milhares [0] 2 5" xfId="650" xr:uid="{00000000-0005-0000-0000-0000F94B0000}"/>
    <cellStyle name="Separador de milhares [0] 2 5 2" xfId="1323" xr:uid="{00000000-0005-0000-0000-0000FA4B0000}"/>
    <cellStyle name="Separador de milhares [0] 2 5 2 2" xfId="2673" xr:uid="{00000000-0005-0000-0000-0000FB4B0000}"/>
    <cellStyle name="Separador de milhares [0] 2 5 3" xfId="1999" xr:uid="{00000000-0005-0000-0000-0000FC4B0000}"/>
    <cellStyle name="Separador de milhares [0] 2 5 4" xfId="3347" xr:uid="{00000000-0005-0000-0000-0000FD4B0000}"/>
    <cellStyle name="Separador de milhares [0] 2 6" xfId="988" xr:uid="{00000000-0005-0000-0000-0000FE4B0000}"/>
    <cellStyle name="Separador de milhares [0] 2 6 2" xfId="2338" xr:uid="{00000000-0005-0000-0000-0000FF4B0000}"/>
    <cellStyle name="Separador de milhares [0] 2 7" xfId="1664" xr:uid="{00000000-0005-0000-0000-0000004C0000}"/>
    <cellStyle name="Separador de milhares [0] 2 8" xfId="3012" xr:uid="{00000000-0005-0000-0000-0000014C0000}"/>
    <cellStyle name="Separador de milhares 10" xfId="266" xr:uid="{00000000-0005-0000-0000-0000024C0000}"/>
    <cellStyle name="Separador de milhares 10 10" xfId="11870" xr:uid="{00000000-0005-0000-0000-0000034C0000}"/>
    <cellStyle name="Separador de milhares 10 10 2" xfId="31054" xr:uid="{00000000-0005-0000-0000-0000044C0000}"/>
    <cellStyle name="Separador de milhares 10 10 3" xfId="41234" xr:uid="{00000000-0005-0000-0000-0000054C0000}"/>
    <cellStyle name="Separador de milhares 10 10 4" xfId="20874" xr:uid="{00000000-0005-0000-0000-0000064C0000}"/>
    <cellStyle name="Separador de milhares 10 11" xfId="21751" xr:uid="{00000000-0005-0000-0000-0000074C0000}"/>
    <cellStyle name="Separador de milhares 10 11 2" xfId="31931" xr:uid="{00000000-0005-0000-0000-0000084C0000}"/>
    <cellStyle name="Separador de milhares 10 11 3" xfId="42111" xr:uid="{00000000-0005-0000-0000-0000094C0000}"/>
    <cellStyle name="Separador de milhares 10 12" xfId="22644" xr:uid="{00000000-0005-0000-0000-00000A4C0000}"/>
    <cellStyle name="Separador de milhares 10 12 2" xfId="32824" xr:uid="{00000000-0005-0000-0000-00000B4C0000}"/>
    <cellStyle name="Separador de milhares 10 12 3" xfId="43004" xr:uid="{00000000-0005-0000-0000-00000C4C0000}"/>
    <cellStyle name="Separador de milhares 10 13" xfId="22883" xr:uid="{00000000-0005-0000-0000-00000D4C0000}"/>
    <cellStyle name="Separador de milhares 10 14" xfId="23055" xr:uid="{00000000-0005-0000-0000-00000E4C0000}"/>
    <cellStyle name="Separador de milhares 10 15" xfId="33063" xr:uid="{00000000-0005-0000-0000-00000F4C0000}"/>
    <cellStyle name="Separador de milhares 10 16" xfId="33235" xr:uid="{00000000-0005-0000-0000-0000104C0000}"/>
    <cellStyle name="Separador de milhares 10 17" xfId="43243" xr:uid="{00000000-0005-0000-0000-0000114C0000}"/>
    <cellStyle name="Separador de milhares 10 18" xfId="43482" xr:uid="{00000000-0005-0000-0000-0000124C0000}"/>
    <cellStyle name="Separador de milhares 10 19" xfId="12749" xr:uid="{00000000-0005-0000-0000-0000134C0000}"/>
    <cellStyle name="Separador de milhares 10 2" xfId="392" xr:uid="{00000000-0005-0000-0000-0000144C0000}"/>
    <cellStyle name="Separador de milhares 10 2 10" xfId="21866" xr:uid="{00000000-0005-0000-0000-0000154C0000}"/>
    <cellStyle name="Separador de milhares 10 2 10 2" xfId="32046" xr:uid="{00000000-0005-0000-0000-0000164C0000}"/>
    <cellStyle name="Separador de milhares 10 2 10 3" xfId="42226" xr:uid="{00000000-0005-0000-0000-0000174C0000}"/>
    <cellStyle name="Separador de milhares 10 2 11" xfId="22762" xr:uid="{00000000-0005-0000-0000-0000184C0000}"/>
    <cellStyle name="Separador de milhares 10 2 11 2" xfId="32942" xr:uid="{00000000-0005-0000-0000-0000194C0000}"/>
    <cellStyle name="Separador de milhares 10 2 11 3" xfId="43122" xr:uid="{00000000-0005-0000-0000-00001A4C0000}"/>
    <cellStyle name="Separador de milhares 10 2 12" xfId="23001" xr:uid="{00000000-0005-0000-0000-00001B4C0000}"/>
    <cellStyle name="Separador de milhares 10 2 13" xfId="33181" xr:uid="{00000000-0005-0000-0000-00001C4C0000}"/>
    <cellStyle name="Separador de milhares 10 2 14" xfId="43361" xr:uid="{00000000-0005-0000-0000-00001D4C0000}"/>
    <cellStyle name="Separador de milhares 10 2 15" xfId="43600" xr:uid="{00000000-0005-0000-0000-00001E4C0000}"/>
    <cellStyle name="Separador de milhares 10 2 16" xfId="12864" xr:uid="{00000000-0005-0000-0000-00001F4C0000}"/>
    <cellStyle name="Separador de milhares 10 2 17" xfId="3856" xr:uid="{00000000-0005-0000-0000-0000204C0000}"/>
    <cellStyle name="Separador de milhares 10 2 2" xfId="558" xr:uid="{00000000-0005-0000-0000-0000214C0000}"/>
    <cellStyle name="Separador de milhares 10 2 2 10" xfId="23264" xr:uid="{00000000-0005-0000-0000-0000224C0000}"/>
    <cellStyle name="Separador de milhares 10 2 2 11" xfId="33444" xr:uid="{00000000-0005-0000-0000-0000234C0000}"/>
    <cellStyle name="Separador de milhares 10 2 2 12" xfId="13083" xr:uid="{00000000-0005-0000-0000-0000244C0000}"/>
    <cellStyle name="Separador de milhares 10 2 2 13" xfId="4076" xr:uid="{00000000-0005-0000-0000-0000254C0000}"/>
    <cellStyle name="Separador de milhares 10 2 2 2" xfId="893" xr:uid="{00000000-0005-0000-0000-0000264C0000}"/>
    <cellStyle name="Separador de milhares 10 2 2 2 10" xfId="33882" xr:uid="{00000000-0005-0000-0000-0000274C0000}"/>
    <cellStyle name="Separador de milhares 10 2 2 2 11" xfId="13521" xr:uid="{00000000-0005-0000-0000-0000284C0000}"/>
    <cellStyle name="Separador de milhares 10 2 2 2 12" xfId="4514" xr:uid="{00000000-0005-0000-0000-0000294C0000}"/>
    <cellStyle name="Separador de milhares 10 2 2 2 2" xfId="1566" xr:uid="{00000000-0005-0000-0000-00002A4C0000}"/>
    <cellStyle name="Separador de milhares 10 2 2 2 2 2" xfId="2916" xr:uid="{00000000-0005-0000-0000-00002B4C0000}"/>
    <cellStyle name="Separador de milhares 10 2 2 2 2 2 2" xfId="26330" xr:uid="{00000000-0005-0000-0000-00002C4C0000}"/>
    <cellStyle name="Separador de milhares 10 2 2 2 2 2 3" xfId="36510" xr:uid="{00000000-0005-0000-0000-00002D4C0000}"/>
    <cellStyle name="Separador de milhares 10 2 2 2 2 2 4" xfId="16149" xr:uid="{00000000-0005-0000-0000-00002E4C0000}"/>
    <cellStyle name="Separador de milhares 10 2 2 2 2 2 5" xfId="7143" xr:uid="{00000000-0005-0000-0000-00002F4C0000}"/>
    <cellStyle name="Separador de milhares 10 2 2 2 2 3" xfId="8896" xr:uid="{00000000-0005-0000-0000-0000304C0000}"/>
    <cellStyle name="Separador de milhares 10 2 2 2 2 3 2" xfId="28083" xr:uid="{00000000-0005-0000-0000-0000314C0000}"/>
    <cellStyle name="Separador de milhares 10 2 2 2 2 3 3" xfId="38263" xr:uid="{00000000-0005-0000-0000-0000324C0000}"/>
    <cellStyle name="Separador de milhares 10 2 2 2 2 3 4" xfId="17902" xr:uid="{00000000-0005-0000-0000-0000334C0000}"/>
    <cellStyle name="Separador de milhares 10 2 2 2 2 4" xfId="10889" xr:uid="{00000000-0005-0000-0000-0000344C0000}"/>
    <cellStyle name="Separador de milhares 10 2 2 2 2 4 2" xfId="30073" xr:uid="{00000000-0005-0000-0000-0000354C0000}"/>
    <cellStyle name="Separador de milhares 10 2 2 2 2 4 3" xfId="40253" xr:uid="{00000000-0005-0000-0000-0000364C0000}"/>
    <cellStyle name="Separador de milhares 10 2 2 2 2 4 4" xfId="19893" xr:uid="{00000000-0005-0000-0000-0000374C0000}"/>
    <cellStyle name="Separador de milhares 10 2 2 2 2 5" xfId="24578" xr:uid="{00000000-0005-0000-0000-0000384C0000}"/>
    <cellStyle name="Separador de milhares 10 2 2 2 2 6" xfId="34758" xr:uid="{00000000-0005-0000-0000-0000394C0000}"/>
    <cellStyle name="Separador de milhares 10 2 2 2 2 7" xfId="14397" xr:uid="{00000000-0005-0000-0000-00003A4C0000}"/>
    <cellStyle name="Separador de milhares 10 2 2 2 2 8" xfId="5391" xr:uid="{00000000-0005-0000-0000-00003B4C0000}"/>
    <cellStyle name="Separador de milhares 10 2 2 2 3" xfId="2242" xr:uid="{00000000-0005-0000-0000-00003C4C0000}"/>
    <cellStyle name="Separador de milhares 10 2 2 2 3 2" xfId="25454" xr:uid="{00000000-0005-0000-0000-00003D4C0000}"/>
    <cellStyle name="Separador de milhares 10 2 2 2 3 3" xfId="35634" xr:uid="{00000000-0005-0000-0000-00003E4C0000}"/>
    <cellStyle name="Separador de milhares 10 2 2 2 3 4" xfId="15273" xr:uid="{00000000-0005-0000-0000-00003F4C0000}"/>
    <cellStyle name="Separador de milhares 10 2 2 2 3 5" xfId="6267" xr:uid="{00000000-0005-0000-0000-0000404C0000}"/>
    <cellStyle name="Separador de milhares 10 2 2 2 4" xfId="3590" xr:uid="{00000000-0005-0000-0000-0000414C0000}"/>
    <cellStyle name="Separador de milhares 10 2 2 2 4 2" xfId="27207" xr:uid="{00000000-0005-0000-0000-0000424C0000}"/>
    <cellStyle name="Separador de milhares 10 2 2 2 4 3" xfId="37387" xr:uid="{00000000-0005-0000-0000-0000434C0000}"/>
    <cellStyle name="Separador de milhares 10 2 2 2 4 4" xfId="17026" xr:uid="{00000000-0005-0000-0000-0000444C0000}"/>
    <cellStyle name="Separador de milhares 10 2 2 2 4 5" xfId="8020" xr:uid="{00000000-0005-0000-0000-0000454C0000}"/>
    <cellStyle name="Separador de milhares 10 2 2 2 5" xfId="10013" xr:uid="{00000000-0005-0000-0000-0000464C0000}"/>
    <cellStyle name="Separador de milhares 10 2 2 2 5 2" xfId="29197" xr:uid="{00000000-0005-0000-0000-0000474C0000}"/>
    <cellStyle name="Separador de milhares 10 2 2 2 5 3" xfId="39377" xr:uid="{00000000-0005-0000-0000-0000484C0000}"/>
    <cellStyle name="Separador de milhares 10 2 2 2 5 4" xfId="19017" xr:uid="{00000000-0005-0000-0000-0000494C0000}"/>
    <cellStyle name="Separador de milhares 10 2 2 2 6" xfId="11766" xr:uid="{00000000-0005-0000-0000-00004A4C0000}"/>
    <cellStyle name="Separador de milhares 10 2 2 2 6 2" xfId="30950" xr:uid="{00000000-0005-0000-0000-00004B4C0000}"/>
    <cellStyle name="Separador de milhares 10 2 2 2 6 3" xfId="41130" xr:uid="{00000000-0005-0000-0000-00004C4C0000}"/>
    <cellStyle name="Separador de milhares 10 2 2 2 6 4" xfId="20770" xr:uid="{00000000-0005-0000-0000-00004D4C0000}"/>
    <cellStyle name="Separador de milhares 10 2 2 2 7" xfId="12642" xr:uid="{00000000-0005-0000-0000-00004E4C0000}"/>
    <cellStyle name="Separador de milhares 10 2 2 2 7 2" xfId="31826" xr:uid="{00000000-0005-0000-0000-00004F4C0000}"/>
    <cellStyle name="Separador de milhares 10 2 2 2 7 3" xfId="42006" xr:uid="{00000000-0005-0000-0000-0000504C0000}"/>
    <cellStyle name="Separador de milhares 10 2 2 2 7 4" xfId="21646" xr:uid="{00000000-0005-0000-0000-0000514C0000}"/>
    <cellStyle name="Separador de milhares 10 2 2 2 8" xfId="22523" xr:uid="{00000000-0005-0000-0000-0000524C0000}"/>
    <cellStyle name="Separador de milhares 10 2 2 2 8 2" xfId="32703" xr:uid="{00000000-0005-0000-0000-0000534C0000}"/>
    <cellStyle name="Separador de milhares 10 2 2 2 8 3" xfId="42883" xr:uid="{00000000-0005-0000-0000-0000544C0000}"/>
    <cellStyle name="Separador de milhares 10 2 2 2 9" xfId="23702" xr:uid="{00000000-0005-0000-0000-0000554C0000}"/>
    <cellStyle name="Separador de milhares 10 2 2 3" xfId="1231" xr:uid="{00000000-0005-0000-0000-0000564C0000}"/>
    <cellStyle name="Separador de milhares 10 2 2 3 2" xfId="2581" xr:uid="{00000000-0005-0000-0000-0000574C0000}"/>
    <cellStyle name="Separador de milhares 10 2 2 3 2 2" xfId="25892" xr:uid="{00000000-0005-0000-0000-0000584C0000}"/>
    <cellStyle name="Separador de milhares 10 2 2 3 2 3" xfId="36072" xr:uid="{00000000-0005-0000-0000-0000594C0000}"/>
    <cellStyle name="Separador de milhares 10 2 2 3 2 4" xfId="15711" xr:uid="{00000000-0005-0000-0000-00005A4C0000}"/>
    <cellStyle name="Separador de milhares 10 2 2 3 2 5" xfId="6705" xr:uid="{00000000-0005-0000-0000-00005B4C0000}"/>
    <cellStyle name="Separador de milhares 10 2 2 3 3" xfId="8458" xr:uid="{00000000-0005-0000-0000-00005C4C0000}"/>
    <cellStyle name="Separador de milhares 10 2 2 3 3 2" xfId="27645" xr:uid="{00000000-0005-0000-0000-00005D4C0000}"/>
    <cellStyle name="Separador de milhares 10 2 2 3 3 3" xfId="37825" xr:uid="{00000000-0005-0000-0000-00005E4C0000}"/>
    <cellStyle name="Separador de milhares 10 2 2 3 3 4" xfId="17464" xr:uid="{00000000-0005-0000-0000-00005F4C0000}"/>
    <cellStyle name="Separador de milhares 10 2 2 3 4" xfId="10451" xr:uid="{00000000-0005-0000-0000-0000604C0000}"/>
    <cellStyle name="Separador de milhares 10 2 2 3 4 2" xfId="29635" xr:uid="{00000000-0005-0000-0000-0000614C0000}"/>
    <cellStyle name="Separador de milhares 10 2 2 3 4 3" xfId="39815" xr:uid="{00000000-0005-0000-0000-0000624C0000}"/>
    <cellStyle name="Separador de milhares 10 2 2 3 4 4" xfId="19455" xr:uid="{00000000-0005-0000-0000-0000634C0000}"/>
    <cellStyle name="Separador de milhares 10 2 2 3 5" xfId="24140" xr:uid="{00000000-0005-0000-0000-0000644C0000}"/>
    <cellStyle name="Separador de milhares 10 2 2 3 6" xfId="34320" xr:uid="{00000000-0005-0000-0000-0000654C0000}"/>
    <cellStyle name="Separador de milhares 10 2 2 3 7" xfId="13959" xr:uid="{00000000-0005-0000-0000-0000664C0000}"/>
    <cellStyle name="Separador de milhares 10 2 2 3 8" xfId="4953" xr:uid="{00000000-0005-0000-0000-0000674C0000}"/>
    <cellStyle name="Separador de milhares 10 2 2 4" xfId="1907" xr:uid="{00000000-0005-0000-0000-0000684C0000}"/>
    <cellStyle name="Separador de milhares 10 2 2 4 2" xfId="25016" xr:uid="{00000000-0005-0000-0000-0000694C0000}"/>
    <cellStyle name="Separador de milhares 10 2 2 4 3" xfId="35196" xr:uid="{00000000-0005-0000-0000-00006A4C0000}"/>
    <cellStyle name="Separador de milhares 10 2 2 4 4" xfId="14835" xr:uid="{00000000-0005-0000-0000-00006B4C0000}"/>
    <cellStyle name="Separador de milhares 10 2 2 4 5" xfId="5829" xr:uid="{00000000-0005-0000-0000-00006C4C0000}"/>
    <cellStyle name="Separador de milhares 10 2 2 5" xfId="3255" xr:uid="{00000000-0005-0000-0000-00006D4C0000}"/>
    <cellStyle name="Separador de milhares 10 2 2 5 2" xfId="26769" xr:uid="{00000000-0005-0000-0000-00006E4C0000}"/>
    <cellStyle name="Separador de milhares 10 2 2 5 3" xfId="36949" xr:uid="{00000000-0005-0000-0000-00006F4C0000}"/>
    <cellStyle name="Separador de milhares 10 2 2 5 4" xfId="16588" xr:uid="{00000000-0005-0000-0000-0000704C0000}"/>
    <cellStyle name="Separador de milhares 10 2 2 5 5" xfId="7582" xr:uid="{00000000-0005-0000-0000-0000714C0000}"/>
    <cellStyle name="Separador de milhares 10 2 2 6" xfId="9575" xr:uid="{00000000-0005-0000-0000-0000724C0000}"/>
    <cellStyle name="Separador de milhares 10 2 2 6 2" xfId="28759" xr:uid="{00000000-0005-0000-0000-0000734C0000}"/>
    <cellStyle name="Separador de milhares 10 2 2 6 3" xfId="38939" xr:uid="{00000000-0005-0000-0000-0000744C0000}"/>
    <cellStyle name="Separador de milhares 10 2 2 6 4" xfId="18579" xr:uid="{00000000-0005-0000-0000-0000754C0000}"/>
    <cellStyle name="Separador de milhares 10 2 2 7" xfId="11328" xr:uid="{00000000-0005-0000-0000-0000764C0000}"/>
    <cellStyle name="Separador de milhares 10 2 2 7 2" xfId="30512" xr:uid="{00000000-0005-0000-0000-0000774C0000}"/>
    <cellStyle name="Separador de milhares 10 2 2 7 3" xfId="40692" xr:uid="{00000000-0005-0000-0000-0000784C0000}"/>
    <cellStyle name="Separador de milhares 10 2 2 7 4" xfId="20332" xr:uid="{00000000-0005-0000-0000-0000794C0000}"/>
    <cellStyle name="Separador de milhares 10 2 2 8" xfId="12204" xr:uid="{00000000-0005-0000-0000-00007A4C0000}"/>
    <cellStyle name="Separador de milhares 10 2 2 8 2" xfId="31388" xr:uid="{00000000-0005-0000-0000-00007B4C0000}"/>
    <cellStyle name="Separador de milhares 10 2 2 8 3" xfId="41568" xr:uid="{00000000-0005-0000-0000-00007C4C0000}"/>
    <cellStyle name="Separador de milhares 10 2 2 8 4" xfId="21208" xr:uid="{00000000-0005-0000-0000-00007D4C0000}"/>
    <cellStyle name="Separador de milhares 10 2 2 9" xfId="22085" xr:uid="{00000000-0005-0000-0000-00007E4C0000}"/>
    <cellStyle name="Separador de milhares 10 2 2 9 2" xfId="32265" xr:uid="{00000000-0005-0000-0000-00007F4C0000}"/>
    <cellStyle name="Separador de milhares 10 2 2 9 3" xfId="42445" xr:uid="{00000000-0005-0000-0000-0000804C0000}"/>
    <cellStyle name="Separador de milhares 10 2 3" xfId="727" xr:uid="{00000000-0005-0000-0000-0000814C0000}"/>
    <cellStyle name="Separador de milhares 10 2 3 10" xfId="33663" xr:uid="{00000000-0005-0000-0000-0000824C0000}"/>
    <cellStyle name="Separador de milhares 10 2 3 11" xfId="13302" xr:uid="{00000000-0005-0000-0000-0000834C0000}"/>
    <cellStyle name="Separador de milhares 10 2 3 12" xfId="4295" xr:uid="{00000000-0005-0000-0000-0000844C0000}"/>
    <cellStyle name="Separador de milhares 10 2 3 2" xfId="1400" xr:uid="{00000000-0005-0000-0000-0000854C0000}"/>
    <cellStyle name="Separador de milhares 10 2 3 2 2" xfId="2750" xr:uid="{00000000-0005-0000-0000-0000864C0000}"/>
    <cellStyle name="Separador de milhares 10 2 3 2 2 2" xfId="26111" xr:uid="{00000000-0005-0000-0000-0000874C0000}"/>
    <cellStyle name="Separador de milhares 10 2 3 2 2 3" xfId="36291" xr:uid="{00000000-0005-0000-0000-0000884C0000}"/>
    <cellStyle name="Separador de milhares 10 2 3 2 2 4" xfId="15930" xr:uid="{00000000-0005-0000-0000-0000894C0000}"/>
    <cellStyle name="Separador de milhares 10 2 3 2 2 5" xfId="6924" xr:uid="{00000000-0005-0000-0000-00008A4C0000}"/>
    <cellStyle name="Separador de milhares 10 2 3 2 3" xfId="8677" xr:uid="{00000000-0005-0000-0000-00008B4C0000}"/>
    <cellStyle name="Separador de milhares 10 2 3 2 3 2" xfId="27864" xr:uid="{00000000-0005-0000-0000-00008C4C0000}"/>
    <cellStyle name="Separador de milhares 10 2 3 2 3 3" xfId="38044" xr:uid="{00000000-0005-0000-0000-00008D4C0000}"/>
    <cellStyle name="Separador de milhares 10 2 3 2 3 4" xfId="17683" xr:uid="{00000000-0005-0000-0000-00008E4C0000}"/>
    <cellStyle name="Separador de milhares 10 2 3 2 4" xfId="10670" xr:uid="{00000000-0005-0000-0000-00008F4C0000}"/>
    <cellStyle name="Separador de milhares 10 2 3 2 4 2" xfId="29854" xr:uid="{00000000-0005-0000-0000-0000904C0000}"/>
    <cellStyle name="Separador de milhares 10 2 3 2 4 3" xfId="40034" xr:uid="{00000000-0005-0000-0000-0000914C0000}"/>
    <cellStyle name="Separador de milhares 10 2 3 2 4 4" xfId="19674" xr:uid="{00000000-0005-0000-0000-0000924C0000}"/>
    <cellStyle name="Separador de milhares 10 2 3 2 5" xfId="24359" xr:uid="{00000000-0005-0000-0000-0000934C0000}"/>
    <cellStyle name="Separador de milhares 10 2 3 2 6" xfId="34539" xr:uid="{00000000-0005-0000-0000-0000944C0000}"/>
    <cellStyle name="Separador de milhares 10 2 3 2 7" xfId="14178" xr:uid="{00000000-0005-0000-0000-0000954C0000}"/>
    <cellStyle name="Separador de milhares 10 2 3 2 8" xfId="5172" xr:uid="{00000000-0005-0000-0000-0000964C0000}"/>
    <cellStyle name="Separador de milhares 10 2 3 3" xfId="2076" xr:uid="{00000000-0005-0000-0000-0000974C0000}"/>
    <cellStyle name="Separador de milhares 10 2 3 3 2" xfId="25235" xr:uid="{00000000-0005-0000-0000-0000984C0000}"/>
    <cellStyle name="Separador de milhares 10 2 3 3 3" xfId="35415" xr:uid="{00000000-0005-0000-0000-0000994C0000}"/>
    <cellStyle name="Separador de milhares 10 2 3 3 4" xfId="15054" xr:uid="{00000000-0005-0000-0000-00009A4C0000}"/>
    <cellStyle name="Separador de milhares 10 2 3 3 5" xfId="6048" xr:uid="{00000000-0005-0000-0000-00009B4C0000}"/>
    <cellStyle name="Separador de milhares 10 2 3 4" xfId="3424" xr:uid="{00000000-0005-0000-0000-00009C4C0000}"/>
    <cellStyle name="Separador de milhares 10 2 3 4 2" xfId="26988" xr:uid="{00000000-0005-0000-0000-00009D4C0000}"/>
    <cellStyle name="Separador de milhares 10 2 3 4 3" xfId="37168" xr:uid="{00000000-0005-0000-0000-00009E4C0000}"/>
    <cellStyle name="Separador de milhares 10 2 3 4 4" xfId="16807" xr:uid="{00000000-0005-0000-0000-00009F4C0000}"/>
    <cellStyle name="Separador de milhares 10 2 3 4 5" xfId="7801" xr:uid="{00000000-0005-0000-0000-0000A04C0000}"/>
    <cellStyle name="Separador de milhares 10 2 3 5" xfId="9794" xr:uid="{00000000-0005-0000-0000-0000A14C0000}"/>
    <cellStyle name="Separador de milhares 10 2 3 5 2" xfId="28978" xr:uid="{00000000-0005-0000-0000-0000A24C0000}"/>
    <cellStyle name="Separador de milhares 10 2 3 5 3" xfId="39158" xr:uid="{00000000-0005-0000-0000-0000A34C0000}"/>
    <cellStyle name="Separador de milhares 10 2 3 5 4" xfId="18798" xr:uid="{00000000-0005-0000-0000-0000A44C0000}"/>
    <cellStyle name="Separador de milhares 10 2 3 6" xfId="11547" xr:uid="{00000000-0005-0000-0000-0000A54C0000}"/>
    <cellStyle name="Separador de milhares 10 2 3 6 2" xfId="30731" xr:uid="{00000000-0005-0000-0000-0000A64C0000}"/>
    <cellStyle name="Separador de milhares 10 2 3 6 3" xfId="40911" xr:uid="{00000000-0005-0000-0000-0000A74C0000}"/>
    <cellStyle name="Separador de milhares 10 2 3 6 4" xfId="20551" xr:uid="{00000000-0005-0000-0000-0000A84C0000}"/>
    <cellStyle name="Separador de milhares 10 2 3 7" xfId="12423" xr:uid="{00000000-0005-0000-0000-0000A94C0000}"/>
    <cellStyle name="Separador de milhares 10 2 3 7 2" xfId="31607" xr:uid="{00000000-0005-0000-0000-0000AA4C0000}"/>
    <cellStyle name="Separador de milhares 10 2 3 7 3" xfId="41787" xr:uid="{00000000-0005-0000-0000-0000AB4C0000}"/>
    <cellStyle name="Separador de milhares 10 2 3 7 4" xfId="21427" xr:uid="{00000000-0005-0000-0000-0000AC4C0000}"/>
    <cellStyle name="Separador de milhares 10 2 3 8" xfId="22304" xr:uid="{00000000-0005-0000-0000-0000AD4C0000}"/>
    <cellStyle name="Separador de milhares 10 2 3 8 2" xfId="32484" xr:uid="{00000000-0005-0000-0000-0000AE4C0000}"/>
    <cellStyle name="Separador de milhares 10 2 3 8 3" xfId="42664" xr:uid="{00000000-0005-0000-0000-0000AF4C0000}"/>
    <cellStyle name="Separador de milhares 10 2 3 9" xfId="23483" xr:uid="{00000000-0005-0000-0000-0000B04C0000}"/>
    <cellStyle name="Separador de milhares 10 2 4" xfId="1065" xr:uid="{00000000-0005-0000-0000-0000B14C0000}"/>
    <cellStyle name="Separador de milhares 10 2 4 2" xfId="2415" xr:uid="{00000000-0005-0000-0000-0000B24C0000}"/>
    <cellStyle name="Separador de milhares 10 2 4 2 2" xfId="25673" xr:uid="{00000000-0005-0000-0000-0000B34C0000}"/>
    <cellStyle name="Separador de milhares 10 2 4 2 3" xfId="35853" xr:uid="{00000000-0005-0000-0000-0000B44C0000}"/>
    <cellStyle name="Separador de milhares 10 2 4 2 4" xfId="15492" xr:uid="{00000000-0005-0000-0000-0000B54C0000}"/>
    <cellStyle name="Separador de milhares 10 2 4 2 5" xfId="6486" xr:uid="{00000000-0005-0000-0000-0000B64C0000}"/>
    <cellStyle name="Separador de milhares 10 2 4 3" xfId="8239" xr:uid="{00000000-0005-0000-0000-0000B74C0000}"/>
    <cellStyle name="Separador de milhares 10 2 4 3 2" xfId="27426" xr:uid="{00000000-0005-0000-0000-0000B84C0000}"/>
    <cellStyle name="Separador de milhares 10 2 4 3 3" xfId="37606" xr:uid="{00000000-0005-0000-0000-0000B94C0000}"/>
    <cellStyle name="Separador de milhares 10 2 4 3 4" xfId="17245" xr:uid="{00000000-0005-0000-0000-0000BA4C0000}"/>
    <cellStyle name="Separador de milhares 10 2 4 4" xfId="10232" xr:uid="{00000000-0005-0000-0000-0000BB4C0000}"/>
    <cellStyle name="Separador de milhares 10 2 4 4 2" xfId="29416" xr:uid="{00000000-0005-0000-0000-0000BC4C0000}"/>
    <cellStyle name="Separador de milhares 10 2 4 4 3" xfId="39596" xr:uid="{00000000-0005-0000-0000-0000BD4C0000}"/>
    <cellStyle name="Separador de milhares 10 2 4 4 4" xfId="19236" xr:uid="{00000000-0005-0000-0000-0000BE4C0000}"/>
    <cellStyle name="Separador de milhares 10 2 4 5" xfId="23921" xr:uid="{00000000-0005-0000-0000-0000BF4C0000}"/>
    <cellStyle name="Separador de milhares 10 2 4 6" xfId="34101" xr:uid="{00000000-0005-0000-0000-0000C04C0000}"/>
    <cellStyle name="Separador de milhares 10 2 4 7" xfId="13740" xr:uid="{00000000-0005-0000-0000-0000C14C0000}"/>
    <cellStyle name="Separador de milhares 10 2 4 8" xfId="4734" xr:uid="{00000000-0005-0000-0000-0000C24C0000}"/>
    <cellStyle name="Separador de milhares 10 2 5" xfId="1741" xr:uid="{00000000-0005-0000-0000-0000C34C0000}"/>
    <cellStyle name="Separador de milhares 10 2 5 2" xfId="9136" xr:uid="{00000000-0005-0000-0000-0000C44C0000}"/>
    <cellStyle name="Separador de milhares 10 2 5 2 2" xfId="28320" xr:uid="{00000000-0005-0000-0000-0000C54C0000}"/>
    <cellStyle name="Separador de milhares 10 2 5 2 3" xfId="38500" xr:uid="{00000000-0005-0000-0000-0000C64C0000}"/>
    <cellStyle name="Separador de milhares 10 2 5 2 4" xfId="18140" xr:uid="{00000000-0005-0000-0000-0000C74C0000}"/>
    <cellStyle name="Separador de milhares 10 2 5 3" xfId="24797" xr:uid="{00000000-0005-0000-0000-0000C84C0000}"/>
    <cellStyle name="Separador de milhares 10 2 5 4" xfId="34977" xr:uid="{00000000-0005-0000-0000-0000C94C0000}"/>
    <cellStyle name="Separador de milhares 10 2 5 5" xfId="14616" xr:uid="{00000000-0005-0000-0000-0000CA4C0000}"/>
    <cellStyle name="Separador de milhares 10 2 5 6" xfId="5610" xr:uid="{00000000-0005-0000-0000-0000CB4C0000}"/>
    <cellStyle name="Separador de milhares 10 2 6" xfId="3089" xr:uid="{00000000-0005-0000-0000-0000CC4C0000}"/>
    <cellStyle name="Separador de milhares 10 2 6 2" xfId="26550" xr:uid="{00000000-0005-0000-0000-0000CD4C0000}"/>
    <cellStyle name="Separador de milhares 10 2 6 3" xfId="36730" xr:uid="{00000000-0005-0000-0000-0000CE4C0000}"/>
    <cellStyle name="Separador de milhares 10 2 6 4" xfId="16369" xr:uid="{00000000-0005-0000-0000-0000CF4C0000}"/>
    <cellStyle name="Separador de milhares 10 2 6 5" xfId="7363" xr:uid="{00000000-0005-0000-0000-0000D04C0000}"/>
    <cellStyle name="Separador de milhares 10 2 7" xfId="9356" xr:uid="{00000000-0005-0000-0000-0000D14C0000}"/>
    <cellStyle name="Separador de milhares 10 2 7 2" xfId="28540" xr:uid="{00000000-0005-0000-0000-0000D24C0000}"/>
    <cellStyle name="Separador de milhares 10 2 7 3" xfId="38720" xr:uid="{00000000-0005-0000-0000-0000D34C0000}"/>
    <cellStyle name="Separador de milhares 10 2 7 4" xfId="18360" xr:uid="{00000000-0005-0000-0000-0000D44C0000}"/>
    <cellStyle name="Separador de milhares 10 2 8" xfId="11109" xr:uid="{00000000-0005-0000-0000-0000D54C0000}"/>
    <cellStyle name="Separador de milhares 10 2 8 2" xfId="30293" xr:uid="{00000000-0005-0000-0000-0000D64C0000}"/>
    <cellStyle name="Separador de milhares 10 2 8 3" xfId="40473" xr:uid="{00000000-0005-0000-0000-0000D74C0000}"/>
    <cellStyle name="Separador de milhares 10 2 8 4" xfId="20113" xr:uid="{00000000-0005-0000-0000-0000D84C0000}"/>
    <cellStyle name="Separador de milhares 10 2 9" xfId="11985" xr:uid="{00000000-0005-0000-0000-0000D94C0000}"/>
    <cellStyle name="Separador de milhares 10 2 9 2" xfId="31169" xr:uid="{00000000-0005-0000-0000-0000DA4C0000}"/>
    <cellStyle name="Separador de milhares 10 2 9 3" xfId="41349" xr:uid="{00000000-0005-0000-0000-0000DB4C0000}"/>
    <cellStyle name="Separador de milhares 10 2 9 4" xfId="20989" xr:uid="{00000000-0005-0000-0000-0000DC4C0000}"/>
    <cellStyle name="Separador de milhares 10 20" xfId="3735" xr:uid="{00000000-0005-0000-0000-0000DD4C0000}"/>
    <cellStyle name="Separador de milhares 10 3" xfId="3961" xr:uid="{00000000-0005-0000-0000-0000DE4C0000}"/>
    <cellStyle name="Separador de milhares 10 3 10" xfId="23149" xr:uid="{00000000-0005-0000-0000-0000DF4C0000}"/>
    <cellStyle name="Separador de milhares 10 3 11" xfId="33329" xr:uid="{00000000-0005-0000-0000-0000E04C0000}"/>
    <cellStyle name="Separador de milhares 10 3 12" xfId="12968" xr:uid="{00000000-0005-0000-0000-0000E14C0000}"/>
    <cellStyle name="Separador de milhares 10 3 2" xfId="4399" xr:uid="{00000000-0005-0000-0000-0000E24C0000}"/>
    <cellStyle name="Separador de milhares 10 3 2 10" xfId="33767" xr:uid="{00000000-0005-0000-0000-0000E34C0000}"/>
    <cellStyle name="Separador de milhares 10 3 2 11" xfId="13406" xr:uid="{00000000-0005-0000-0000-0000E44C0000}"/>
    <cellStyle name="Separador de milhares 10 3 2 2" xfId="5276" xr:uid="{00000000-0005-0000-0000-0000E54C0000}"/>
    <cellStyle name="Separador de milhares 10 3 2 2 2" xfId="7028" xr:uid="{00000000-0005-0000-0000-0000E64C0000}"/>
    <cellStyle name="Separador de milhares 10 3 2 2 2 2" xfId="26215" xr:uid="{00000000-0005-0000-0000-0000E74C0000}"/>
    <cellStyle name="Separador de milhares 10 3 2 2 2 3" xfId="36395" xr:uid="{00000000-0005-0000-0000-0000E84C0000}"/>
    <cellStyle name="Separador de milhares 10 3 2 2 2 4" xfId="16034" xr:uid="{00000000-0005-0000-0000-0000E94C0000}"/>
    <cellStyle name="Separador de milhares 10 3 2 2 3" xfId="8781" xr:uid="{00000000-0005-0000-0000-0000EA4C0000}"/>
    <cellStyle name="Separador de milhares 10 3 2 2 3 2" xfId="27968" xr:uid="{00000000-0005-0000-0000-0000EB4C0000}"/>
    <cellStyle name="Separador de milhares 10 3 2 2 3 3" xfId="38148" xr:uid="{00000000-0005-0000-0000-0000EC4C0000}"/>
    <cellStyle name="Separador de milhares 10 3 2 2 3 4" xfId="17787" xr:uid="{00000000-0005-0000-0000-0000ED4C0000}"/>
    <cellStyle name="Separador de milhares 10 3 2 2 4" xfId="10774" xr:uid="{00000000-0005-0000-0000-0000EE4C0000}"/>
    <cellStyle name="Separador de milhares 10 3 2 2 4 2" xfId="29958" xr:uid="{00000000-0005-0000-0000-0000EF4C0000}"/>
    <cellStyle name="Separador de milhares 10 3 2 2 4 3" xfId="40138" xr:uid="{00000000-0005-0000-0000-0000F04C0000}"/>
    <cellStyle name="Separador de milhares 10 3 2 2 4 4" xfId="19778" xr:uid="{00000000-0005-0000-0000-0000F14C0000}"/>
    <cellStyle name="Separador de milhares 10 3 2 2 5" xfId="24463" xr:uid="{00000000-0005-0000-0000-0000F24C0000}"/>
    <cellStyle name="Separador de milhares 10 3 2 2 6" xfId="34643" xr:uid="{00000000-0005-0000-0000-0000F34C0000}"/>
    <cellStyle name="Separador de milhares 10 3 2 2 7" xfId="14282" xr:uid="{00000000-0005-0000-0000-0000F44C0000}"/>
    <cellStyle name="Separador de milhares 10 3 2 3" xfId="6152" xr:uid="{00000000-0005-0000-0000-0000F54C0000}"/>
    <cellStyle name="Separador de milhares 10 3 2 3 2" xfId="25339" xr:uid="{00000000-0005-0000-0000-0000F64C0000}"/>
    <cellStyle name="Separador de milhares 10 3 2 3 3" xfId="35519" xr:uid="{00000000-0005-0000-0000-0000F74C0000}"/>
    <cellStyle name="Separador de milhares 10 3 2 3 4" xfId="15158" xr:uid="{00000000-0005-0000-0000-0000F84C0000}"/>
    <cellStyle name="Separador de milhares 10 3 2 4" xfId="7905" xr:uid="{00000000-0005-0000-0000-0000F94C0000}"/>
    <cellStyle name="Separador de milhares 10 3 2 4 2" xfId="27092" xr:uid="{00000000-0005-0000-0000-0000FA4C0000}"/>
    <cellStyle name="Separador de milhares 10 3 2 4 3" xfId="37272" xr:uid="{00000000-0005-0000-0000-0000FB4C0000}"/>
    <cellStyle name="Separador de milhares 10 3 2 4 4" xfId="16911" xr:uid="{00000000-0005-0000-0000-0000FC4C0000}"/>
    <cellStyle name="Separador de milhares 10 3 2 5" xfId="9898" xr:uid="{00000000-0005-0000-0000-0000FD4C0000}"/>
    <cellStyle name="Separador de milhares 10 3 2 5 2" xfId="29082" xr:uid="{00000000-0005-0000-0000-0000FE4C0000}"/>
    <cellStyle name="Separador de milhares 10 3 2 5 3" xfId="39262" xr:uid="{00000000-0005-0000-0000-0000FF4C0000}"/>
    <cellStyle name="Separador de milhares 10 3 2 5 4" xfId="18902" xr:uid="{00000000-0005-0000-0000-0000004D0000}"/>
    <cellStyle name="Separador de milhares 10 3 2 6" xfId="11651" xr:uid="{00000000-0005-0000-0000-0000014D0000}"/>
    <cellStyle name="Separador de milhares 10 3 2 6 2" xfId="30835" xr:uid="{00000000-0005-0000-0000-0000024D0000}"/>
    <cellStyle name="Separador de milhares 10 3 2 6 3" xfId="41015" xr:uid="{00000000-0005-0000-0000-0000034D0000}"/>
    <cellStyle name="Separador de milhares 10 3 2 6 4" xfId="20655" xr:uid="{00000000-0005-0000-0000-0000044D0000}"/>
    <cellStyle name="Separador de milhares 10 3 2 7" xfId="12527" xr:uid="{00000000-0005-0000-0000-0000054D0000}"/>
    <cellStyle name="Separador de milhares 10 3 2 7 2" xfId="31711" xr:uid="{00000000-0005-0000-0000-0000064D0000}"/>
    <cellStyle name="Separador de milhares 10 3 2 7 3" xfId="41891" xr:uid="{00000000-0005-0000-0000-0000074D0000}"/>
    <cellStyle name="Separador de milhares 10 3 2 7 4" xfId="21531" xr:uid="{00000000-0005-0000-0000-0000084D0000}"/>
    <cellStyle name="Separador de milhares 10 3 2 8" xfId="22408" xr:uid="{00000000-0005-0000-0000-0000094D0000}"/>
    <cellStyle name="Separador de milhares 10 3 2 8 2" xfId="32588" xr:uid="{00000000-0005-0000-0000-00000A4D0000}"/>
    <cellStyle name="Separador de milhares 10 3 2 8 3" xfId="42768" xr:uid="{00000000-0005-0000-0000-00000B4D0000}"/>
    <cellStyle name="Separador de milhares 10 3 2 9" xfId="23587" xr:uid="{00000000-0005-0000-0000-00000C4D0000}"/>
    <cellStyle name="Separador de milhares 10 3 3" xfId="4838" xr:uid="{00000000-0005-0000-0000-00000D4D0000}"/>
    <cellStyle name="Separador de milhares 10 3 3 2" xfId="6590" xr:uid="{00000000-0005-0000-0000-00000E4D0000}"/>
    <cellStyle name="Separador de milhares 10 3 3 2 2" xfId="25777" xr:uid="{00000000-0005-0000-0000-00000F4D0000}"/>
    <cellStyle name="Separador de milhares 10 3 3 2 3" xfId="35957" xr:uid="{00000000-0005-0000-0000-0000104D0000}"/>
    <cellStyle name="Separador de milhares 10 3 3 2 4" xfId="15596" xr:uid="{00000000-0005-0000-0000-0000114D0000}"/>
    <cellStyle name="Separador de milhares 10 3 3 3" xfId="8343" xr:uid="{00000000-0005-0000-0000-0000124D0000}"/>
    <cellStyle name="Separador de milhares 10 3 3 3 2" xfId="27530" xr:uid="{00000000-0005-0000-0000-0000134D0000}"/>
    <cellStyle name="Separador de milhares 10 3 3 3 3" xfId="37710" xr:uid="{00000000-0005-0000-0000-0000144D0000}"/>
    <cellStyle name="Separador de milhares 10 3 3 3 4" xfId="17349" xr:uid="{00000000-0005-0000-0000-0000154D0000}"/>
    <cellStyle name="Separador de milhares 10 3 3 4" xfId="10336" xr:uid="{00000000-0005-0000-0000-0000164D0000}"/>
    <cellStyle name="Separador de milhares 10 3 3 4 2" xfId="29520" xr:uid="{00000000-0005-0000-0000-0000174D0000}"/>
    <cellStyle name="Separador de milhares 10 3 3 4 3" xfId="39700" xr:uid="{00000000-0005-0000-0000-0000184D0000}"/>
    <cellStyle name="Separador de milhares 10 3 3 4 4" xfId="19340" xr:uid="{00000000-0005-0000-0000-0000194D0000}"/>
    <cellStyle name="Separador de milhares 10 3 3 5" xfId="24025" xr:uid="{00000000-0005-0000-0000-00001A4D0000}"/>
    <cellStyle name="Separador de milhares 10 3 3 6" xfId="34205" xr:uid="{00000000-0005-0000-0000-00001B4D0000}"/>
    <cellStyle name="Separador de milhares 10 3 3 7" xfId="13844" xr:uid="{00000000-0005-0000-0000-00001C4D0000}"/>
    <cellStyle name="Separador de milhares 10 3 4" xfId="5714" xr:uid="{00000000-0005-0000-0000-00001D4D0000}"/>
    <cellStyle name="Separador de milhares 10 3 4 2" xfId="24901" xr:uid="{00000000-0005-0000-0000-00001E4D0000}"/>
    <cellStyle name="Separador de milhares 10 3 4 3" xfId="35081" xr:uid="{00000000-0005-0000-0000-00001F4D0000}"/>
    <cellStyle name="Separador de milhares 10 3 4 4" xfId="14720" xr:uid="{00000000-0005-0000-0000-0000204D0000}"/>
    <cellStyle name="Separador de milhares 10 3 5" xfId="7467" xr:uid="{00000000-0005-0000-0000-0000214D0000}"/>
    <cellStyle name="Separador de milhares 10 3 5 2" xfId="26654" xr:uid="{00000000-0005-0000-0000-0000224D0000}"/>
    <cellStyle name="Separador de milhares 10 3 5 3" xfId="36834" xr:uid="{00000000-0005-0000-0000-0000234D0000}"/>
    <cellStyle name="Separador de milhares 10 3 5 4" xfId="16473" xr:uid="{00000000-0005-0000-0000-0000244D0000}"/>
    <cellStyle name="Separador de milhares 10 3 6" xfId="9460" xr:uid="{00000000-0005-0000-0000-0000254D0000}"/>
    <cellStyle name="Separador de milhares 10 3 6 2" xfId="28644" xr:uid="{00000000-0005-0000-0000-0000264D0000}"/>
    <cellStyle name="Separador de milhares 10 3 6 3" xfId="38824" xr:uid="{00000000-0005-0000-0000-0000274D0000}"/>
    <cellStyle name="Separador de milhares 10 3 6 4" xfId="18464" xr:uid="{00000000-0005-0000-0000-0000284D0000}"/>
    <cellStyle name="Separador de milhares 10 3 7" xfId="11213" xr:uid="{00000000-0005-0000-0000-0000294D0000}"/>
    <cellStyle name="Separador de milhares 10 3 7 2" xfId="30397" xr:uid="{00000000-0005-0000-0000-00002A4D0000}"/>
    <cellStyle name="Separador de milhares 10 3 7 3" xfId="40577" xr:uid="{00000000-0005-0000-0000-00002B4D0000}"/>
    <cellStyle name="Separador de milhares 10 3 7 4" xfId="20217" xr:uid="{00000000-0005-0000-0000-00002C4D0000}"/>
    <cellStyle name="Separador de milhares 10 3 8" xfId="12089" xr:uid="{00000000-0005-0000-0000-00002D4D0000}"/>
    <cellStyle name="Separador de milhares 10 3 8 2" xfId="31273" xr:uid="{00000000-0005-0000-0000-00002E4D0000}"/>
    <cellStyle name="Separador de milhares 10 3 8 3" xfId="41453" xr:uid="{00000000-0005-0000-0000-00002F4D0000}"/>
    <cellStyle name="Separador de milhares 10 3 8 4" xfId="21093" xr:uid="{00000000-0005-0000-0000-0000304D0000}"/>
    <cellStyle name="Separador de milhares 10 3 9" xfId="21970" xr:uid="{00000000-0005-0000-0000-0000314D0000}"/>
    <cellStyle name="Separador de milhares 10 3 9 2" xfId="32150" xr:uid="{00000000-0005-0000-0000-0000324D0000}"/>
    <cellStyle name="Separador de milhares 10 3 9 3" xfId="42330" xr:uid="{00000000-0005-0000-0000-0000334D0000}"/>
    <cellStyle name="Separador de milhares 10 4" xfId="4180" xr:uid="{00000000-0005-0000-0000-0000344D0000}"/>
    <cellStyle name="Separador de milhares 10 4 10" xfId="33548" xr:uid="{00000000-0005-0000-0000-0000354D0000}"/>
    <cellStyle name="Separador de milhares 10 4 11" xfId="13187" xr:uid="{00000000-0005-0000-0000-0000364D0000}"/>
    <cellStyle name="Separador de milhares 10 4 2" xfId="5057" xr:uid="{00000000-0005-0000-0000-0000374D0000}"/>
    <cellStyle name="Separador de milhares 10 4 2 2" xfId="6809" xr:uid="{00000000-0005-0000-0000-0000384D0000}"/>
    <cellStyle name="Separador de milhares 10 4 2 2 2" xfId="25996" xr:uid="{00000000-0005-0000-0000-0000394D0000}"/>
    <cellStyle name="Separador de milhares 10 4 2 2 3" xfId="36176" xr:uid="{00000000-0005-0000-0000-00003A4D0000}"/>
    <cellStyle name="Separador de milhares 10 4 2 2 4" xfId="15815" xr:uid="{00000000-0005-0000-0000-00003B4D0000}"/>
    <cellStyle name="Separador de milhares 10 4 2 3" xfId="8562" xr:uid="{00000000-0005-0000-0000-00003C4D0000}"/>
    <cellStyle name="Separador de milhares 10 4 2 3 2" xfId="27749" xr:uid="{00000000-0005-0000-0000-00003D4D0000}"/>
    <cellStyle name="Separador de milhares 10 4 2 3 3" xfId="37929" xr:uid="{00000000-0005-0000-0000-00003E4D0000}"/>
    <cellStyle name="Separador de milhares 10 4 2 3 4" xfId="17568" xr:uid="{00000000-0005-0000-0000-00003F4D0000}"/>
    <cellStyle name="Separador de milhares 10 4 2 4" xfId="10555" xr:uid="{00000000-0005-0000-0000-0000404D0000}"/>
    <cellStyle name="Separador de milhares 10 4 2 4 2" xfId="29739" xr:uid="{00000000-0005-0000-0000-0000414D0000}"/>
    <cellStyle name="Separador de milhares 10 4 2 4 3" xfId="39919" xr:uid="{00000000-0005-0000-0000-0000424D0000}"/>
    <cellStyle name="Separador de milhares 10 4 2 4 4" xfId="19559" xr:uid="{00000000-0005-0000-0000-0000434D0000}"/>
    <cellStyle name="Separador de milhares 10 4 2 5" xfId="24244" xr:uid="{00000000-0005-0000-0000-0000444D0000}"/>
    <cellStyle name="Separador de milhares 10 4 2 6" xfId="34424" xr:uid="{00000000-0005-0000-0000-0000454D0000}"/>
    <cellStyle name="Separador de milhares 10 4 2 7" xfId="14063" xr:uid="{00000000-0005-0000-0000-0000464D0000}"/>
    <cellStyle name="Separador de milhares 10 4 3" xfId="5933" xr:uid="{00000000-0005-0000-0000-0000474D0000}"/>
    <cellStyle name="Separador de milhares 10 4 3 2" xfId="25120" xr:uid="{00000000-0005-0000-0000-0000484D0000}"/>
    <cellStyle name="Separador de milhares 10 4 3 3" xfId="35300" xr:uid="{00000000-0005-0000-0000-0000494D0000}"/>
    <cellStyle name="Separador de milhares 10 4 3 4" xfId="14939" xr:uid="{00000000-0005-0000-0000-00004A4D0000}"/>
    <cellStyle name="Separador de milhares 10 4 4" xfId="7686" xr:uid="{00000000-0005-0000-0000-00004B4D0000}"/>
    <cellStyle name="Separador de milhares 10 4 4 2" xfId="26873" xr:uid="{00000000-0005-0000-0000-00004C4D0000}"/>
    <cellStyle name="Separador de milhares 10 4 4 3" xfId="37053" xr:uid="{00000000-0005-0000-0000-00004D4D0000}"/>
    <cellStyle name="Separador de milhares 10 4 4 4" xfId="16692" xr:uid="{00000000-0005-0000-0000-00004E4D0000}"/>
    <cellStyle name="Separador de milhares 10 4 5" xfId="9679" xr:uid="{00000000-0005-0000-0000-00004F4D0000}"/>
    <cellStyle name="Separador de milhares 10 4 5 2" xfId="28863" xr:uid="{00000000-0005-0000-0000-0000504D0000}"/>
    <cellStyle name="Separador de milhares 10 4 5 3" xfId="39043" xr:uid="{00000000-0005-0000-0000-0000514D0000}"/>
    <cellStyle name="Separador de milhares 10 4 5 4" xfId="18683" xr:uid="{00000000-0005-0000-0000-0000524D0000}"/>
    <cellStyle name="Separador de milhares 10 4 6" xfId="11432" xr:uid="{00000000-0005-0000-0000-0000534D0000}"/>
    <cellStyle name="Separador de milhares 10 4 6 2" xfId="30616" xr:uid="{00000000-0005-0000-0000-0000544D0000}"/>
    <cellStyle name="Separador de milhares 10 4 6 3" xfId="40796" xr:uid="{00000000-0005-0000-0000-0000554D0000}"/>
    <cellStyle name="Separador de milhares 10 4 6 4" xfId="20436" xr:uid="{00000000-0005-0000-0000-0000564D0000}"/>
    <cellStyle name="Separador de milhares 10 4 7" xfId="12308" xr:uid="{00000000-0005-0000-0000-0000574D0000}"/>
    <cellStyle name="Separador de milhares 10 4 7 2" xfId="31492" xr:uid="{00000000-0005-0000-0000-0000584D0000}"/>
    <cellStyle name="Separador de milhares 10 4 7 3" xfId="41672" xr:uid="{00000000-0005-0000-0000-0000594D0000}"/>
    <cellStyle name="Separador de milhares 10 4 7 4" xfId="21312" xr:uid="{00000000-0005-0000-0000-00005A4D0000}"/>
    <cellStyle name="Separador de milhares 10 4 8" xfId="22189" xr:uid="{00000000-0005-0000-0000-00005B4D0000}"/>
    <cellStyle name="Separador de milhares 10 4 8 2" xfId="32369" xr:uid="{00000000-0005-0000-0000-00005C4D0000}"/>
    <cellStyle name="Separador de milhares 10 4 8 3" xfId="42549" xr:uid="{00000000-0005-0000-0000-00005D4D0000}"/>
    <cellStyle name="Separador de milhares 10 4 9" xfId="23368" xr:uid="{00000000-0005-0000-0000-00005E4D0000}"/>
    <cellStyle name="Separador de milhares 10 5" xfId="4619" xr:uid="{00000000-0005-0000-0000-00005F4D0000}"/>
    <cellStyle name="Separador de milhares 10 5 2" xfId="6371" xr:uid="{00000000-0005-0000-0000-0000604D0000}"/>
    <cellStyle name="Separador de milhares 10 5 2 2" xfId="25558" xr:uid="{00000000-0005-0000-0000-0000614D0000}"/>
    <cellStyle name="Separador de milhares 10 5 2 3" xfId="35738" xr:uid="{00000000-0005-0000-0000-0000624D0000}"/>
    <cellStyle name="Separador de milhares 10 5 2 4" xfId="15377" xr:uid="{00000000-0005-0000-0000-0000634D0000}"/>
    <cellStyle name="Separador de milhares 10 5 3" xfId="8124" xr:uid="{00000000-0005-0000-0000-0000644D0000}"/>
    <cellStyle name="Separador de milhares 10 5 3 2" xfId="27311" xr:uid="{00000000-0005-0000-0000-0000654D0000}"/>
    <cellStyle name="Separador de milhares 10 5 3 3" xfId="37491" xr:uid="{00000000-0005-0000-0000-0000664D0000}"/>
    <cellStyle name="Separador de milhares 10 5 3 4" xfId="17130" xr:uid="{00000000-0005-0000-0000-0000674D0000}"/>
    <cellStyle name="Separador de milhares 10 5 4" xfId="10117" xr:uid="{00000000-0005-0000-0000-0000684D0000}"/>
    <cellStyle name="Separador de milhares 10 5 4 2" xfId="29301" xr:uid="{00000000-0005-0000-0000-0000694D0000}"/>
    <cellStyle name="Separador de milhares 10 5 4 3" xfId="39481" xr:uid="{00000000-0005-0000-0000-00006A4D0000}"/>
    <cellStyle name="Separador de milhares 10 5 4 4" xfId="19121" xr:uid="{00000000-0005-0000-0000-00006B4D0000}"/>
    <cellStyle name="Separador de milhares 10 5 5" xfId="23806" xr:uid="{00000000-0005-0000-0000-00006C4D0000}"/>
    <cellStyle name="Separador de milhares 10 5 6" xfId="33986" xr:uid="{00000000-0005-0000-0000-00006D4D0000}"/>
    <cellStyle name="Separador de milhares 10 5 7" xfId="13625" xr:uid="{00000000-0005-0000-0000-00006E4D0000}"/>
    <cellStyle name="Separador de milhares 10 6" xfId="5495" xr:uid="{00000000-0005-0000-0000-00006F4D0000}"/>
    <cellStyle name="Separador de milhares 10 6 2" xfId="9018" xr:uid="{00000000-0005-0000-0000-0000704D0000}"/>
    <cellStyle name="Separador de milhares 10 6 2 2" xfId="28202" xr:uid="{00000000-0005-0000-0000-0000714D0000}"/>
    <cellStyle name="Separador de milhares 10 6 2 3" xfId="38382" xr:uid="{00000000-0005-0000-0000-0000724D0000}"/>
    <cellStyle name="Separador de milhares 10 6 2 4" xfId="18022" xr:uid="{00000000-0005-0000-0000-0000734D0000}"/>
    <cellStyle name="Separador de milhares 10 6 3" xfId="24682" xr:uid="{00000000-0005-0000-0000-0000744D0000}"/>
    <cellStyle name="Separador de milhares 10 6 4" xfId="34862" xr:uid="{00000000-0005-0000-0000-0000754D0000}"/>
    <cellStyle name="Separador de milhares 10 6 5" xfId="14501" xr:uid="{00000000-0005-0000-0000-0000764D0000}"/>
    <cellStyle name="Separador de milhares 10 7" xfId="7248" xr:uid="{00000000-0005-0000-0000-0000774D0000}"/>
    <cellStyle name="Separador de milhares 10 7 2" xfId="26435" xr:uid="{00000000-0005-0000-0000-0000784D0000}"/>
    <cellStyle name="Separador de milhares 10 7 3" xfId="36615" xr:uid="{00000000-0005-0000-0000-0000794D0000}"/>
    <cellStyle name="Separador de milhares 10 7 4" xfId="16254" xr:uid="{00000000-0005-0000-0000-00007A4D0000}"/>
    <cellStyle name="Separador de milhares 10 8" xfId="9241" xr:uid="{00000000-0005-0000-0000-00007B4D0000}"/>
    <cellStyle name="Separador de milhares 10 8 2" xfId="28425" xr:uid="{00000000-0005-0000-0000-00007C4D0000}"/>
    <cellStyle name="Separador de milhares 10 8 3" xfId="38605" xr:uid="{00000000-0005-0000-0000-00007D4D0000}"/>
    <cellStyle name="Separador de milhares 10 8 4" xfId="18245" xr:uid="{00000000-0005-0000-0000-00007E4D0000}"/>
    <cellStyle name="Separador de milhares 10 9" xfId="10994" xr:uid="{00000000-0005-0000-0000-00007F4D0000}"/>
    <cellStyle name="Separador de milhares 10 9 2" xfId="30178" xr:uid="{00000000-0005-0000-0000-0000804D0000}"/>
    <cellStyle name="Separador de milhares 10 9 3" xfId="40358" xr:uid="{00000000-0005-0000-0000-0000814D0000}"/>
    <cellStyle name="Separador de milhares 10 9 4" xfId="19998" xr:uid="{00000000-0005-0000-0000-0000824D0000}"/>
    <cellStyle name="Separador de milhares 11 2" xfId="3736" xr:uid="{00000000-0005-0000-0000-0000834D0000}"/>
    <cellStyle name="Separador de milhares 11 2 2" xfId="3857" xr:uid="{00000000-0005-0000-0000-0000844D0000}"/>
    <cellStyle name="Separador de milhares 11 2 2 10" xfId="21867" xr:uid="{00000000-0005-0000-0000-0000854D0000}"/>
    <cellStyle name="Separador de milhares 11 2 2 10 2" xfId="32047" xr:uid="{00000000-0005-0000-0000-0000864D0000}"/>
    <cellStyle name="Separador de milhares 11 2 2 10 3" xfId="42227" xr:uid="{00000000-0005-0000-0000-0000874D0000}"/>
    <cellStyle name="Separador de milhares 11 2 2 11" xfId="22763" xr:uid="{00000000-0005-0000-0000-0000884D0000}"/>
    <cellStyle name="Separador de milhares 11 2 2 11 2" xfId="32943" xr:uid="{00000000-0005-0000-0000-0000894D0000}"/>
    <cellStyle name="Separador de milhares 11 2 2 11 3" xfId="43123" xr:uid="{00000000-0005-0000-0000-00008A4D0000}"/>
    <cellStyle name="Separador de milhares 11 2 2 12" xfId="23002" xr:uid="{00000000-0005-0000-0000-00008B4D0000}"/>
    <cellStyle name="Separador de milhares 11 2 2 13" xfId="33182" xr:uid="{00000000-0005-0000-0000-00008C4D0000}"/>
    <cellStyle name="Separador de milhares 11 2 2 14" xfId="43362" xr:uid="{00000000-0005-0000-0000-00008D4D0000}"/>
    <cellStyle name="Separador de milhares 11 2 2 15" xfId="43601" xr:uid="{00000000-0005-0000-0000-00008E4D0000}"/>
    <cellStyle name="Separador de milhares 11 2 2 16" xfId="12865" xr:uid="{00000000-0005-0000-0000-00008F4D0000}"/>
    <cellStyle name="Separador de milhares 11 2 2 2" xfId="4077" xr:uid="{00000000-0005-0000-0000-0000904D0000}"/>
    <cellStyle name="Separador de milhares 11 2 2 2 10" xfId="23265" xr:uid="{00000000-0005-0000-0000-0000914D0000}"/>
    <cellStyle name="Separador de milhares 11 2 2 2 11" xfId="33445" xr:uid="{00000000-0005-0000-0000-0000924D0000}"/>
    <cellStyle name="Separador de milhares 11 2 2 2 12" xfId="13084" xr:uid="{00000000-0005-0000-0000-0000934D0000}"/>
    <cellStyle name="Separador de milhares 11 2 2 2 2" xfId="4515" xr:uid="{00000000-0005-0000-0000-0000944D0000}"/>
    <cellStyle name="Separador de milhares 11 2 2 2 2 10" xfId="33883" xr:uid="{00000000-0005-0000-0000-0000954D0000}"/>
    <cellStyle name="Separador de milhares 11 2 2 2 2 11" xfId="13522" xr:uid="{00000000-0005-0000-0000-0000964D0000}"/>
    <cellStyle name="Separador de milhares 11 2 2 2 2 2" xfId="5392" xr:uid="{00000000-0005-0000-0000-0000974D0000}"/>
    <cellStyle name="Separador de milhares 11 2 2 2 2 2 2" xfId="7144" xr:uid="{00000000-0005-0000-0000-0000984D0000}"/>
    <cellStyle name="Separador de milhares 11 2 2 2 2 2 2 2" xfId="26331" xr:uid="{00000000-0005-0000-0000-0000994D0000}"/>
    <cellStyle name="Separador de milhares 11 2 2 2 2 2 2 3" xfId="36511" xr:uid="{00000000-0005-0000-0000-00009A4D0000}"/>
    <cellStyle name="Separador de milhares 11 2 2 2 2 2 2 4" xfId="16150" xr:uid="{00000000-0005-0000-0000-00009B4D0000}"/>
    <cellStyle name="Separador de milhares 11 2 2 2 2 2 3" xfId="8897" xr:uid="{00000000-0005-0000-0000-00009C4D0000}"/>
    <cellStyle name="Separador de milhares 11 2 2 2 2 2 3 2" xfId="28084" xr:uid="{00000000-0005-0000-0000-00009D4D0000}"/>
    <cellStyle name="Separador de milhares 11 2 2 2 2 2 3 3" xfId="38264" xr:uid="{00000000-0005-0000-0000-00009E4D0000}"/>
    <cellStyle name="Separador de milhares 11 2 2 2 2 2 3 4" xfId="17903" xr:uid="{00000000-0005-0000-0000-00009F4D0000}"/>
    <cellStyle name="Separador de milhares 11 2 2 2 2 2 4" xfId="10890" xr:uid="{00000000-0005-0000-0000-0000A04D0000}"/>
    <cellStyle name="Separador de milhares 11 2 2 2 2 2 4 2" xfId="30074" xr:uid="{00000000-0005-0000-0000-0000A14D0000}"/>
    <cellStyle name="Separador de milhares 11 2 2 2 2 2 4 3" xfId="40254" xr:uid="{00000000-0005-0000-0000-0000A24D0000}"/>
    <cellStyle name="Separador de milhares 11 2 2 2 2 2 4 4" xfId="19894" xr:uid="{00000000-0005-0000-0000-0000A34D0000}"/>
    <cellStyle name="Separador de milhares 11 2 2 2 2 2 5" xfId="24579" xr:uid="{00000000-0005-0000-0000-0000A44D0000}"/>
    <cellStyle name="Separador de milhares 11 2 2 2 2 2 6" xfId="34759" xr:uid="{00000000-0005-0000-0000-0000A54D0000}"/>
    <cellStyle name="Separador de milhares 11 2 2 2 2 2 7" xfId="14398" xr:uid="{00000000-0005-0000-0000-0000A64D0000}"/>
    <cellStyle name="Separador de milhares 11 2 2 2 2 3" xfId="6268" xr:uid="{00000000-0005-0000-0000-0000A74D0000}"/>
    <cellStyle name="Separador de milhares 11 2 2 2 2 3 2" xfId="25455" xr:uid="{00000000-0005-0000-0000-0000A84D0000}"/>
    <cellStyle name="Separador de milhares 11 2 2 2 2 3 3" xfId="35635" xr:uid="{00000000-0005-0000-0000-0000A94D0000}"/>
    <cellStyle name="Separador de milhares 11 2 2 2 2 3 4" xfId="15274" xr:uid="{00000000-0005-0000-0000-0000AA4D0000}"/>
    <cellStyle name="Separador de milhares 11 2 2 2 2 4" xfId="8021" xr:uid="{00000000-0005-0000-0000-0000AB4D0000}"/>
    <cellStyle name="Separador de milhares 11 2 2 2 2 4 2" xfId="27208" xr:uid="{00000000-0005-0000-0000-0000AC4D0000}"/>
    <cellStyle name="Separador de milhares 11 2 2 2 2 4 3" xfId="37388" xr:uid="{00000000-0005-0000-0000-0000AD4D0000}"/>
    <cellStyle name="Separador de milhares 11 2 2 2 2 4 4" xfId="17027" xr:uid="{00000000-0005-0000-0000-0000AE4D0000}"/>
    <cellStyle name="Separador de milhares 11 2 2 2 2 5" xfId="10014" xr:uid="{00000000-0005-0000-0000-0000AF4D0000}"/>
    <cellStyle name="Separador de milhares 11 2 2 2 2 5 2" xfId="29198" xr:uid="{00000000-0005-0000-0000-0000B04D0000}"/>
    <cellStyle name="Separador de milhares 11 2 2 2 2 5 3" xfId="39378" xr:uid="{00000000-0005-0000-0000-0000B14D0000}"/>
    <cellStyle name="Separador de milhares 11 2 2 2 2 5 4" xfId="19018" xr:uid="{00000000-0005-0000-0000-0000B24D0000}"/>
    <cellStyle name="Separador de milhares 11 2 2 2 2 6" xfId="11767" xr:uid="{00000000-0005-0000-0000-0000B34D0000}"/>
    <cellStyle name="Separador de milhares 11 2 2 2 2 6 2" xfId="30951" xr:uid="{00000000-0005-0000-0000-0000B44D0000}"/>
    <cellStyle name="Separador de milhares 11 2 2 2 2 6 3" xfId="41131" xr:uid="{00000000-0005-0000-0000-0000B54D0000}"/>
    <cellStyle name="Separador de milhares 11 2 2 2 2 6 4" xfId="20771" xr:uid="{00000000-0005-0000-0000-0000B64D0000}"/>
    <cellStyle name="Separador de milhares 11 2 2 2 2 7" xfId="12643" xr:uid="{00000000-0005-0000-0000-0000B74D0000}"/>
    <cellStyle name="Separador de milhares 11 2 2 2 2 7 2" xfId="31827" xr:uid="{00000000-0005-0000-0000-0000B84D0000}"/>
    <cellStyle name="Separador de milhares 11 2 2 2 2 7 3" xfId="42007" xr:uid="{00000000-0005-0000-0000-0000B94D0000}"/>
    <cellStyle name="Separador de milhares 11 2 2 2 2 7 4" xfId="21647" xr:uid="{00000000-0005-0000-0000-0000BA4D0000}"/>
    <cellStyle name="Separador de milhares 11 2 2 2 2 8" xfId="22524" xr:uid="{00000000-0005-0000-0000-0000BB4D0000}"/>
    <cellStyle name="Separador de milhares 11 2 2 2 2 8 2" xfId="32704" xr:uid="{00000000-0005-0000-0000-0000BC4D0000}"/>
    <cellStyle name="Separador de milhares 11 2 2 2 2 8 3" xfId="42884" xr:uid="{00000000-0005-0000-0000-0000BD4D0000}"/>
    <cellStyle name="Separador de milhares 11 2 2 2 2 9" xfId="23703" xr:uid="{00000000-0005-0000-0000-0000BE4D0000}"/>
    <cellStyle name="Separador de milhares 11 2 2 2 3" xfId="4954" xr:uid="{00000000-0005-0000-0000-0000BF4D0000}"/>
    <cellStyle name="Separador de milhares 11 2 2 2 3 2" xfId="6706" xr:uid="{00000000-0005-0000-0000-0000C04D0000}"/>
    <cellStyle name="Separador de milhares 11 2 2 2 3 2 2" xfId="25893" xr:uid="{00000000-0005-0000-0000-0000C14D0000}"/>
    <cellStyle name="Separador de milhares 11 2 2 2 3 2 3" xfId="36073" xr:uid="{00000000-0005-0000-0000-0000C24D0000}"/>
    <cellStyle name="Separador de milhares 11 2 2 2 3 2 4" xfId="15712" xr:uid="{00000000-0005-0000-0000-0000C34D0000}"/>
    <cellStyle name="Separador de milhares 11 2 2 2 3 3" xfId="8459" xr:uid="{00000000-0005-0000-0000-0000C44D0000}"/>
    <cellStyle name="Separador de milhares 11 2 2 2 3 3 2" xfId="27646" xr:uid="{00000000-0005-0000-0000-0000C54D0000}"/>
    <cellStyle name="Separador de milhares 11 2 2 2 3 3 3" xfId="37826" xr:uid="{00000000-0005-0000-0000-0000C64D0000}"/>
    <cellStyle name="Separador de milhares 11 2 2 2 3 3 4" xfId="17465" xr:uid="{00000000-0005-0000-0000-0000C74D0000}"/>
    <cellStyle name="Separador de milhares 11 2 2 2 3 4" xfId="10452" xr:uid="{00000000-0005-0000-0000-0000C84D0000}"/>
    <cellStyle name="Separador de milhares 11 2 2 2 3 4 2" xfId="29636" xr:uid="{00000000-0005-0000-0000-0000C94D0000}"/>
    <cellStyle name="Separador de milhares 11 2 2 2 3 4 3" xfId="39816" xr:uid="{00000000-0005-0000-0000-0000CA4D0000}"/>
    <cellStyle name="Separador de milhares 11 2 2 2 3 4 4" xfId="19456" xr:uid="{00000000-0005-0000-0000-0000CB4D0000}"/>
    <cellStyle name="Separador de milhares 11 2 2 2 3 5" xfId="24141" xr:uid="{00000000-0005-0000-0000-0000CC4D0000}"/>
    <cellStyle name="Separador de milhares 11 2 2 2 3 6" xfId="34321" xr:uid="{00000000-0005-0000-0000-0000CD4D0000}"/>
    <cellStyle name="Separador de milhares 11 2 2 2 3 7" xfId="13960" xr:uid="{00000000-0005-0000-0000-0000CE4D0000}"/>
    <cellStyle name="Separador de milhares 11 2 2 2 4" xfId="5830" xr:uid="{00000000-0005-0000-0000-0000CF4D0000}"/>
    <cellStyle name="Separador de milhares 11 2 2 2 4 2" xfId="25017" xr:uid="{00000000-0005-0000-0000-0000D04D0000}"/>
    <cellStyle name="Separador de milhares 11 2 2 2 4 3" xfId="35197" xr:uid="{00000000-0005-0000-0000-0000D14D0000}"/>
    <cellStyle name="Separador de milhares 11 2 2 2 4 4" xfId="14836" xr:uid="{00000000-0005-0000-0000-0000D24D0000}"/>
    <cellStyle name="Separador de milhares 11 2 2 2 5" xfId="7583" xr:uid="{00000000-0005-0000-0000-0000D34D0000}"/>
    <cellStyle name="Separador de milhares 11 2 2 2 5 2" xfId="26770" xr:uid="{00000000-0005-0000-0000-0000D44D0000}"/>
    <cellStyle name="Separador de milhares 11 2 2 2 5 3" xfId="36950" xr:uid="{00000000-0005-0000-0000-0000D54D0000}"/>
    <cellStyle name="Separador de milhares 11 2 2 2 5 4" xfId="16589" xr:uid="{00000000-0005-0000-0000-0000D64D0000}"/>
    <cellStyle name="Separador de milhares 11 2 2 2 6" xfId="9576" xr:uid="{00000000-0005-0000-0000-0000D74D0000}"/>
    <cellStyle name="Separador de milhares 11 2 2 2 6 2" xfId="28760" xr:uid="{00000000-0005-0000-0000-0000D84D0000}"/>
    <cellStyle name="Separador de milhares 11 2 2 2 6 3" xfId="38940" xr:uid="{00000000-0005-0000-0000-0000D94D0000}"/>
    <cellStyle name="Separador de milhares 11 2 2 2 6 4" xfId="18580" xr:uid="{00000000-0005-0000-0000-0000DA4D0000}"/>
    <cellStyle name="Separador de milhares 11 2 2 2 7" xfId="11329" xr:uid="{00000000-0005-0000-0000-0000DB4D0000}"/>
    <cellStyle name="Separador de milhares 11 2 2 2 7 2" xfId="30513" xr:uid="{00000000-0005-0000-0000-0000DC4D0000}"/>
    <cellStyle name="Separador de milhares 11 2 2 2 7 3" xfId="40693" xr:uid="{00000000-0005-0000-0000-0000DD4D0000}"/>
    <cellStyle name="Separador de milhares 11 2 2 2 7 4" xfId="20333" xr:uid="{00000000-0005-0000-0000-0000DE4D0000}"/>
    <cellStyle name="Separador de milhares 11 2 2 2 8" xfId="12205" xr:uid="{00000000-0005-0000-0000-0000DF4D0000}"/>
    <cellStyle name="Separador de milhares 11 2 2 2 8 2" xfId="31389" xr:uid="{00000000-0005-0000-0000-0000E04D0000}"/>
    <cellStyle name="Separador de milhares 11 2 2 2 8 3" xfId="41569" xr:uid="{00000000-0005-0000-0000-0000E14D0000}"/>
    <cellStyle name="Separador de milhares 11 2 2 2 8 4" xfId="21209" xr:uid="{00000000-0005-0000-0000-0000E24D0000}"/>
    <cellStyle name="Separador de milhares 11 2 2 2 9" xfId="22086" xr:uid="{00000000-0005-0000-0000-0000E34D0000}"/>
    <cellStyle name="Separador de milhares 11 2 2 2 9 2" xfId="32266" xr:uid="{00000000-0005-0000-0000-0000E44D0000}"/>
    <cellStyle name="Separador de milhares 11 2 2 2 9 3" xfId="42446" xr:uid="{00000000-0005-0000-0000-0000E54D0000}"/>
    <cellStyle name="Separador de milhares 11 2 2 3" xfId="4296" xr:uid="{00000000-0005-0000-0000-0000E64D0000}"/>
    <cellStyle name="Separador de milhares 11 2 2 3 10" xfId="33664" xr:uid="{00000000-0005-0000-0000-0000E74D0000}"/>
    <cellStyle name="Separador de milhares 11 2 2 3 11" xfId="13303" xr:uid="{00000000-0005-0000-0000-0000E84D0000}"/>
    <cellStyle name="Separador de milhares 11 2 2 3 2" xfId="5173" xr:uid="{00000000-0005-0000-0000-0000E94D0000}"/>
    <cellStyle name="Separador de milhares 11 2 2 3 2 2" xfId="6925" xr:uid="{00000000-0005-0000-0000-0000EA4D0000}"/>
    <cellStyle name="Separador de milhares 11 2 2 3 2 2 2" xfId="26112" xr:uid="{00000000-0005-0000-0000-0000EB4D0000}"/>
    <cellStyle name="Separador de milhares 11 2 2 3 2 2 3" xfId="36292" xr:uid="{00000000-0005-0000-0000-0000EC4D0000}"/>
    <cellStyle name="Separador de milhares 11 2 2 3 2 2 4" xfId="15931" xr:uid="{00000000-0005-0000-0000-0000ED4D0000}"/>
    <cellStyle name="Separador de milhares 11 2 2 3 2 3" xfId="8678" xr:uid="{00000000-0005-0000-0000-0000EE4D0000}"/>
    <cellStyle name="Separador de milhares 11 2 2 3 2 3 2" xfId="27865" xr:uid="{00000000-0005-0000-0000-0000EF4D0000}"/>
    <cellStyle name="Separador de milhares 11 2 2 3 2 3 3" xfId="38045" xr:uid="{00000000-0005-0000-0000-0000F04D0000}"/>
    <cellStyle name="Separador de milhares 11 2 2 3 2 3 4" xfId="17684" xr:uid="{00000000-0005-0000-0000-0000F14D0000}"/>
    <cellStyle name="Separador de milhares 11 2 2 3 2 4" xfId="10671" xr:uid="{00000000-0005-0000-0000-0000F24D0000}"/>
    <cellStyle name="Separador de milhares 11 2 2 3 2 4 2" xfId="29855" xr:uid="{00000000-0005-0000-0000-0000F34D0000}"/>
    <cellStyle name="Separador de milhares 11 2 2 3 2 4 3" xfId="40035" xr:uid="{00000000-0005-0000-0000-0000F44D0000}"/>
    <cellStyle name="Separador de milhares 11 2 2 3 2 4 4" xfId="19675" xr:uid="{00000000-0005-0000-0000-0000F54D0000}"/>
    <cellStyle name="Separador de milhares 11 2 2 3 2 5" xfId="24360" xr:uid="{00000000-0005-0000-0000-0000F64D0000}"/>
    <cellStyle name="Separador de milhares 11 2 2 3 2 6" xfId="34540" xr:uid="{00000000-0005-0000-0000-0000F74D0000}"/>
    <cellStyle name="Separador de milhares 11 2 2 3 2 7" xfId="14179" xr:uid="{00000000-0005-0000-0000-0000F84D0000}"/>
    <cellStyle name="Separador de milhares 11 2 2 3 3" xfId="6049" xr:uid="{00000000-0005-0000-0000-0000F94D0000}"/>
    <cellStyle name="Separador de milhares 11 2 2 3 3 2" xfId="25236" xr:uid="{00000000-0005-0000-0000-0000FA4D0000}"/>
    <cellStyle name="Separador de milhares 11 2 2 3 3 3" xfId="35416" xr:uid="{00000000-0005-0000-0000-0000FB4D0000}"/>
    <cellStyle name="Separador de milhares 11 2 2 3 3 4" xfId="15055" xr:uid="{00000000-0005-0000-0000-0000FC4D0000}"/>
    <cellStyle name="Separador de milhares 11 2 2 3 4" xfId="7802" xr:uid="{00000000-0005-0000-0000-0000FD4D0000}"/>
    <cellStyle name="Separador de milhares 11 2 2 3 4 2" xfId="26989" xr:uid="{00000000-0005-0000-0000-0000FE4D0000}"/>
    <cellStyle name="Separador de milhares 11 2 2 3 4 3" xfId="37169" xr:uid="{00000000-0005-0000-0000-0000FF4D0000}"/>
    <cellStyle name="Separador de milhares 11 2 2 3 4 4" xfId="16808" xr:uid="{00000000-0005-0000-0000-0000004E0000}"/>
    <cellStyle name="Separador de milhares 11 2 2 3 5" xfId="9795" xr:uid="{00000000-0005-0000-0000-0000014E0000}"/>
    <cellStyle name="Separador de milhares 11 2 2 3 5 2" xfId="28979" xr:uid="{00000000-0005-0000-0000-0000024E0000}"/>
    <cellStyle name="Separador de milhares 11 2 2 3 5 3" xfId="39159" xr:uid="{00000000-0005-0000-0000-0000034E0000}"/>
    <cellStyle name="Separador de milhares 11 2 2 3 5 4" xfId="18799" xr:uid="{00000000-0005-0000-0000-0000044E0000}"/>
    <cellStyle name="Separador de milhares 11 2 2 3 6" xfId="11548" xr:uid="{00000000-0005-0000-0000-0000054E0000}"/>
    <cellStyle name="Separador de milhares 11 2 2 3 6 2" xfId="30732" xr:uid="{00000000-0005-0000-0000-0000064E0000}"/>
    <cellStyle name="Separador de milhares 11 2 2 3 6 3" xfId="40912" xr:uid="{00000000-0005-0000-0000-0000074E0000}"/>
    <cellStyle name="Separador de milhares 11 2 2 3 6 4" xfId="20552" xr:uid="{00000000-0005-0000-0000-0000084E0000}"/>
    <cellStyle name="Separador de milhares 11 2 2 3 7" xfId="12424" xr:uid="{00000000-0005-0000-0000-0000094E0000}"/>
    <cellStyle name="Separador de milhares 11 2 2 3 7 2" xfId="31608" xr:uid="{00000000-0005-0000-0000-00000A4E0000}"/>
    <cellStyle name="Separador de milhares 11 2 2 3 7 3" xfId="41788" xr:uid="{00000000-0005-0000-0000-00000B4E0000}"/>
    <cellStyle name="Separador de milhares 11 2 2 3 7 4" xfId="21428" xr:uid="{00000000-0005-0000-0000-00000C4E0000}"/>
    <cellStyle name="Separador de milhares 11 2 2 3 8" xfId="22305" xr:uid="{00000000-0005-0000-0000-00000D4E0000}"/>
    <cellStyle name="Separador de milhares 11 2 2 3 8 2" xfId="32485" xr:uid="{00000000-0005-0000-0000-00000E4E0000}"/>
    <cellStyle name="Separador de milhares 11 2 2 3 8 3" xfId="42665" xr:uid="{00000000-0005-0000-0000-00000F4E0000}"/>
    <cellStyle name="Separador de milhares 11 2 2 3 9" xfId="23484" xr:uid="{00000000-0005-0000-0000-0000104E0000}"/>
    <cellStyle name="Separador de milhares 11 2 2 4" xfId="4735" xr:uid="{00000000-0005-0000-0000-0000114E0000}"/>
    <cellStyle name="Separador de milhares 11 2 2 4 2" xfId="6487" xr:uid="{00000000-0005-0000-0000-0000124E0000}"/>
    <cellStyle name="Separador de milhares 11 2 2 4 2 2" xfId="25674" xr:uid="{00000000-0005-0000-0000-0000134E0000}"/>
    <cellStyle name="Separador de milhares 11 2 2 4 2 3" xfId="35854" xr:uid="{00000000-0005-0000-0000-0000144E0000}"/>
    <cellStyle name="Separador de milhares 11 2 2 4 2 4" xfId="15493" xr:uid="{00000000-0005-0000-0000-0000154E0000}"/>
    <cellStyle name="Separador de milhares 11 2 2 4 3" xfId="8240" xr:uid="{00000000-0005-0000-0000-0000164E0000}"/>
    <cellStyle name="Separador de milhares 11 2 2 4 3 2" xfId="27427" xr:uid="{00000000-0005-0000-0000-0000174E0000}"/>
    <cellStyle name="Separador de milhares 11 2 2 4 3 3" xfId="37607" xr:uid="{00000000-0005-0000-0000-0000184E0000}"/>
    <cellStyle name="Separador de milhares 11 2 2 4 3 4" xfId="17246" xr:uid="{00000000-0005-0000-0000-0000194E0000}"/>
    <cellStyle name="Separador de milhares 11 2 2 4 4" xfId="10233" xr:uid="{00000000-0005-0000-0000-00001A4E0000}"/>
    <cellStyle name="Separador de milhares 11 2 2 4 4 2" xfId="29417" xr:uid="{00000000-0005-0000-0000-00001B4E0000}"/>
    <cellStyle name="Separador de milhares 11 2 2 4 4 3" xfId="39597" xr:uid="{00000000-0005-0000-0000-00001C4E0000}"/>
    <cellStyle name="Separador de milhares 11 2 2 4 4 4" xfId="19237" xr:uid="{00000000-0005-0000-0000-00001D4E0000}"/>
    <cellStyle name="Separador de milhares 11 2 2 4 5" xfId="23922" xr:uid="{00000000-0005-0000-0000-00001E4E0000}"/>
    <cellStyle name="Separador de milhares 11 2 2 4 6" xfId="34102" xr:uid="{00000000-0005-0000-0000-00001F4E0000}"/>
    <cellStyle name="Separador de milhares 11 2 2 4 7" xfId="13741" xr:uid="{00000000-0005-0000-0000-0000204E0000}"/>
    <cellStyle name="Separador de milhares 11 2 2 5" xfId="5611" xr:uid="{00000000-0005-0000-0000-0000214E0000}"/>
    <cellStyle name="Separador de milhares 11 2 2 5 2" xfId="9137" xr:uid="{00000000-0005-0000-0000-0000224E0000}"/>
    <cellStyle name="Separador de milhares 11 2 2 5 2 2" xfId="28321" xr:uid="{00000000-0005-0000-0000-0000234E0000}"/>
    <cellStyle name="Separador de milhares 11 2 2 5 2 3" xfId="38501" xr:uid="{00000000-0005-0000-0000-0000244E0000}"/>
    <cellStyle name="Separador de milhares 11 2 2 5 2 4" xfId="18141" xr:uid="{00000000-0005-0000-0000-0000254E0000}"/>
    <cellStyle name="Separador de milhares 11 2 2 5 3" xfId="24798" xr:uid="{00000000-0005-0000-0000-0000264E0000}"/>
    <cellStyle name="Separador de milhares 11 2 2 5 4" xfId="34978" xr:uid="{00000000-0005-0000-0000-0000274E0000}"/>
    <cellStyle name="Separador de milhares 11 2 2 5 5" xfId="14617" xr:uid="{00000000-0005-0000-0000-0000284E0000}"/>
    <cellStyle name="Separador de milhares 11 2 2 6" xfId="7364" xr:uid="{00000000-0005-0000-0000-0000294E0000}"/>
    <cellStyle name="Separador de milhares 11 2 2 6 2" xfId="26551" xr:uid="{00000000-0005-0000-0000-00002A4E0000}"/>
    <cellStyle name="Separador de milhares 11 2 2 6 3" xfId="36731" xr:uid="{00000000-0005-0000-0000-00002B4E0000}"/>
    <cellStyle name="Separador de milhares 11 2 2 6 4" xfId="16370" xr:uid="{00000000-0005-0000-0000-00002C4E0000}"/>
    <cellStyle name="Separador de milhares 11 2 2 7" xfId="9357" xr:uid="{00000000-0005-0000-0000-00002D4E0000}"/>
    <cellStyle name="Separador de milhares 11 2 2 7 2" xfId="28541" xr:uid="{00000000-0005-0000-0000-00002E4E0000}"/>
    <cellStyle name="Separador de milhares 11 2 2 7 3" xfId="38721" xr:uid="{00000000-0005-0000-0000-00002F4E0000}"/>
    <cellStyle name="Separador de milhares 11 2 2 7 4" xfId="18361" xr:uid="{00000000-0005-0000-0000-0000304E0000}"/>
    <cellStyle name="Separador de milhares 11 2 2 8" xfId="11110" xr:uid="{00000000-0005-0000-0000-0000314E0000}"/>
    <cellStyle name="Separador de milhares 11 2 2 8 2" xfId="30294" xr:uid="{00000000-0005-0000-0000-0000324E0000}"/>
    <cellStyle name="Separador de milhares 11 2 2 8 3" xfId="40474" xr:uid="{00000000-0005-0000-0000-0000334E0000}"/>
    <cellStyle name="Separador de milhares 11 2 2 8 4" xfId="20114" xr:uid="{00000000-0005-0000-0000-0000344E0000}"/>
    <cellStyle name="Separador de milhares 11 2 2 9" xfId="11986" xr:uid="{00000000-0005-0000-0000-0000354E0000}"/>
    <cellStyle name="Separador de milhares 11 2 2 9 2" xfId="31170" xr:uid="{00000000-0005-0000-0000-0000364E0000}"/>
    <cellStyle name="Separador de milhares 11 2 2 9 3" xfId="41350" xr:uid="{00000000-0005-0000-0000-0000374E0000}"/>
    <cellStyle name="Separador de milhares 11 2 2 9 4" xfId="20990" xr:uid="{00000000-0005-0000-0000-0000384E0000}"/>
    <cellStyle name="Separador de milhares 11 2 3" xfId="9019" xr:uid="{00000000-0005-0000-0000-0000394E0000}"/>
    <cellStyle name="Separador de milhares 11 2 3 2" xfId="28203" xr:uid="{00000000-0005-0000-0000-00003A4E0000}"/>
    <cellStyle name="Separador de milhares 11 2 3 3" xfId="38383" xr:uid="{00000000-0005-0000-0000-00003B4E0000}"/>
    <cellStyle name="Separador de milhares 11 2 3 4" xfId="18023" xr:uid="{00000000-0005-0000-0000-00003C4E0000}"/>
    <cellStyle name="Separador de milhares 11 2 4" xfId="22645" xr:uid="{00000000-0005-0000-0000-00003D4E0000}"/>
    <cellStyle name="Separador de milhares 11 2 4 2" xfId="32825" xr:uid="{00000000-0005-0000-0000-00003E4E0000}"/>
    <cellStyle name="Separador de milhares 11 2 4 3" xfId="43005" xr:uid="{00000000-0005-0000-0000-00003F4E0000}"/>
    <cellStyle name="Separador de milhares 11 2 5" xfId="22884" xr:uid="{00000000-0005-0000-0000-0000404E0000}"/>
    <cellStyle name="Separador de milhares 11 2 6" xfId="33064" xr:uid="{00000000-0005-0000-0000-0000414E0000}"/>
    <cellStyle name="Separador de milhares 11 2 7" xfId="43244" xr:uid="{00000000-0005-0000-0000-0000424E0000}"/>
    <cellStyle name="Separador de milhares 11 2 8" xfId="43483" xr:uid="{00000000-0005-0000-0000-0000434E0000}"/>
    <cellStyle name="Separador de milhares 12" xfId="3672" xr:uid="{00000000-0005-0000-0000-0000444E0000}"/>
    <cellStyle name="Separador de milhares 12 2" xfId="3801" xr:uid="{00000000-0005-0000-0000-0000454E0000}"/>
    <cellStyle name="Separador de milhares 12 2 10" xfId="21811" xr:uid="{00000000-0005-0000-0000-0000464E0000}"/>
    <cellStyle name="Separador de milhares 12 2 10 2" xfId="31991" xr:uid="{00000000-0005-0000-0000-0000474E0000}"/>
    <cellStyle name="Separador de milhares 12 2 10 3" xfId="42171" xr:uid="{00000000-0005-0000-0000-0000484E0000}"/>
    <cellStyle name="Separador de milhares 12 2 11" xfId="22707" xr:uid="{00000000-0005-0000-0000-0000494E0000}"/>
    <cellStyle name="Separador de milhares 12 2 11 2" xfId="32887" xr:uid="{00000000-0005-0000-0000-00004A4E0000}"/>
    <cellStyle name="Separador de milhares 12 2 11 3" xfId="43067" xr:uid="{00000000-0005-0000-0000-00004B4E0000}"/>
    <cellStyle name="Separador de milhares 12 2 12" xfId="22946" xr:uid="{00000000-0005-0000-0000-00004C4E0000}"/>
    <cellStyle name="Separador de milhares 12 2 13" xfId="33126" xr:uid="{00000000-0005-0000-0000-00004D4E0000}"/>
    <cellStyle name="Separador de milhares 12 2 14" xfId="43306" xr:uid="{00000000-0005-0000-0000-00004E4E0000}"/>
    <cellStyle name="Separador de milhares 12 2 15" xfId="43545" xr:uid="{00000000-0005-0000-0000-00004F4E0000}"/>
    <cellStyle name="Separador de milhares 12 2 16" xfId="12809" xr:uid="{00000000-0005-0000-0000-0000504E0000}"/>
    <cellStyle name="Separador de milhares 12 2 2" xfId="4021" xr:uid="{00000000-0005-0000-0000-0000514E0000}"/>
    <cellStyle name="Separador de milhares 12 2 2 10" xfId="23209" xr:uid="{00000000-0005-0000-0000-0000524E0000}"/>
    <cellStyle name="Separador de milhares 12 2 2 11" xfId="33389" xr:uid="{00000000-0005-0000-0000-0000534E0000}"/>
    <cellStyle name="Separador de milhares 12 2 2 12" xfId="13028" xr:uid="{00000000-0005-0000-0000-0000544E0000}"/>
    <cellStyle name="Separador de milhares 12 2 2 2" xfId="4459" xr:uid="{00000000-0005-0000-0000-0000554E0000}"/>
    <cellStyle name="Separador de milhares 12 2 2 2 10" xfId="33827" xr:uid="{00000000-0005-0000-0000-0000564E0000}"/>
    <cellStyle name="Separador de milhares 12 2 2 2 11" xfId="13466" xr:uid="{00000000-0005-0000-0000-0000574E0000}"/>
    <cellStyle name="Separador de milhares 12 2 2 2 2" xfId="5336" xr:uid="{00000000-0005-0000-0000-0000584E0000}"/>
    <cellStyle name="Separador de milhares 12 2 2 2 2 2" xfId="7088" xr:uid="{00000000-0005-0000-0000-0000594E0000}"/>
    <cellStyle name="Separador de milhares 12 2 2 2 2 2 2" xfId="26275" xr:uid="{00000000-0005-0000-0000-00005A4E0000}"/>
    <cellStyle name="Separador de milhares 12 2 2 2 2 2 3" xfId="36455" xr:uid="{00000000-0005-0000-0000-00005B4E0000}"/>
    <cellStyle name="Separador de milhares 12 2 2 2 2 2 4" xfId="16094" xr:uid="{00000000-0005-0000-0000-00005C4E0000}"/>
    <cellStyle name="Separador de milhares 12 2 2 2 2 3" xfId="8841" xr:uid="{00000000-0005-0000-0000-00005D4E0000}"/>
    <cellStyle name="Separador de milhares 12 2 2 2 2 3 2" xfId="28028" xr:uid="{00000000-0005-0000-0000-00005E4E0000}"/>
    <cellStyle name="Separador de milhares 12 2 2 2 2 3 3" xfId="38208" xr:uid="{00000000-0005-0000-0000-00005F4E0000}"/>
    <cellStyle name="Separador de milhares 12 2 2 2 2 3 4" xfId="17847" xr:uid="{00000000-0005-0000-0000-0000604E0000}"/>
    <cellStyle name="Separador de milhares 12 2 2 2 2 4" xfId="10834" xr:uid="{00000000-0005-0000-0000-0000614E0000}"/>
    <cellStyle name="Separador de milhares 12 2 2 2 2 4 2" xfId="30018" xr:uid="{00000000-0005-0000-0000-0000624E0000}"/>
    <cellStyle name="Separador de milhares 12 2 2 2 2 4 3" xfId="40198" xr:uid="{00000000-0005-0000-0000-0000634E0000}"/>
    <cellStyle name="Separador de milhares 12 2 2 2 2 4 4" xfId="19838" xr:uid="{00000000-0005-0000-0000-0000644E0000}"/>
    <cellStyle name="Separador de milhares 12 2 2 2 2 5" xfId="24523" xr:uid="{00000000-0005-0000-0000-0000654E0000}"/>
    <cellStyle name="Separador de milhares 12 2 2 2 2 6" xfId="34703" xr:uid="{00000000-0005-0000-0000-0000664E0000}"/>
    <cellStyle name="Separador de milhares 12 2 2 2 2 7" xfId="14342" xr:uid="{00000000-0005-0000-0000-0000674E0000}"/>
    <cellStyle name="Separador de milhares 12 2 2 2 3" xfId="6212" xr:uid="{00000000-0005-0000-0000-0000684E0000}"/>
    <cellStyle name="Separador de milhares 12 2 2 2 3 2" xfId="25399" xr:uid="{00000000-0005-0000-0000-0000694E0000}"/>
    <cellStyle name="Separador de milhares 12 2 2 2 3 3" xfId="35579" xr:uid="{00000000-0005-0000-0000-00006A4E0000}"/>
    <cellStyle name="Separador de milhares 12 2 2 2 3 4" xfId="15218" xr:uid="{00000000-0005-0000-0000-00006B4E0000}"/>
    <cellStyle name="Separador de milhares 12 2 2 2 4" xfId="7965" xr:uid="{00000000-0005-0000-0000-00006C4E0000}"/>
    <cellStyle name="Separador de milhares 12 2 2 2 4 2" xfId="27152" xr:uid="{00000000-0005-0000-0000-00006D4E0000}"/>
    <cellStyle name="Separador de milhares 12 2 2 2 4 3" xfId="37332" xr:uid="{00000000-0005-0000-0000-00006E4E0000}"/>
    <cellStyle name="Separador de milhares 12 2 2 2 4 4" xfId="16971" xr:uid="{00000000-0005-0000-0000-00006F4E0000}"/>
    <cellStyle name="Separador de milhares 12 2 2 2 5" xfId="9958" xr:uid="{00000000-0005-0000-0000-0000704E0000}"/>
    <cellStyle name="Separador de milhares 12 2 2 2 5 2" xfId="29142" xr:uid="{00000000-0005-0000-0000-0000714E0000}"/>
    <cellStyle name="Separador de milhares 12 2 2 2 5 3" xfId="39322" xr:uid="{00000000-0005-0000-0000-0000724E0000}"/>
    <cellStyle name="Separador de milhares 12 2 2 2 5 4" xfId="18962" xr:uid="{00000000-0005-0000-0000-0000734E0000}"/>
    <cellStyle name="Separador de milhares 12 2 2 2 6" xfId="11711" xr:uid="{00000000-0005-0000-0000-0000744E0000}"/>
    <cellStyle name="Separador de milhares 12 2 2 2 6 2" xfId="30895" xr:uid="{00000000-0005-0000-0000-0000754E0000}"/>
    <cellStyle name="Separador de milhares 12 2 2 2 6 3" xfId="41075" xr:uid="{00000000-0005-0000-0000-0000764E0000}"/>
    <cellStyle name="Separador de milhares 12 2 2 2 6 4" xfId="20715" xr:uid="{00000000-0005-0000-0000-0000774E0000}"/>
    <cellStyle name="Separador de milhares 12 2 2 2 7" xfId="12587" xr:uid="{00000000-0005-0000-0000-0000784E0000}"/>
    <cellStyle name="Separador de milhares 12 2 2 2 7 2" xfId="31771" xr:uid="{00000000-0005-0000-0000-0000794E0000}"/>
    <cellStyle name="Separador de milhares 12 2 2 2 7 3" xfId="41951" xr:uid="{00000000-0005-0000-0000-00007A4E0000}"/>
    <cellStyle name="Separador de milhares 12 2 2 2 7 4" xfId="21591" xr:uid="{00000000-0005-0000-0000-00007B4E0000}"/>
    <cellStyle name="Separador de milhares 12 2 2 2 8" xfId="22468" xr:uid="{00000000-0005-0000-0000-00007C4E0000}"/>
    <cellStyle name="Separador de milhares 12 2 2 2 8 2" xfId="32648" xr:uid="{00000000-0005-0000-0000-00007D4E0000}"/>
    <cellStyle name="Separador de milhares 12 2 2 2 8 3" xfId="42828" xr:uid="{00000000-0005-0000-0000-00007E4E0000}"/>
    <cellStyle name="Separador de milhares 12 2 2 2 9" xfId="23647" xr:uid="{00000000-0005-0000-0000-00007F4E0000}"/>
    <cellStyle name="Separador de milhares 12 2 2 3" xfId="4898" xr:uid="{00000000-0005-0000-0000-0000804E0000}"/>
    <cellStyle name="Separador de milhares 12 2 2 3 2" xfId="6650" xr:uid="{00000000-0005-0000-0000-0000814E0000}"/>
    <cellStyle name="Separador de milhares 12 2 2 3 2 2" xfId="25837" xr:uid="{00000000-0005-0000-0000-0000824E0000}"/>
    <cellStyle name="Separador de milhares 12 2 2 3 2 3" xfId="36017" xr:uid="{00000000-0005-0000-0000-0000834E0000}"/>
    <cellStyle name="Separador de milhares 12 2 2 3 2 4" xfId="15656" xr:uid="{00000000-0005-0000-0000-0000844E0000}"/>
    <cellStyle name="Separador de milhares 12 2 2 3 3" xfId="8403" xr:uid="{00000000-0005-0000-0000-0000854E0000}"/>
    <cellStyle name="Separador de milhares 12 2 2 3 3 2" xfId="27590" xr:uid="{00000000-0005-0000-0000-0000864E0000}"/>
    <cellStyle name="Separador de milhares 12 2 2 3 3 3" xfId="37770" xr:uid="{00000000-0005-0000-0000-0000874E0000}"/>
    <cellStyle name="Separador de milhares 12 2 2 3 3 4" xfId="17409" xr:uid="{00000000-0005-0000-0000-0000884E0000}"/>
    <cellStyle name="Separador de milhares 12 2 2 3 4" xfId="10396" xr:uid="{00000000-0005-0000-0000-0000894E0000}"/>
    <cellStyle name="Separador de milhares 12 2 2 3 4 2" xfId="29580" xr:uid="{00000000-0005-0000-0000-00008A4E0000}"/>
    <cellStyle name="Separador de milhares 12 2 2 3 4 3" xfId="39760" xr:uid="{00000000-0005-0000-0000-00008B4E0000}"/>
    <cellStyle name="Separador de milhares 12 2 2 3 4 4" xfId="19400" xr:uid="{00000000-0005-0000-0000-00008C4E0000}"/>
    <cellStyle name="Separador de milhares 12 2 2 3 5" xfId="24085" xr:uid="{00000000-0005-0000-0000-00008D4E0000}"/>
    <cellStyle name="Separador de milhares 12 2 2 3 6" xfId="34265" xr:uid="{00000000-0005-0000-0000-00008E4E0000}"/>
    <cellStyle name="Separador de milhares 12 2 2 3 7" xfId="13904" xr:uid="{00000000-0005-0000-0000-00008F4E0000}"/>
    <cellStyle name="Separador de milhares 12 2 2 4" xfId="5774" xr:uid="{00000000-0005-0000-0000-0000904E0000}"/>
    <cellStyle name="Separador de milhares 12 2 2 4 2" xfId="24961" xr:uid="{00000000-0005-0000-0000-0000914E0000}"/>
    <cellStyle name="Separador de milhares 12 2 2 4 3" xfId="35141" xr:uid="{00000000-0005-0000-0000-0000924E0000}"/>
    <cellStyle name="Separador de milhares 12 2 2 4 4" xfId="14780" xr:uid="{00000000-0005-0000-0000-0000934E0000}"/>
    <cellStyle name="Separador de milhares 12 2 2 5" xfId="7527" xr:uid="{00000000-0005-0000-0000-0000944E0000}"/>
    <cellStyle name="Separador de milhares 12 2 2 5 2" xfId="26714" xr:uid="{00000000-0005-0000-0000-0000954E0000}"/>
    <cellStyle name="Separador de milhares 12 2 2 5 3" xfId="36894" xr:uid="{00000000-0005-0000-0000-0000964E0000}"/>
    <cellStyle name="Separador de milhares 12 2 2 5 4" xfId="16533" xr:uid="{00000000-0005-0000-0000-0000974E0000}"/>
    <cellStyle name="Separador de milhares 12 2 2 6" xfId="9520" xr:uid="{00000000-0005-0000-0000-0000984E0000}"/>
    <cellStyle name="Separador de milhares 12 2 2 6 2" xfId="28704" xr:uid="{00000000-0005-0000-0000-0000994E0000}"/>
    <cellStyle name="Separador de milhares 12 2 2 6 3" xfId="38884" xr:uid="{00000000-0005-0000-0000-00009A4E0000}"/>
    <cellStyle name="Separador de milhares 12 2 2 6 4" xfId="18524" xr:uid="{00000000-0005-0000-0000-00009B4E0000}"/>
    <cellStyle name="Separador de milhares 12 2 2 7" xfId="11273" xr:uid="{00000000-0005-0000-0000-00009C4E0000}"/>
    <cellStyle name="Separador de milhares 12 2 2 7 2" xfId="30457" xr:uid="{00000000-0005-0000-0000-00009D4E0000}"/>
    <cellStyle name="Separador de milhares 12 2 2 7 3" xfId="40637" xr:uid="{00000000-0005-0000-0000-00009E4E0000}"/>
    <cellStyle name="Separador de milhares 12 2 2 7 4" xfId="20277" xr:uid="{00000000-0005-0000-0000-00009F4E0000}"/>
    <cellStyle name="Separador de milhares 12 2 2 8" xfId="12149" xr:uid="{00000000-0005-0000-0000-0000A04E0000}"/>
    <cellStyle name="Separador de milhares 12 2 2 8 2" xfId="31333" xr:uid="{00000000-0005-0000-0000-0000A14E0000}"/>
    <cellStyle name="Separador de milhares 12 2 2 8 3" xfId="41513" xr:uid="{00000000-0005-0000-0000-0000A24E0000}"/>
    <cellStyle name="Separador de milhares 12 2 2 8 4" xfId="21153" xr:uid="{00000000-0005-0000-0000-0000A34E0000}"/>
    <cellStyle name="Separador de milhares 12 2 2 9" xfId="22030" xr:uid="{00000000-0005-0000-0000-0000A44E0000}"/>
    <cellStyle name="Separador de milhares 12 2 2 9 2" xfId="32210" xr:uid="{00000000-0005-0000-0000-0000A54E0000}"/>
    <cellStyle name="Separador de milhares 12 2 2 9 3" xfId="42390" xr:uid="{00000000-0005-0000-0000-0000A64E0000}"/>
    <cellStyle name="Separador de milhares 12 2 3" xfId="4240" xr:uid="{00000000-0005-0000-0000-0000A74E0000}"/>
    <cellStyle name="Separador de milhares 12 2 3 10" xfId="33608" xr:uid="{00000000-0005-0000-0000-0000A84E0000}"/>
    <cellStyle name="Separador de milhares 12 2 3 11" xfId="13247" xr:uid="{00000000-0005-0000-0000-0000A94E0000}"/>
    <cellStyle name="Separador de milhares 12 2 3 2" xfId="5117" xr:uid="{00000000-0005-0000-0000-0000AA4E0000}"/>
    <cellStyle name="Separador de milhares 12 2 3 2 2" xfId="6869" xr:uid="{00000000-0005-0000-0000-0000AB4E0000}"/>
    <cellStyle name="Separador de milhares 12 2 3 2 2 2" xfId="26056" xr:uid="{00000000-0005-0000-0000-0000AC4E0000}"/>
    <cellStyle name="Separador de milhares 12 2 3 2 2 3" xfId="36236" xr:uid="{00000000-0005-0000-0000-0000AD4E0000}"/>
    <cellStyle name="Separador de milhares 12 2 3 2 2 4" xfId="15875" xr:uid="{00000000-0005-0000-0000-0000AE4E0000}"/>
    <cellStyle name="Separador de milhares 12 2 3 2 3" xfId="8622" xr:uid="{00000000-0005-0000-0000-0000AF4E0000}"/>
    <cellStyle name="Separador de milhares 12 2 3 2 3 2" xfId="27809" xr:uid="{00000000-0005-0000-0000-0000B04E0000}"/>
    <cellStyle name="Separador de milhares 12 2 3 2 3 3" xfId="37989" xr:uid="{00000000-0005-0000-0000-0000B14E0000}"/>
    <cellStyle name="Separador de milhares 12 2 3 2 3 4" xfId="17628" xr:uid="{00000000-0005-0000-0000-0000B24E0000}"/>
    <cellStyle name="Separador de milhares 12 2 3 2 4" xfId="10615" xr:uid="{00000000-0005-0000-0000-0000B34E0000}"/>
    <cellStyle name="Separador de milhares 12 2 3 2 4 2" xfId="29799" xr:uid="{00000000-0005-0000-0000-0000B44E0000}"/>
    <cellStyle name="Separador de milhares 12 2 3 2 4 3" xfId="39979" xr:uid="{00000000-0005-0000-0000-0000B54E0000}"/>
    <cellStyle name="Separador de milhares 12 2 3 2 4 4" xfId="19619" xr:uid="{00000000-0005-0000-0000-0000B64E0000}"/>
    <cellStyle name="Separador de milhares 12 2 3 2 5" xfId="24304" xr:uid="{00000000-0005-0000-0000-0000B74E0000}"/>
    <cellStyle name="Separador de milhares 12 2 3 2 6" xfId="34484" xr:uid="{00000000-0005-0000-0000-0000B84E0000}"/>
    <cellStyle name="Separador de milhares 12 2 3 2 7" xfId="14123" xr:uid="{00000000-0005-0000-0000-0000B94E0000}"/>
    <cellStyle name="Separador de milhares 12 2 3 3" xfId="5993" xr:uid="{00000000-0005-0000-0000-0000BA4E0000}"/>
    <cellStyle name="Separador de milhares 12 2 3 3 2" xfId="25180" xr:uid="{00000000-0005-0000-0000-0000BB4E0000}"/>
    <cellStyle name="Separador de milhares 12 2 3 3 3" xfId="35360" xr:uid="{00000000-0005-0000-0000-0000BC4E0000}"/>
    <cellStyle name="Separador de milhares 12 2 3 3 4" xfId="14999" xr:uid="{00000000-0005-0000-0000-0000BD4E0000}"/>
    <cellStyle name="Separador de milhares 12 2 3 4" xfId="7746" xr:uid="{00000000-0005-0000-0000-0000BE4E0000}"/>
    <cellStyle name="Separador de milhares 12 2 3 4 2" xfId="26933" xr:uid="{00000000-0005-0000-0000-0000BF4E0000}"/>
    <cellStyle name="Separador de milhares 12 2 3 4 3" xfId="37113" xr:uid="{00000000-0005-0000-0000-0000C04E0000}"/>
    <cellStyle name="Separador de milhares 12 2 3 4 4" xfId="16752" xr:uid="{00000000-0005-0000-0000-0000C14E0000}"/>
    <cellStyle name="Separador de milhares 12 2 3 5" xfId="9739" xr:uid="{00000000-0005-0000-0000-0000C24E0000}"/>
    <cellStyle name="Separador de milhares 12 2 3 5 2" xfId="28923" xr:uid="{00000000-0005-0000-0000-0000C34E0000}"/>
    <cellStyle name="Separador de milhares 12 2 3 5 3" xfId="39103" xr:uid="{00000000-0005-0000-0000-0000C44E0000}"/>
    <cellStyle name="Separador de milhares 12 2 3 5 4" xfId="18743" xr:uid="{00000000-0005-0000-0000-0000C54E0000}"/>
    <cellStyle name="Separador de milhares 12 2 3 6" xfId="11492" xr:uid="{00000000-0005-0000-0000-0000C64E0000}"/>
    <cellStyle name="Separador de milhares 12 2 3 6 2" xfId="30676" xr:uid="{00000000-0005-0000-0000-0000C74E0000}"/>
    <cellStyle name="Separador de milhares 12 2 3 6 3" xfId="40856" xr:uid="{00000000-0005-0000-0000-0000C84E0000}"/>
    <cellStyle name="Separador de milhares 12 2 3 6 4" xfId="20496" xr:uid="{00000000-0005-0000-0000-0000C94E0000}"/>
    <cellStyle name="Separador de milhares 12 2 3 7" xfId="12368" xr:uid="{00000000-0005-0000-0000-0000CA4E0000}"/>
    <cellStyle name="Separador de milhares 12 2 3 7 2" xfId="31552" xr:uid="{00000000-0005-0000-0000-0000CB4E0000}"/>
    <cellStyle name="Separador de milhares 12 2 3 7 3" xfId="41732" xr:uid="{00000000-0005-0000-0000-0000CC4E0000}"/>
    <cellStyle name="Separador de milhares 12 2 3 7 4" xfId="21372" xr:uid="{00000000-0005-0000-0000-0000CD4E0000}"/>
    <cellStyle name="Separador de milhares 12 2 3 8" xfId="22249" xr:uid="{00000000-0005-0000-0000-0000CE4E0000}"/>
    <cellStyle name="Separador de milhares 12 2 3 8 2" xfId="32429" xr:uid="{00000000-0005-0000-0000-0000CF4E0000}"/>
    <cellStyle name="Separador de milhares 12 2 3 8 3" xfId="42609" xr:uid="{00000000-0005-0000-0000-0000D04E0000}"/>
    <cellStyle name="Separador de milhares 12 2 3 9" xfId="23428" xr:uid="{00000000-0005-0000-0000-0000D14E0000}"/>
    <cellStyle name="Separador de milhares 12 2 4" xfId="4679" xr:uid="{00000000-0005-0000-0000-0000D24E0000}"/>
    <cellStyle name="Separador de milhares 12 2 4 2" xfId="6431" xr:uid="{00000000-0005-0000-0000-0000D34E0000}"/>
    <cellStyle name="Separador de milhares 12 2 4 2 2" xfId="25618" xr:uid="{00000000-0005-0000-0000-0000D44E0000}"/>
    <cellStyle name="Separador de milhares 12 2 4 2 3" xfId="35798" xr:uid="{00000000-0005-0000-0000-0000D54E0000}"/>
    <cellStyle name="Separador de milhares 12 2 4 2 4" xfId="15437" xr:uid="{00000000-0005-0000-0000-0000D64E0000}"/>
    <cellStyle name="Separador de milhares 12 2 4 3" xfId="8184" xr:uid="{00000000-0005-0000-0000-0000D74E0000}"/>
    <cellStyle name="Separador de milhares 12 2 4 3 2" xfId="27371" xr:uid="{00000000-0005-0000-0000-0000D84E0000}"/>
    <cellStyle name="Separador de milhares 12 2 4 3 3" xfId="37551" xr:uid="{00000000-0005-0000-0000-0000D94E0000}"/>
    <cellStyle name="Separador de milhares 12 2 4 3 4" xfId="17190" xr:uid="{00000000-0005-0000-0000-0000DA4E0000}"/>
    <cellStyle name="Separador de milhares 12 2 4 4" xfId="10177" xr:uid="{00000000-0005-0000-0000-0000DB4E0000}"/>
    <cellStyle name="Separador de milhares 12 2 4 4 2" xfId="29361" xr:uid="{00000000-0005-0000-0000-0000DC4E0000}"/>
    <cellStyle name="Separador de milhares 12 2 4 4 3" xfId="39541" xr:uid="{00000000-0005-0000-0000-0000DD4E0000}"/>
    <cellStyle name="Separador de milhares 12 2 4 4 4" xfId="19181" xr:uid="{00000000-0005-0000-0000-0000DE4E0000}"/>
    <cellStyle name="Separador de milhares 12 2 4 5" xfId="23866" xr:uid="{00000000-0005-0000-0000-0000DF4E0000}"/>
    <cellStyle name="Separador de milhares 12 2 4 6" xfId="34046" xr:uid="{00000000-0005-0000-0000-0000E04E0000}"/>
    <cellStyle name="Separador de milhares 12 2 4 7" xfId="13685" xr:uid="{00000000-0005-0000-0000-0000E14E0000}"/>
    <cellStyle name="Separador de milhares 12 2 5" xfId="5555" xr:uid="{00000000-0005-0000-0000-0000E24E0000}"/>
    <cellStyle name="Separador de milhares 12 2 5 2" xfId="9081" xr:uid="{00000000-0005-0000-0000-0000E34E0000}"/>
    <cellStyle name="Separador de milhares 12 2 5 2 2" xfId="28265" xr:uid="{00000000-0005-0000-0000-0000E44E0000}"/>
    <cellStyle name="Separador de milhares 12 2 5 2 3" xfId="38445" xr:uid="{00000000-0005-0000-0000-0000E54E0000}"/>
    <cellStyle name="Separador de milhares 12 2 5 2 4" xfId="18085" xr:uid="{00000000-0005-0000-0000-0000E64E0000}"/>
    <cellStyle name="Separador de milhares 12 2 5 3" xfId="24742" xr:uid="{00000000-0005-0000-0000-0000E74E0000}"/>
    <cellStyle name="Separador de milhares 12 2 5 4" xfId="34922" xr:uid="{00000000-0005-0000-0000-0000E84E0000}"/>
    <cellStyle name="Separador de milhares 12 2 5 5" xfId="14561" xr:uid="{00000000-0005-0000-0000-0000E94E0000}"/>
    <cellStyle name="Separador de milhares 12 2 6" xfId="7308" xr:uid="{00000000-0005-0000-0000-0000EA4E0000}"/>
    <cellStyle name="Separador de milhares 12 2 6 2" xfId="26495" xr:uid="{00000000-0005-0000-0000-0000EB4E0000}"/>
    <cellStyle name="Separador de milhares 12 2 6 3" xfId="36675" xr:uid="{00000000-0005-0000-0000-0000EC4E0000}"/>
    <cellStyle name="Separador de milhares 12 2 6 4" xfId="16314" xr:uid="{00000000-0005-0000-0000-0000ED4E0000}"/>
    <cellStyle name="Separador de milhares 12 2 7" xfId="9301" xr:uid="{00000000-0005-0000-0000-0000EE4E0000}"/>
    <cellStyle name="Separador de milhares 12 2 7 2" xfId="28485" xr:uid="{00000000-0005-0000-0000-0000EF4E0000}"/>
    <cellStyle name="Separador de milhares 12 2 7 3" xfId="38665" xr:uid="{00000000-0005-0000-0000-0000F04E0000}"/>
    <cellStyle name="Separador de milhares 12 2 7 4" xfId="18305" xr:uid="{00000000-0005-0000-0000-0000F14E0000}"/>
    <cellStyle name="Separador de milhares 12 2 8" xfId="11054" xr:uid="{00000000-0005-0000-0000-0000F24E0000}"/>
    <cellStyle name="Separador de milhares 12 2 8 2" xfId="30238" xr:uid="{00000000-0005-0000-0000-0000F34E0000}"/>
    <cellStyle name="Separador de milhares 12 2 8 3" xfId="40418" xr:uid="{00000000-0005-0000-0000-0000F44E0000}"/>
    <cellStyle name="Separador de milhares 12 2 8 4" xfId="20058" xr:uid="{00000000-0005-0000-0000-0000F54E0000}"/>
    <cellStyle name="Separador de milhares 12 2 9" xfId="11930" xr:uid="{00000000-0005-0000-0000-0000F64E0000}"/>
    <cellStyle name="Separador de milhares 12 2 9 2" xfId="31114" xr:uid="{00000000-0005-0000-0000-0000F74E0000}"/>
    <cellStyle name="Separador de milhares 12 2 9 3" xfId="41294" xr:uid="{00000000-0005-0000-0000-0000F84E0000}"/>
    <cellStyle name="Separador de milhares 12 2 9 4" xfId="20934" xr:uid="{00000000-0005-0000-0000-0000F94E0000}"/>
    <cellStyle name="Separador de milhares 12 3" xfId="8962" xr:uid="{00000000-0005-0000-0000-0000FA4E0000}"/>
    <cellStyle name="Separador de milhares 12 3 2" xfId="28147" xr:uid="{00000000-0005-0000-0000-0000FB4E0000}"/>
    <cellStyle name="Separador de milhares 12 3 3" xfId="38327" xr:uid="{00000000-0005-0000-0000-0000FC4E0000}"/>
    <cellStyle name="Separador de milhares 12 3 4" xfId="17967" xr:uid="{00000000-0005-0000-0000-0000FD4E0000}"/>
    <cellStyle name="Separador de milhares 12 4" xfId="22589" xr:uid="{00000000-0005-0000-0000-0000FE4E0000}"/>
    <cellStyle name="Separador de milhares 12 4 2" xfId="32769" xr:uid="{00000000-0005-0000-0000-0000FF4E0000}"/>
    <cellStyle name="Separador de milhares 12 4 3" xfId="42949" xr:uid="{00000000-0005-0000-0000-0000004F0000}"/>
    <cellStyle name="Separador de milhares 12 5" xfId="22828" xr:uid="{00000000-0005-0000-0000-0000014F0000}"/>
    <cellStyle name="Separador de milhares 12 6" xfId="33008" xr:uid="{00000000-0005-0000-0000-0000024F0000}"/>
    <cellStyle name="Separador de milhares 12 7" xfId="43188" xr:uid="{00000000-0005-0000-0000-0000034F0000}"/>
    <cellStyle name="Separador de milhares 12 8" xfId="43427" xr:uid="{00000000-0005-0000-0000-0000044F0000}"/>
    <cellStyle name="Separador de milhares 2" xfId="2" xr:uid="{00000000-0005-0000-0000-0000054F0000}"/>
    <cellStyle name="Separador de milhares 2 10" xfId="43180" xr:uid="{00000000-0005-0000-0000-0000064F0000}"/>
    <cellStyle name="Separador de milhares 2 11" xfId="43419" xr:uid="{00000000-0005-0000-0000-0000074F0000}"/>
    <cellStyle name="Separador de milhares 2 12" xfId="3663" xr:uid="{00000000-0005-0000-0000-0000084F0000}"/>
    <cellStyle name="Separador de milhares 2 2" xfId="267" xr:uid="{00000000-0005-0000-0000-0000094F0000}"/>
    <cellStyle name="Separador de milhares 2 2 2" xfId="393" xr:uid="{00000000-0005-0000-0000-00000A4F0000}"/>
    <cellStyle name="Separador de milhares 2 2 2 10" xfId="21813" xr:uid="{00000000-0005-0000-0000-00000B4F0000}"/>
    <cellStyle name="Separador de milhares 2 2 2 10 2" xfId="31993" xr:uid="{00000000-0005-0000-0000-00000C4F0000}"/>
    <cellStyle name="Separador de milhares 2 2 2 10 3" xfId="42173" xr:uid="{00000000-0005-0000-0000-00000D4F0000}"/>
    <cellStyle name="Separador de milhares 2 2 2 11" xfId="22709" xr:uid="{00000000-0005-0000-0000-00000E4F0000}"/>
    <cellStyle name="Separador de milhares 2 2 2 11 2" xfId="32889" xr:uid="{00000000-0005-0000-0000-00000F4F0000}"/>
    <cellStyle name="Separador de milhares 2 2 2 11 3" xfId="43069" xr:uid="{00000000-0005-0000-0000-0000104F0000}"/>
    <cellStyle name="Separador de milhares 2 2 2 12" xfId="22948" xr:uid="{00000000-0005-0000-0000-0000114F0000}"/>
    <cellStyle name="Separador de milhares 2 2 2 13" xfId="33128" xr:uid="{00000000-0005-0000-0000-0000124F0000}"/>
    <cellStyle name="Separador de milhares 2 2 2 14" xfId="43308" xr:uid="{00000000-0005-0000-0000-0000134F0000}"/>
    <cellStyle name="Separador de milhares 2 2 2 15" xfId="43547" xr:uid="{00000000-0005-0000-0000-0000144F0000}"/>
    <cellStyle name="Separador de milhares 2 2 2 16" xfId="12811" xr:uid="{00000000-0005-0000-0000-0000154F0000}"/>
    <cellStyle name="Separador de milhares 2 2 2 17" xfId="3803" xr:uid="{00000000-0005-0000-0000-0000164F0000}"/>
    <cellStyle name="Separador de milhares 2 2 2 2" xfId="559" xr:uid="{00000000-0005-0000-0000-0000174F0000}"/>
    <cellStyle name="Separador de milhares 2 2 2 2 10" xfId="23211" xr:uid="{00000000-0005-0000-0000-0000184F0000}"/>
    <cellStyle name="Separador de milhares 2 2 2 2 11" xfId="33391" xr:uid="{00000000-0005-0000-0000-0000194F0000}"/>
    <cellStyle name="Separador de milhares 2 2 2 2 12" xfId="13030" xr:uid="{00000000-0005-0000-0000-00001A4F0000}"/>
    <cellStyle name="Separador de milhares 2 2 2 2 13" xfId="4023" xr:uid="{00000000-0005-0000-0000-00001B4F0000}"/>
    <cellStyle name="Separador de milhares 2 2 2 2 2" xfId="894" xr:uid="{00000000-0005-0000-0000-00001C4F0000}"/>
    <cellStyle name="Separador de milhares 2 2 2 2 2 10" xfId="33829" xr:uid="{00000000-0005-0000-0000-00001D4F0000}"/>
    <cellStyle name="Separador de milhares 2 2 2 2 2 11" xfId="13468" xr:uid="{00000000-0005-0000-0000-00001E4F0000}"/>
    <cellStyle name="Separador de milhares 2 2 2 2 2 12" xfId="4461" xr:uid="{00000000-0005-0000-0000-00001F4F0000}"/>
    <cellStyle name="Separador de milhares 2 2 2 2 2 2" xfId="1567" xr:uid="{00000000-0005-0000-0000-0000204F0000}"/>
    <cellStyle name="Separador de milhares 2 2 2 2 2 2 2" xfId="2917" xr:uid="{00000000-0005-0000-0000-0000214F0000}"/>
    <cellStyle name="Separador de milhares 2 2 2 2 2 2 2 2" xfId="26277" xr:uid="{00000000-0005-0000-0000-0000224F0000}"/>
    <cellStyle name="Separador de milhares 2 2 2 2 2 2 2 3" xfId="36457" xr:uid="{00000000-0005-0000-0000-0000234F0000}"/>
    <cellStyle name="Separador de milhares 2 2 2 2 2 2 2 4" xfId="16096" xr:uid="{00000000-0005-0000-0000-0000244F0000}"/>
    <cellStyle name="Separador de milhares 2 2 2 2 2 2 2 5" xfId="7090" xr:uid="{00000000-0005-0000-0000-0000254F0000}"/>
    <cellStyle name="Separador de milhares 2 2 2 2 2 2 3" xfId="8843" xr:uid="{00000000-0005-0000-0000-0000264F0000}"/>
    <cellStyle name="Separador de milhares 2 2 2 2 2 2 3 2" xfId="28030" xr:uid="{00000000-0005-0000-0000-0000274F0000}"/>
    <cellStyle name="Separador de milhares 2 2 2 2 2 2 3 3" xfId="38210" xr:uid="{00000000-0005-0000-0000-0000284F0000}"/>
    <cellStyle name="Separador de milhares 2 2 2 2 2 2 3 4" xfId="17849" xr:uid="{00000000-0005-0000-0000-0000294F0000}"/>
    <cellStyle name="Separador de milhares 2 2 2 2 2 2 4" xfId="10836" xr:uid="{00000000-0005-0000-0000-00002A4F0000}"/>
    <cellStyle name="Separador de milhares 2 2 2 2 2 2 4 2" xfId="30020" xr:uid="{00000000-0005-0000-0000-00002B4F0000}"/>
    <cellStyle name="Separador de milhares 2 2 2 2 2 2 4 3" xfId="40200" xr:uid="{00000000-0005-0000-0000-00002C4F0000}"/>
    <cellStyle name="Separador de milhares 2 2 2 2 2 2 4 4" xfId="19840" xr:uid="{00000000-0005-0000-0000-00002D4F0000}"/>
    <cellStyle name="Separador de milhares 2 2 2 2 2 2 5" xfId="24525" xr:uid="{00000000-0005-0000-0000-00002E4F0000}"/>
    <cellStyle name="Separador de milhares 2 2 2 2 2 2 6" xfId="34705" xr:uid="{00000000-0005-0000-0000-00002F4F0000}"/>
    <cellStyle name="Separador de milhares 2 2 2 2 2 2 7" xfId="14344" xr:uid="{00000000-0005-0000-0000-0000304F0000}"/>
    <cellStyle name="Separador de milhares 2 2 2 2 2 2 8" xfId="5338" xr:uid="{00000000-0005-0000-0000-0000314F0000}"/>
    <cellStyle name="Separador de milhares 2 2 2 2 2 3" xfId="2243" xr:uid="{00000000-0005-0000-0000-0000324F0000}"/>
    <cellStyle name="Separador de milhares 2 2 2 2 2 3 2" xfId="25401" xr:uid="{00000000-0005-0000-0000-0000334F0000}"/>
    <cellStyle name="Separador de milhares 2 2 2 2 2 3 3" xfId="35581" xr:uid="{00000000-0005-0000-0000-0000344F0000}"/>
    <cellStyle name="Separador de milhares 2 2 2 2 2 3 4" xfId="15220" xr:uid="{00000000-0005-0000-0000-0000354F0000}"/>
    <cellStyle name="Separador de milhares 2 2 2 2 2 3 5" xfId="6214" xr:uid="{00000000-0005-0000-0000-0000364F0000}"/>
    <cellStyle name="Separador de milhares 2 2 2 2 2 4" xfId="3591" xr:uid="{00000000-0005-0000-0000-0000374F0000}"/>
    <cellStyle name="Separador de milhares 2 2 2 2 2 4 2" xfId="27154" xr:uid="{00000000-0005-0000-0000-0000384F0000}"/>
    <cellStyle name="Separador de milhares 2 2 2 2 2 4 3" xfId="37334" xr:uid="{00000000-0005-0000-0000-0000394F0000}"/>
    <cellStyle name="Separador de milhares 2 2 2 2 2 4 4" xfId="16973" xr:uid="{00000000-0005-0000-0000-00003A4F0000}"/>
    <cellStyle name="Separador de milhares 2 2 2 2 2 4 5" xfId="7967" xr:uid="{00000000-0005-0000-0000-00003B4F0000}"/>
    <cellStyle name="Separador de milhares 2 2 2 2 2 5" xfId="9960" xr:uid="{00000000-0005-0000-0000-00003C4F0000}"/>
    <cellStyle name="Separador de milhares 2 2 2 2 2 5 2" xfId="29144" xr:uid="{00000000-0005-0000-0000-00003D4F0000}"/>
    <cellStyle name="Separador de milhares 2 2 2 2 2 5 3" xfId="39324" xr:uid="{00000000-0005-0000-0000-00003E4F0000}"/>
    <cellStyle name="Separador de milhares 2 2 2 2 2 5 4" xfId="18964" xr:uid="{00000000-0005-0000-0000-00003F4F0000}"/>
    <cellStyle name="Separador de milhares 2 2 2 2 2 6" xfId="11713" xr:uid="{00000000-0005-0000-0000-0000404F0000}"/>
    <cellStyle name="Separador de milhares 2 2 2 2 2 6 2" xfId="30897" xr:uid="{00000000-0005-0000-0000-0000414F0000}"/>
    <cellStyle name="Separador de milhares 2 2 2 2 2 6 3" xfId="41077" xr:uid="{00000000-0005-0000-0000-0000424F0000}"/>
    <cellStyle name="Separador de milhares 2 2 2 2 2 6 4" xfId="20717" xr:uid="{00000000-0005-0000-0000-0000434F0000}"/>
    <cellStyle name="Separador de milhares 2 2 2 2 2 7" xfId="12589" xr:uid="{00000000-0005-0000-0000-0000444F0000}"/>
    <cellStyle name="Separador de milhares 2 2 2 2 2 7 2" xfId="31773" xr:uid="{00000000-0005-0000-0000-0000454F0000}"/>
    <cellStyle name="Separador de milhares 2 2 2 2 2 7 3" xfId="41953" xr:uid="{00000000-0005-0000-0000-0000464F0000}"/>
    <cellStyle name="Separador de milhares 2 2 2 2 2 7 4" xfId="21593" xr:uid="{00000000-0005-0000-0000-0000474F0000}"/>
    <cellStyle name="Separador de milhares 2 2 2 2 2 8" xfId="22470" xr:uid="{00000000-0005-0000-0000-0000484F0000}"/>
    <cellStyle name="Separador de milhares 2 2 2 2 2 8 2" xfId="32650" xr:uid="{00000000-0005-0000-0000-0000494F0000}"/>
    <cellStyle name="Separador de milhares 2 2 2 2 2 8 3" xfId="42830" xr:uid="{00000000-0005-0000-0000-00004A4F0000}"/>
    <cellStyle name="Separador de milhares 2 2 2 2 2 9" xfId="23649" xr:uid="{00000000-0005-0000-0000-00004B4F0000}"/>
    <cellStyle name="Separador de milhares 2 2 2 2 3" xfId="1232" xr:uid="{00000000-0005-0000-0000-00004C4F0000}"/>
    <cellStyle name="Separador de milhares 2 2 2 2 3 2" xfId="2582" xr:uid="{00000000-0005-0000-0000-00004D4F0000}"/>
    <cellStyle name="Separador de milhares 2 2 2 2 3 2 2" xfId="25839" xr:uid="{00000000-0005-0000-0000-00004E4F0000}"/>
    <cellStyle name="Separador de milhares 2 2 2 2 3 2 3" xfId="36019" xr:uid="{00000000-0005-0000-0000-00004F4F0000}"/>
    <cellStyle name="Separador de milhares 2 2 2 2 3 2 4" xfId="15658" xr:uid="{00000000-0005-0000-0000-0000504F0000}"/>
    <cellStyle name="Separador de milhares 2 2 2 2 3 2 5" xfId="6652" xr:uid="{00000000-0005-0000-0000-0000514F0000}"/>
    <cellStyle name="Separador de milhares 2 2 2 2 3 3" xfId="8405" xr:uid="{00000000-0005-0000-0000-0000524F0000}"/>
    <cellStyle name="Separador de milhares 2 2 2 2 3 3 2" xfId="27592" xr:uid="{00000000-0005-0000-0000-0000534F0000}"/>
    <cellStyle name="Separador de milhares 2 2 2 2 3 3 3" xfId="37772" xr:uid="{00000000-0005-0000-0000-0000544F0000}"/>
    <cellStyle name="Separador de milhares 2 2 2 2 3 3 4" xfId="17411" xr:uid="{00000000-0005-0000-0000-0000554F0000}"/>
    <cellStyle name="Separador de milhares 2 2 2 2 3 4" xfId="10398" xr:uid="{00000000-0005-0000-0000-0000564F0000}"/>
    <cellStyle name="Separador de milhares 2 2 2 2 3 4 2" xfId="29582" xr:uid="{00000000-0005-0000-0000-0000574F0000}"/>
    <cellStyle name="Separador de milhares 2 2 2 2 3 4 3" xfId="39762" xr:uid="{00000000-0005-0000-0000-0000584F0000}"/>
    <cellStyle name="Separador de milhares 2 2 2 2 3 4 4" xfId="19402" xr:uid="{00000000-0005-0000-0000-0000594F0000}"/>
    <cellStyle name="Separador de milhares 2 2 2 2 3 5" xfId="24087" xr:uid="{00000000-0005-0000-0000-00005A4F0000}"/>
    <cellStyle name="Separador de milhares 2 2 2 2 3 6" xfId="34267" xr:uid="{00000000-0005-0000-0000-00005B4F0000}"/>
    <cellStyle name="Separador de milhares 2 2 2 2 3 7" xfId="13906" xr:uid="{00000000-0005-0000-0000-00005C4F0000}"/>
    <cellStyle name="Separador de milhares 2 2 2 2 3 8" xfId="4900" xr:uid="{00000000-0005-0000-0000-00005D4F0000}"/>
    <cellStyle name="Separador de milhares 2 2 2 2 4" xfId="1908" xr:uid="{00000000-0005-0000-0000-00005E4F0000}"/>
    <cellStyle name="Separador de milhares 2 2 2 2 4 2" xfId="24963" xr:uid="{00000000-0005-0000-0000-00005F4F0000}"/>
    <cellStyle name="Separador de milhares 2 2 2 2 4 3" xfId="35143" xr:uid="{00000000-0005-0000-0000-0000604F0000}"/>
    <cellStyle name="Separador de milhares 2 2 2 2 4 4" xfId="14782" xr:uid="{00000000-0005-0000-0000-0000614F0000}"/>
    <cellStyle name="Separador de milhares 2 2 2 2 4 5" xfId="5776" xr:uid="{00000000-0005-0000-0000-0000624F0000}"/>
    <cellStyle name="Separador de milhares 2 2 2 2 5" xfId="3256" xr:uid="{00000000-0005-0000-0000-0000634F0000}"/>
    <cellStyle name="Separador de milhares 2 2 2 2 5 2" xfId="26716" xr:uid="{00000000-0005-0000-0000-0000644F0000}"/>
    <cellStyle name="Separador de milhares 2 2 2 2 5 3" xfId="36896" xr:uid="{00000000-0005-0000-0000-0000654F0000}"/>
    <cellStyle name="Separador de milhares 2 2 2 2 5 4" xfId="16535" xr:uid="{00000000-0005-0000-0000-0000664F0000}"/>
    <cellStyle name="Separador de milhares 2 2 2 2 5 5" xfId="7529" xr:uid="{00000000-0005-0000-0000-0000674F0000}"/>
    <cellStyle name="Separador de milhares 2 2 2 2 6" xfId="9522" xr:uid="{00000000-0005-0000-0000-0000684F0000}"/>
    <cellStyle name="Separador de milhares 2 2 2 2 6 2" xfId="28706" xr:uid="{00000000-0005-0000-0000-0000694F0000}"/>
    <cellStyle name="Separador de milhares 2 2 2 2 6 3" xfId="38886" xr:uid="{00000000-0005-0000-0000-00006A4F0000}"/>
    <cellStyle name="Separador de milhares 2 2 2 2 6 4" xfId="18526" xr:uid="{00000000-0005-0000-0000-00006B4F0000}"/>
    <cellStyle name="Separador de milhares 2 2 2 2 7" xfId="11275" xr:uid="{00000000-0005-0000-0000-00006C4F0000}"/>
    <cellStyle name="Separador de milhares 2 2 2 2 7 2" xfId="30459" xr:uid="{00000000-0005-0000-0000-00006D4F0000}"/>
    <cellStyle name="Separador de milhares 2 2 2 2 7 3" xfId="40639" xr:uid="{00000000-0005-0000-0000-00006E4F0000}"/>
    <cellStyle name="Separador de milhares 2 2 2 2 7 4" xfId="20279" xr:uid="{00000000-0005-0000-0000-00006F4F0000}"/>
    <cellStyle name="Separador de milhares 2 2 2 2 8" xfId="12151" xr:uid="{00000000-0005-0000-0000-0000704F0000}"/>
    <cellStyle name="Separador de milhares 2 2 2 2 8 2" xfId="31335" xr:uid="{00000000-0005-0000-0000-0000714F0000}"/>
    <cellStyle name="Separador de milhares 2 2 2 2 8 3" xfId="41515" xr:uid="{00000000-0005-0000-0000-0000724F0000}"/>
    <cellStyle name="Separador de milhares 2 2 2 2 8 4" xfId="21155" xr:uid="{00000000-0005-0000-0000-0000734F0000}"/>
    <cellStyle name="Separador de milhares 2 2 2 2 9" xfId="22032" xr:uid="{00000000-0005-0000-0000-0000744F0000}"/>
    <cellStyle name="Separador de milhares 2 2 2 2 9 2" xfId="32212" xr:uid="{00000000-0005-0000-0000-0000754F0000}"/>
    <cellStyle name="Separador de milhares 2 2 2 2 9 3" xfId="42392" xr:uid="{00000000-0005-0000-0000-0000764F0000}"/>
    <cellStyle name="Separador de milhares 2 2 2 3" xfId="728" xr:uid="{00000000-0005-0000-0000-0000774F0000}"/>
    <cellStyle name="Separador de milhares 2 2 2 3 10" xfId="33610" xr:uid="{00000000-0005-0000-0000-0000784F0000}"/>
    <cellStyle name="Separador de milhares 2 2 2 3 11" xfId="13249" xr:uid="{00000000-0005-0000-0000-0000794F0000}"/>
    <cellStyle name="Separador de milhares 2 2 2 3 12" xfId="4242" xr:uid="{00000000-0005-0000-0000-00007A4F0000}"/>
    <cellStyle name="Separador de milhares 2 2 2 3 2" xfId="1401" xr:uid="{00000000-0005-0000-0000-00007B4F0000}"/>
    <cellStyle name="Separador de milhares 2 2 2 3 2 2" xfId="2751" xr:uid="{00000000-0005-0000-0000-00007C4F0000}"/>
    <cellStyle name="Separador de milhares 2 2 2 3 2 2 2" xfId="26058" xr:uid="{00000000-0005-0000-0000-00007D4F0000}"/>
    <cellStyle name="Separador de milhares 2 2 2 3 2 2 3" xfId="36238" xr:uid="{00000000-0005-0000-0000-00007E4F0000}"/>
    <cellStyle name="Separador de milhares 2 2 2 3 2 2 4" xfId="15877" xr:uid="{00000000-0005-0000-0000-00007F4F0000}"/>
    <cellStyle name="Separador de milhares 2 2 2 3 2 2 5" xfId="6871" xr:uid="{00000000-0005-0000-0000-0000804F0000}"/>
    <cellStyle name="Separador de milhares 2 2 2 3 2 3" xfId="8624" xr:uid="{00000000-0005-0000-0000-0000814F0000}"/>
    <cellStyle name="Separador de milhares 2 2 2 3 2 3 2" xfId="27811" xr:uid="{00000000-0005-0000-0000-0000824F0000}"/>
    <cellStyle name="Separador de milhares 2 2 2 3 2 3 3" xfId="37991" xr:uid="{00000000-0005-0000-0000-0000834F0000}"/>
    <cellStyle name="Separador de milhares 2 2 2 3 2 3 4" xfId="17630" xr:uid="{00000000-0005-0000-0000-0000844F0000}"/>
    <cellStyle name="Separador de milhares 2 2 2 3 2 4" xfId="10617" xr:uid="{00000000-0005-0000-0000-0000854F0000}"/>
    <cellStyle name="Separador de milhares 2 2 2 3 2 4 2" xfId="29801" xr:uid="{00000000-0005-0000-0000-0000864F0000}"/>
    <cellStyle name="Separador de milhares 2 2 2 3 2 4 3" xfId="39981" xr:uid="{00000000-0005-0000-0000-0000874F0000}"/>
    <cellStyle name="Separador de milhares 2 2 2 3 2 4 4" xfId="19621" xr:uid="{00000000-0005-0000-0000-0000884F0000}"/>
    <cellStyle name="Separador de milhares 2 2 2 3 2 5" xfId="24306" xr:uid="{00000000-0005-0000-0000-0000894F0000}"/>
    <cellStyle name="Separador de milhares 2 2 2 3 2 6" xfId="34486" xr:uid="{00000000-0005-0000-0000-00008A4F0000}"/>
    <cellStyle name="Separador de milhares 2 2 2 3 2 7" xfId="14125" xr:uid="{00000000-0005-0000-0000-00008B4F0000}"/>
    <cellStyle name="Separador de milhares 2 2 2 3 2 8" xfId="5119" xr:uid="{00000000-0005-0000-0000-00008C4F0000}"/>
    <cellStyle name="Separador de milhares 2 2 2 3 3" xfId="2077" xr:uid="{00000000-0005-0000-0000-00008D4F0000}"/>
    <cellStyle name="Separador de milhares 2 2 2 3 3 2" xfId="25182" xr:uid="{00000000-0005-0000-0000-00008E4F0000}"/>
    <cellStyle name="Separador de milhares 2 2 2 3 3 3" xfId="35362" xr:uid="{00000000-0005-0000-0000-00008F4F0000}"/>
    <cellStyle name="Separador de milhares 2 2 2 3 3 4" xfId="15001" xr:uid="{00000000-0005-0000-0000-0000904F0000}"/>
    <cellStyle name="Separador de milhares 2 2 2 3 3 5" xfId="5995" xr:uid="{00000000-0005-0000-0000-0000914F0000}"/>
    <cellStyle name="Separador de milhares 2 2 2 3 4" xfId="3425" xr:uid="{00000000-0005-0000-0000-0000924F0000}"/>
    <cellStyle name="Separador de milhares 2 2 2 3 4 2" xfId="26935" xr:uid="{00000000-0005-0000-0000-0000934F0000}"/>
    <cellStyle name="Separador de milhares 2 2 2 3 4 3" xfId="37115" xr:uid="{00000000-0005-0000-0000-0000944F0000}"/>
    <cellStyle name="Separador de milhares 2 2 2 3 4 4" xfId="16754" xr:uid="{00000000-0005-0000-0000-0000954F0000}"/>
    <cellStyle name="Separador de milhares 2 2 2 3 4 5" xfId="7748" xr:uid="{00000000-0005-0000-0000-0000964F0000}"/>
    <cellStyle name="Separador de milhares 2 2 2 3 5" xfId="9741" xr:uid="{00000000-0005-0000-0000-0000974F0000}"/>
    <cellStyle name="Separador de milhares 2 2 2 3 5 2" xfId="28925" xr:uid="{00000000-0005-0000-0000-0000984F0000}"/>
    <cellStyle name="Separador de milhares 2 2 2 3 5 3" xfId="39105" xr:uid="{00000000-0005-0000-0000-0000994F0000}"/>
    <cellStyle name="Separador de milhares 2 2 2 3 5 4" xfId="18745" xr:uid="{00000000-0005-0000-0000-00009A4F0000}"/>
    <cellStyle name="Separador de milhares 2 2 2 3 6" xfId="11494" xr:uid="{00000000-0005-0000-0000-00009B4F0000}"/>
    <cellStyle name="Separador de milhares 2 2 2 3 6 2" xfId="30678" xr:uid="{00000000-0005-0000-0000-00009C4F0000}"/>
    <cellStyle name="Separador de milhares 2 2 2 3 6 3" xfId="40858" xr:uid="{00000000-0005-0000-0000-00009D4F0000}"/>
    <cellStyle name="Separador de milhares 2 2 2 3 6 4" xfId="20498" xr:uid="{00000000-0005-0000-0000-00009E4F0000}"/>
    <cellStyle name="Separador de milhares 2 2 2 3 7" xfId="12370" xr:uid="{00000000-0005-0000-0000-00009F4F0000}"/>
    <cellStyle name="Separador de milhares 2 2 2 3 7 2" xfId="31554" xr:uid="{00000000-0005-0000-0000-0000A04F0000}"/>
    <cellStyle name="Separador de milhares 2 2 2 3 7 3" xfId="41734" xr:uid="{00000000-0005-0000-0000-0000A14F0000}"/>
    <cellStyle name="Separador de milhares 2 2 2 3 7 4" xfId="21374" xr:uid="{00000000-0005-0000-0000-0000A24F0000}"/>
    <cellStyle name="Separador de milhares 2 2 2 3 8" xfId="22251" xr:uid="{00000000-0005-0000-0000-0000A34F0000}"/>
    <cellStyle name="Separador de milhares 2 2 2 3 8 2" xfId="32431" xr:uid="{00000000-0005-0000-0000-0000A44F0000}"/>
    <cellStyle name="Separador de milhares 2 2 2 3 8 3" xfId="42611" xr:uid="{00000000-0005-0000-0000-0000A54F0000}"/>
    <cellStyle name="Separador de milhares 2 2 2 3 9" xfId="23430" xr:uid="{00000000-0005-0000-0000-0000A64F0000}"/>
    <cellStyle name="Separador de milhares 2 2 2 4" xfId="1066" xr:uid="{00000000-0005-0000-0000-0000A74F0000}"/>
    <cellStyle name="Separador de milhares 2 2 2 4 2" xfId="2416" xr:uid="{00000000-0005-0000-0000-0000A84F0000}"/>
    <cellStyle name="Separador de milhares 2 2 2 4 2 2" xfId="25620" xr:uid="{00000000-0005-0000-0000-0000A94F0000}"/>
    <cellStyle name="Separador de milhares 2 2 2 4 2 3" xfId="35800" xr:uid="{00000000-0005-0000-0000-0000AA4F0000}"/>
    <cellStyle name="Separador de milhares 2 2 2 4 2 4" xfId="15439" xr:uid="{00000000-0005-0000-0000-0000AB4F0000}"/>
    <cellStyle name="Separador de milhares 2 2 2 4 2 5" xfId="6433" xr:uid="{00000000-0005-0000-0000-0000AC4F0000}"/>
    <cellStyle name="Separador de milhares 2 2 2 4 3" xfId="8186" xr:uid="{00000000-0005-0000-0000-0000AD4F0000}"/>
    <cellStyle name="Separador de milhares 2 2 2 4 3 2" xfId="27373" xr:uid="{00000000-0005-0000-0000-0000AE4F0000}"/>
    <cellStyle name="Separador de milhares 2 2 2 4 3 3" xfId="37553" xr:uid="{00000000-0005-0000-0000-0000AF4F0000}"/>
    <cellStyle name="Separador de milhares 2 2 2 4 3 4" xfId="17192" xr:uid="{00000000-0005-0000-0000-0000B04F0000}"/>
    <cellStyle name="Separador de milhares 2 2 2 4 4" xfId="10179" xr:uid="{00000000-0005-0000-0000-0000B14F0000}"/>
    <cellStyle name="Separador de milhares 2 2 2 4 4 2" xfId="29363" xr:uid="{00000000-0005-0000-0000-0000B24F0000}"/>
    <cellStyle name="Separador de milhares 2 2 2 4 4 3" xfId="39543" xr:uid="{00000000-0005-0000-0000-0000B34F0000}"/>
    <cellStyle name="Separador de milhares 2 2 2 4 4 4" xfId="19183" xr:uid="{00000000-0005-0000-0000-0000B44F0000}"/>
    <cellStyle name="Separador de milhares 2 2 2 4 5" xfId="23868" xr:uid="{00000000-0005-0000-0000-0000B54F0000}"/>
    <cellStyle name="Separador de milhares 2 2 2 4 6" xfId="34048" xr:uid="{00000000-0005-0000-0000-0000B64F0000}"/>
    <cellStyle name="Separador de milhares 2 2 2 4 7" xfId="13687" xr:uid="{00000000-0005-0000-0000-0000B74F0000}"/>
    <cellStyle name="Separador de milhares 2 2 2 4 8" xfId="4681" xr:uid="{00000000-0005-0000-0000-0000B84F0000}"/>
    <cellStyle name="Separador de milhares 2 2 2 5" xfId="1742" xr:uid="{00000000-0005-0000-0000-0000B94F0000}"/>
    <cellStyle name="Separador de milhares 2 2 2 5 2" xfId="9083" xr:uid="{00000000-0005-0000-0000-0000BA4F0000}"/>
    <cellStyle name="Separador de milhares 2 2 2 5 2 2" xfId="28267" xr:uid="{00000000-0005-0000-0000-0000BB4F0000}"/>
    <cellStyle name="Separador de milhares 2 2 2 5 2 3" xfId="38447" xr:uid="{00000000-0005-0000-0000-0000BC4F0000}"/>
    <cellStyle name="Separador de milhares 2 2 2 5 2 4" xfId="18087" xr:uid="{00000000-0005-0000-0000-0000BD4F0000}"/>
    <cellStyle name="Separador de milhares 2 2 2 5 3" xfId="24744" xr:uid="{00000000-0005-0000-0000-0000BE4F0000}"/>
    <cellStyle name="Separador de milhares 2 2 2 5 4" xfId="34924" xr:uid="{00000000-0005-0000-0000-0000BF4F0000}"/>
    <cellStyle name="Separador de milhares 2 2 2 5 5" xfId="14563" xr:uid="{00000000-0005-0000-0000-0000C04F0000}"/>
    <cellStyle name="Separador de milhares 2 2 2 5 6" xfId="5557" xr:uid="{00000000-0005-0000-0000-0000C14F0000}"/>
    <cellStyle name="Separador de milhares 2 2 2 6" xfId="3090" xr:uid="{00000000-0005-0000-0000-0000C24F0000}"/>
    <cellStyle name="Separador de milhares 2 2 2 6 2" xfId="26497" xr:uid="{00000000-0005-0000-0000-0000C34F0000}"/>
    <cellStyle name="Separador de milhares 2 2 2 6 3" xfId="36677" xr:uid="{00000000-0005-0000-0000-0000C44F0000}"/>
    <cellStyle name="Separador de milhares 2 2 2 6 4" xfId="16316" xr:uid="{00000000-0005-0000-0000-0000C54F0000}"/>
    <cellStyle name="Separador de milhares 2 2 2 6 5" xfId="7310" xr:uid="{00000000-0005-0000-0000-0000C64F0000}"/>
    <cellStyle name="Separador de milhares 2 2 2 7" xfId="9303" xr:uid="{00000000-0005-0000-0000-0000C74F0000}"/>
    <cellStyle name="Separador de milhares 2 2 2 7 2" xfId="28487" xr:uid="{00000000-0005-0000-0000-0000C84F0000}"/>
    <cellStyle name="Separador de milhares 2 2 2 7 3" xfId="38667" xr:uid="{00000000-0005-0000-0000-0000C94F0000}"/>
    <cellStyle name="Separador de milhares 2 2 2 7 4" xfId="18307" xr:uid="{00000000-0005-0000-0000-0000CA4F0000}"/>
    <cellStyle name="Separador de milhares 2 2 2 8" xfId="11056" xr:uid="{00000000-0005-0000-0000-0000CB4F0000}"/>
    <cellStyle name="Separador de milhares 2 2 2 8 2" xfId="30240" xr:uid="{00000000-0005-0000-0000-0000CC4F0000}"/>
    <cellStyle name="Separador de milhares 2 2 2 8 3" xfId="40420" xr:uid="{00000000-0005-0000-0000-0000CD4F0000}"/>
    <cellStyle name="Separador de milhares 2 2 2 8 4" xfId="20060" xr:uid="{00000000-0005-0000-0000-0000CE4F0000}"/>
    <cellStyle name="Separador de milhares 2 2 2 9" xfId="11932" xr:uid="{00000000-0005-0000-0000-0000CF4F0000}"/>
    <cellStyle name="Separador de milhares 2 2 2 9 2" xfId="31116" xr:uid="{00000000-0005-0000-0000-0000D04F0000}"/>
    <cellStyle name="Separador de milhares 2 2 2 9 3" xfId="41296" xr:uid="{00000000-0005-0000-0000-0000D14F0000}"/>
    <cellStyle name="Separador de milhares 2 2 2 9 4" xfId="20936" xr:uid="{00000000-0005-0000-0000-0000D24F0000}"/>
    <cellStyle name="Separador de milhares 2 2 3" xfId="8964" xr:uid="{00000000-0005-0000-0000-0000D34F0000}"/>
    <cellStyle name="Separador de milhares 2 2 3 2" xfId="28149" xr:uid="{00000000-0005-0000-0000-0000D44F0000}"/>
    <cellStyle name="Separador de milhares 2 2 3 3" xfId="38329" xr:uid="{00000000-0005-0000-0000-0000D54F0000}"/>
    <cellStyle name="Separador de milhares 2 2 3 4" xfId="17969" xr:uid="{00000000-0005-0000-0000-0000D64F0000}"/>
    <cellStyle name="Separador de milhares 2 2 4" xfId="22591" xr:uid="{00000000-0005-0000-0000-0000D74F0000}"/>
    <cellStyle name="Separador de milhares 2 2 4 2" xfId="32771" xr:uid="{00000000-0005-0000-0000-0000D84F0000}"/>
    <cellStyle name="Separador de milhares 2 2 4 3" xfId="42951" xr:uid="{00000000-0005-0000-0000-0000D94F0000}"/>
    <cellStyle name="Separador de milhares 2 2 5" xfId="22830" xr:uid="{00000000-0005-0000-0000-0000DA4F0000}"/>
    <cellStyle name="Separador de milhares 2 2 6" xfId="33010" xr:uid="{00000000-0005-0000-0000-0000DB4F0000}"/>
    <cellStyle name="Separador de milhares 2 2 7" xfId="43190" xr:uid="{00000000-0005-0000-0000-0000DC4F0000}"/>
    <cellStyle name="Separador de milhares 2 2 8" xfId="43429" xr:uid="{00000000-0005-0000-0000-0000DD4F0000}"/>
    <cellStyle name="Separador de milhares 2 2 9" xfId="3674" xr:uid="{00000000-0005-0000-0000-0000DE4F0000}"/>
    <cellStyle name="Separador de milhares 2 3" xfId="351" xr:uid="{00000000-0005-0000-0000-0000DF4F0000}"/>
    <cellStyle name="Separador de milhares 2 3 2" xfId="517" xr:uid="{00000000-0005-0000-0000-0000E04F0000}"/>
    <cellStyle name="Separador de milhares 2 3 2 10" xfId="21868" xr:uid="{00000000-0005-0000-0000-0000E14F0000}"/>
    <cellStyle name="Separador de milhares 2 3 2 10 2" xfId="32048" xr:uid="{00000000-0005-0000-0000-0000E24F0000}"/>
    <cellStyle name="Separador de milhares 2 3 2 10 3" xfId="42228" xr:uid="{00000000-0005-0000-0000-0000E34F0000}"/>
    <cellStyle name="Separador de milhares 2 3 2 11" xfId="22764" xr:uid="{00000000-0005-0000-0000-0000E44F0000}"/>
    <cellStyle name="Separador de milhares 2 3 2 11 2" xfId="32944" xr:uid="{00000000-0005-0000-0000-0000E54F0000}"/>
    <cellStyle name="Separador de milhares 2 3 2 11 3" xfId="43124" xr:uid="{00000000-0005-0000-0000-0000E64F0000}"/>
    <cellStyle name="Separador de milhares 2 3 2 12" xfId="23003" xr:uid="{00000000-0005-0000-0000-0000E74F0000}"/>
    <cellStyle name="Separador de milhares 2 3 2 13" xfId="33183" xr:uid="{00000000-0005-0000-0000-0000E84F0000}"/>
    <cellStyle name="Separador de milhares 2 3 2 14" xfId="43363" xr:uid="{00000000-0005-0000-0000-0000E94F0000}"/>
    <cellStyle name="Separador de milhares 2 3 2 15" xfId="43602" xr:uid="{00000000-0005-0000-0000-0000EA4F0000}"/>
    <cellStyle name="Separador de milhares 2 3 2 16" xfId="12866" xr:uid="{00000000-0005-0000-0000-0000EB4F0000}"/>
    <cellStyle name="Separador de milhares 2 3 2 17" xfId="3858" xr:uid="{00000000-0005-0000-0000-0000EC4F0000}"/>
    <cellStyle name="Separador de milhares 2 3 2 2" xfId="852" xr:uid="{00000000-0005-0000-0000-0000ED4F0000}"/>
    <cellStyle name="Separador de milhares 2 3 2 2 10" xfId="23266" xr:uid="{00000000-0005-0000-0000-0000EE4F0000}"/>
    <cellStyle name="Separador de milhares 2 3 2 2 11" xfId="33446" xr:uid="{00000000-0005-0000-0000-0000EF4F0000}"/>
    <cellStyle name="Separador de milhares 2 3 2 2 12" xfId="13085" xr:uid="{00000000-0005-0000-0000-0000F04F0000}"/>
    <cellStyle name="Separador de milhares 2 3 2 2 13" xfId="4078" xr:uid="{00000000-0005-0000-0000-0000F14F0000}"/>
    <cellStyle name="Separador de milhares 2 3 2 2 2" xfId="1525" xr:uid="{00000000-0005-0000-0000-0000F24F0000}"/>
    <cellStyle name="Separador de milhares 2 3 2 2 2 10" xfId="33884" xr:uid="{00000000-0005-0000-0000-0000F34F0000}"/>
    <cellStyle name="Separador de milhares 2 3 2 2 2 11" xfId="13523" xr:uid="{00000000-0005-0000-0000-0000F44F0000}"/>
    <cellStyle name="Separador de milhares 2 3 2 2 2 12" xfId="4516" xr:uid="{00000000-0005-0000-0000-0000F54F0000}"/>
    <cellStyle name="Separador de milhares 2 3 2 2 2 2" xfId="2875" xr:uid="{00000000-0005-0000-0000-0000F64F0000}"/>
    <cellStyle name="Separador de milhares 2 3 2 2 2 2 2" xfId="7145" xr:uid="{00000000-0005-0000-0000-0000F74F0000}"/>
    <cellStyle name="Separador de milhares 2 3 2 2 2 2 2 2" xfId="26332" xr:uid="{00000000-0005-0000-0000-0000F84F0000}"/>
    <cellStyle name="Separador de milhares 2 3 2 2 2 2 2 3" xfId="36512" xr:uid="{00000000-0005-0000-0000-0000F94F0000}"/>
    <cellStyle name="Separador de milhares 2 3 2 2 2 2 2 4" xfId="16151" xr:uid="{00000000-0005-0000-0000-0000FA4F0000}"/>
    <cellStyle name="Separador de milhares 2 3 2 2 2 2 3" xfId="8898" xr:uid="{00000000-0005-0000-0000-0000FB4F0000}"/>
    <cellStyle name="Separador de milhares 2 3 2 2 2 2 3 2" xfId="28085" xr:uid="{00000000-0005-0000-0000-0000FC4F0000}"/>
    <cellStyle name="Separador de milhares 2 3 2 2 2 2 3 3" xfId="38265" xr:uid="{00000000-0005-0000-0000-0000FD4F0000}"/>
    <cellStyle name="Separador de milhares 2 3 2 2 2 2 3 4" xfId="17904" xr:uid="{00000000-0005-0000-0000-0000FE4F0000}"/>
    <cellStyle name="Separador de milhares 2 3 2 2 2 2 4" xfId="10891" xr:uid="{00000000-0005-0000-0000-0000FF4F0000}"/>
    <cellStyle name="Separador de milhares 2 3 2 2 2 2 4 2" xfId="30075" xr:uid="{00000000-0005-0000-0000-000000500000}"/>
    <cellStyle name="Separador de milhares 2 3 2 2 2 2 4 3" xfId="40255" xr:uid="{00000000-0005-0000-0000-000001500000}"/>
    <cellStyle name="Separador de milhares 2 3 2 2 2 2 4 4" xfId="19895" xr:uid="{00000000-0005-0000-0000-000002500000}"/>
    <cellStyle name="Separador de milhares 2 3 2 2 2 2 5" xfId="24580" xr:uid="{00000000-0005-0000-0000-000003500000}"/>
    <cellStyle name="Separador de milhares 2 3 2 2 2 2 6" xfId="34760" xr:uid="{00000000-0005-0000-0000-000004500000}"/>
    <cellStyle name="Separador de milhares 2 3 2 2 2 2 7" xfId="14399" xr:uid="{00000000-0005-0000-0000-000005500000}"/>
    <cellStyle name="Separador de milhares 2 3 2 2 2 2 8" xfId="5393" xr:uid="{00000000-0005-0000-0000-000006500000}"/>
    <cellStyle name="Separador de milhares 2 3 2 2 2 3" xfId="6269" xr:uid="{00000000-0005-0000-0000-000007500000}"/>
    <cellStyle name="Separador de milhares 2 3 2 2 2 3 2" xfId="25456" xr:uid="{00000000-0005-0000-0000-000008500000}"/>
    <cellStyle name="Separador de milhares 2 3 2 2 2 3 3" xfId="35636" xr:uid="{00000000-0005-0000-0000-000009500000}"/>
    <cellStyle name="Separador de milhares 2 3 2 2 2 3 4" xfId="15275" xr:uid="{00000000-0005-0000-0000-00000A500000}"/>
    <cellStyle name="Separador de milhares 2 3 2 2 2 4" xfId="8022" xr:uid="{00000000-0005-0000-0000-00000B500000}"/>
    <cellStyle name="Separador de milhares 2 3 2 2 2 4 2" xfId="27209" xr:uid="{00000000-0005-0000-0000-00000C500000}"/>
    <cellStyle name="Separador de milhares 2 3 2 2 2 4 3" xfId="37389" xr:uid="{00000000-0005-0000-0000-00000D500000}"/>
    <cellStyle name="Separador de milhares 2 3 2 2 2 4 4" xfId="17028" xr:uid="{00000000-0005-0000-0000-00000E500000}"/>
    <cellStyle name="Separador de milhares 2 3 2 2 2 5" xfId="10015" xr:uid="{00000000-0005-0000-0000-00000F500000}"/>
    <cellStyle name="Separador de milhares 2 3 2 2 2 5 2" xfId="29199" xr:uid="{00000000-0005-0000-0000-000010500000}"/>
    <cellStyle name="Separador de milhares 2 3 2 2 2 5 3" xfId="39379" xr:uid="{00000000-0005-0000-0000-000011500000}"/>
    <cellStyle name="Separador de milhares 2 3 2 2 2 5 4" xfId="19019" xr:uid="{00000000-0005-0000-0000-000012500000}"/>
    <cellStyle name="Separador de milhares 2 3 2 2 2 6" xfId="11768" xr:uid="{00000000-0005-0000-0000-000013500000}"/>
    <cellStyle name="Separador de milhares 2 3 2 2 2 6 2" xfId="30952" xr:uid="{00000000-0005-0000-0000-000014500000}"/>
    <cellStyle name="Separador de milhares 2 3 2 2 2 6 3" xfId="41132" xr:uid="{00000000-0005-0000-0000-000015500000}"/>
    <cellStyle name="Separador de milhares 2 3 2 2 2 6 4" xfId="20772" xr:uid="{00000000-0005-0000-0000-000016500000}"/>
    <cellStyle name="Separador de milhares 2 3 2 2 2 7" xfId="12644" xr:uid="{00000000-0005-0000-0000-000017500000}"/>
    <cellStyle name="Separador de milhares 2 3 2 2 2 7 2" xfId="31828" xr:uid="{00000000-0005-0000-0000-000018500000}"/>
    <cellStyle name="Separador de milhares 2 3 2 2 2 7 3" xfId="42008" xr:uid="{00000000-0005-0000-0000-000019500000}"/>
    <cellStyle name="Separador de milhares 2 3 2 2 2 7 4" xfId="21648" xr:uid="{00000000-0005-0000-0000-00001A500000}"/>
    <cellStyle name="Separador de milhares 2 3 2 2 2 8" xfId="22525" xr:uid="{00000000-0005-0000-0000-00001B500000}"/>
    <cellStyle name="Separador de milhares 2 3 2 2 2 8 2" xfId="32705" xr:uid="{00000000-0005-0000-0000-00001C500000}"/>
    <cellStyle name="Separador de milhares 2 3 2 2 2 8 3" xfId="42885" xr:uid="{00000000-0005-0000-0000-00001D500000}"/>
    <cellStyle name="Separador de milhares 2 3 2 2 2 9" xfId="23704" xr:uid="{00000000-0005-0000-0000-00001E500000}"/>
    <cellStyle name="Separador de milhares 2 3 2 2 3" xfId="2201" xr:uid="{00000000-0005-0000-0000-00001F500000}"/>
    <cellStyle name="Separador de milhares 2 3 2 2 3 2" xfId="6707" xr:uid="{00000000-0005-0000-0000-000020500000}"/>
    <cellStyle name="Separador de milhares 2 3 2 2 3 2 2" xfId="25894" xr:uid="{00000000-0005-0000-0000-000021500000}"/>
    <cellStyle name="Separador de milhares 2 3 2 2 3 2 3" xfId="36074" xr:uid="{00000000-0005-0000-0000-000022500000}"/>
    <cellStyle name="Separador de milhares 2 3 2 2 3 2 4" xfId="15713" xr:uid="{00000000-0005-0000-0000-000023500000}"/>
    <cellStyle name="Separador de milhares 2 3 2 2 3 3" xfId="8460" xr:uid="{00000000-0005-0000-0000-000024500000}"/>
    <cellStyle name="Separador de milhares 2 3 2 2 3 3 2" xfId="27647" xr:uid="{00000000-0005-0000-0000-000025500000}"/>
    <cellStyle name="Separador de milhares 2 3 2 2 3 3 3" xfId="37827" xr:uid="{00000000-0005-0000-0000-000026500000}"/>
    <cellStyle name="Separador de milhares 2 3 2 2 3 3 4" xfId="17466" xr:uid="{00000000-0005-0000-0000-000027500000}"/>
    <cellStyle name="Separador de milhares 2 3 2 2 3 4" xfId="10453" xr:uid="{00000000-0005-0000-0000-000028500000}"/>
    <cellStyle name="Separador de milhares 2 3 2 2 3 4 2" xfId="29637" xr:uid="{00000000-0005-0000-0000-000029500000}"/>
    <cellStyle name="Separador de milhares 2 3 2 2 3 4 3" xfId="39817" xr:uid="{00000000-0005-0000-0000-00002A500000}"/>
    <cellStyle name="Separador de milhares 2 3 2 2 3 4 4" xfId="19457" xr:uid="{00000000-0005-0000-0000-00002B500000}"/>
    <cellStyle name="Separador de milhares 2 3 2 2 3 5" xfId="24142" xr:uid="{00000000-0005-0000-0000-00002C500000}"/>
    <cellStyle name="Separador de milhares 2 3 2 2 3 6" xfId="34322" xr:uid="{00000000-0005-0000-0000-00002D500000}"/>
    <cellStyle name="Separador de milhares 2 3 2 2 3 7" xfId="13961" xr:uid="{00000000-0005-0000-0000-00002E500000}"/>
    <cellStyle name="Separador de milhares 2 3 2 2 3 8" xfId="4955" xr:uid="{00000000-0005-0000-0000-00002F500000}"/>
    <cellStyle name="Separador de milhares 2 3 2 2 4" xfId="3549" xr:uid="{00000000-0005-0000-0000-000030500000}"/>
    <cellStyle name="Separador de milhares 2 3 2 2 4 2" xfId="25018" xr:uid="{00000000-0005-0000-0000-000031500000}"/>
    <cellStyle name="Separador de milhares 2 3 2 2 4 3" xfId="35198" xr:uid="{00000000-0005-0000-0000-000032500000}"/>
    <cellStyle name="Separador de milhares 2 3 2 2 4 4" xfId="14837" xr:uid="{00000000-0005-0000-0000-000033500000}"/>
    <cellStyle name="Separador de milhares 2 3 2 2 4 5" xfId="5831" xr:uid="{00000000-0005-0000-0000-000034500000}"/>
    <cellStyle name="Separador de milhares 2 3 2 2 5" xfId="7584" xr:uid="{00000000-0005-0000-0000-000035500000}"/>
    <cellStyle name="Separador de milhares 2 3 2 2 5 2" xfId="26771" xr:uid="{00000000-0005-0000-0000-000036500000}"/>
    <cellStyle name="Separador de milhares 2 3 2 2 5 3" xfId="36951" xr:uid="{00000000-0005-0000-0000-000037500000}"/>
    <cellStyle name="Separador de milhares 2 3 2 2 5 4" xfId="16590" xr:uid="{00000000-0005-0000-0000-000038500000}"/>
    <cellStyle name="Separador de milhares 2 3 2 2 6" xfId="9577" xr:uid="{00000000-0005-0000-0000-000039500000}"/>
    <cellStyle name="Separador de milhares 2 3 2 2 6 2" xfId="28761" xr:uid="{00000000-0005-0000-0000-00003A500000}"/>
    <cellStyle name="Separador de milhares 2 3 2 2 6 3" xfId="38941" xr:uid="{00000000-0005-0000-0000-00003B500000}"/>
    <cellStyle name="Separador de milhares 2 3 2 2 6 4" xfId="18581" xr:uid="{00000000-0005-0000-0000-00003C500000}"/>
    <cellStyle name="Separador de milhares 2 3 2 2 7" xfId="11330" xr:uid="{00000000-0005-0000-0000-00003D500000}"/>
    <cellStyle name="Separador de milhares 2 3 2 2 7 2" xfId="30514" xr:uid="{00000000-0005-0000-0000-00003E500000}"/>
    <cellStyle name="Separador de milhares 2 3 2 2 7 3" xfId="40694" xr:uid="{00000000-0005-0000-0000-00003F500000}"/>
    <cellStyle name="Separador de milhares 2 3 2 2 7 4" xfId="20334" xr:uid="{00000000-0005-0000-0000-000040500000}"/>
    <cellStyle name="Separador de milhares 2 3 2 2 8" xfId="12206" xr:uid="{00000000-0005-0000-0000-000041500000}"/>
    <cellStyle name="Separador de milhares 2 3 2 2 8 2" xfId="31390" xr:uid="{00000000-0005-0000-0000-000042500000}"/>
    <cellStyle name="Separador de milhares 2 3 2 2 8 3" xfId="41570" xr:uid="{00000000-0005-0000-0000-000043500000}"/>
    <cellStyle name="Separador de milhares 2 3 2 2 8 4" xfId="21210" xr:uid="{00000000-0005-0000-0000-000044500000}"/>
    <cellStyle name="Separador de milhares 2 3 2 2 9" xfId="22087" xr:uid="{00000000-0005-0000-0000-000045500000}"/>
    <cellStyle name="Separador de milhares 2 3 2 2 9 2" xfId="32267" xr:uid="{00000000-0005-0000-0000-000046500000}"/>
    <cellStyle name="Separador de milhares 2 3 2 2 9 3" xfId="42447" xr:uid="{00000000-0005-0000-0000-000047500000}"/>
    <cellStyle name="Separador de milhares 2 3 2 3" xfId="1190" xr:uid="{00000000-0005-0000-0000-000048500000}"/>
    <cellStyle name="Separador de milhares 2 3 2 3 10" xfId="33665" xr:uid="{00000000-0005-0000-0000-000049500000}"/>
    <cellStyle name="Separador de milhares 2 3 2 3 11" xfId="13304" xr:uid="{00000000-0005-0000-0000-00004A500000}"/>
    <cellStyle name="Separador de milhares 2 3 2 3 12" xfId="4297" xr:uid="{00000000-0005-0000-0000-00004B500000}"/>
    <cellStyle name="Separador de milhares 2 3 2 3 2" xfId="2540" xr:uid="{00000000-0005-0000-0000-00004C500000}"/>
    <cellStyle name="Separador de milhares 2 3 2 3 2 2" xfId="6926" xr:uid="{00000000-0005-0000-0000-00004D500000}"/>
    <cellStyle name="Separador de milhares 2 3 2 3 2 2 2" xfId="26113" xr:uid="{00000000-0005-0000-0000-00004E500000}"/>
    <cellStyle name="Separador de milhares 2 3 2 3 2 2 3" xfId="36293" xr:uid="{00000000-0005-0000-0000-00004F500000}"/>
    <cellStyle name="Separador de milhares 2 3 2 3 2 2 4" xfId="15932" xr:uid="{00000000-0005-0000-0000-000050500000}"/>
    <cellStyle name="Separador de milhares 2 3 2 3 2 3" xfId="8679" xr:uid="{00000000-0005-0000-0000-000051500000}"/>
    <cellStyle name="Separador de milhares 2 3 2 3 2 3 2" xfId="27866" xr:uid="{00000000-0005-0000-0000-000052500000}"/>
    <cellStyle name="Separador de milhares 2 3 2 3 2 3 3" xfId="38046" xr:uid="{00000000-0005-0000-0000-000053500000}"/>
    <cellStyle name="Separador de milhares 2 3 2 3 2 3 4" xfId="17685" xr:uid="{00000000-0005-0000-0000-000054500000}"/>
    <cellStyle name="Separador de milhares 2 3 2 3 2 4" xfId="10672" xr:uid="{00000000-0005-0000-0000-000055500000}"/>
    <cellStyle name="Separador de milhares 2 3 2 3 2 4 2" xfId="29856" xr:uid="{00000000-0005-0000-0000-000056500000}"/>
    <cellStyle name="Separador de milhares 2 3 2 3 2 4 3" xfId="40036" xr:uid="{00000000-0005-0000-0000-000057500000}"/>
    <cellStyle name="Separador de milhares 2 3 2 3 2 4 4" xfId="19676" xr:uid="{00000000-0005-0000-0000-000058500000}"/>
    <cellStyle name="Separador de milhares 2 3 2 3 2 5" xfId="24361" xr:uid="{00000000-0005-0000-0000-000059500000}"/>
    <cellStyle name="Separador de milhares 2 3 2 3 2 6" xfId="34541" xr:uid="{00000000-0005-0000-0000-00005A500000}"/>
    <cellStyle name="Separador de milhares 2 3 2 3 2 7" xfId="14180" xr:uid="{00000000-0005-0000-0000-00005B500000}"/>
    <cellStyle name="Separador de milhares 2 3 2 3 2 8" xfId="5174" xr:uid="{00000000-0005-0000-0000-00005C500000}"/>
    <cellStyle name="Separador de milhares 2 3 2 3 3" xfId="6050" xr:uid="{00000000-0005-0000-0000-00005D500000}"/>
    <cellStyle name="Separador de milhares 2 3 2 3 3 2" xfId="25237" xr:uid="{00000000-0005-0000-0000-00005E500000}"/>
    <cellStyle name="Separador de milhares 2 3 2 3 3 3" xfId="35417" xr:uid="{00000000-0005-0000-0000-00005F500000}"/>
    <cellStyle name="Separador de milhares 2 3 2 3 3 4" xfId="15056" xr:uid="{00000000-0005-0000-0000-000060500000}"/>
    <cellStyle name="Separador de milhares 2 3 2 3 4" xfId="7803" xr:uid="{00000000-0005-0000-0000-000061500000}"/>
    <cellStyle name="Separador de milhares 2 3 2 3 4 2" xfId="26990" xr:uid="{00000000-0005-0000-0000-000062500000}"/>
    <cellStyle name="Separador de milhares 2 3 2 3 4 3" xfId="37170" xr:uid="{00000000-0005-0000-0000-000063500000}"/>
    <cellStyle name="Separador de milhares 2 3 2 3 4 4" xfId="16809" xr:uid="{00000000-0005-0000-0000-000064500000}"/>
    <cellStyle name="Separador de milhares 2 3 2 3 5" xfId="9796" xr:uid="{00000000-0005-0000-0000-000065500000}"/>
    <cellStyle name="Separador de milhares 2 3 2 3 5 2" xfId="28980" xr:uid="{00000000-0005-0000-0000-000066500000}"/>
    <cellStyle name="Separador de milhares 2 3 2 3 5 3" xfId="39160" xr:uid="{00000000-0005-0000-0000-000067500000}"/>
    <cellStyle name="Separador de milhares 2 3 2 3 5 4" xfId="18800" xr:uid="{00000000-0005-0000-0000-000068500000}"/>
    <cellStyle name="Separador de milhares 2 3 2 3 6" xfId="11549" xr:uid="{00000000-0005-0000-0000-000069500000}"/>
    <cellStyle name="Separador de milhares 2 3 2 3 6 2" xfId="30733" xr:uid="{00000000-0005-0000-0000-00006A500000}"/>
    <cellStyle name="Separador de milhares 2 3 2 3 6 3" xfId="40913" xr:uid="{00000000-0005-0000-0000-00006B500000}"/>
    <cellStyle name="Separador de milhares 2 3 2 3 6 4" xfId="20553" xr:uid="{00000000-0005-0000-0000-00006C500000}"/>
    <cellStyle name="Separador de milhares 2 3 2 3 7" xfId="12425" xr:uid="{00000000-0005-0000-0000-00006D500000}"/>
    <cellStyle name="Separador de milhares 2 3 2 3 7 2" xfId="31609" xr:uid="{00000000-0005-0000-0000-00006E500000}"/>
    <cellStyle name="Separador de milhares 2 3 2 3 7 3" xfId="41789" xr:uid="{00000000-0005-0000-0000-00006F500000}"/>
    <cellStyle name="Separador de milhares 2 3 2 3 7 4" xfId="21429" xr:uid="{00000000-0005-0000-0000-000070500000}"/>
    <cellStyle name="Separador de milhares 2 3 2 3 8" xfId="22306" xr:uid="{00000000-0005-0000-0000-000071500000}"/>
    <cellStyle name="Separador de milhares 2 3 2 3 8 2" xfId="32486" xr:uid="{00000000-0005-0000-0000-000072500000}"/>
    <cellStyle name="Separador de milhares 2 3 2 3 8 3" xfId="42666" xr:uid="{00000000-0005-0000-0000-000073500000}"/>
    <cellStyle name="Separador de milhares 2 3 2 3 9" xfId="23485" xr:uid="{00000000-0005-0000-0000-000074500000}"/>
    <cellStyle name="Separador de milhares 2 3 2 4" xfId="1866" xr:uid="{00000000-0005-0000-0000-000075500000}"/>
    <cellStyle name="Separador de milhares 2 3 2 4 2" xfId="6488" xr:uid="{00000000-0005-0000-0000-000076500000}"/>
    <cellStyle name="Separador de milhares 2 3 2 4 2 2" xfId="25675" xr:uid="{00000000-0005-0000-0000-000077500000}"/>
    <cellStyle name="Separador de milhares 2 3 2 4 2 3" xfId="35855" xr:uid="{00000000-0005-0000-0000-000078500000}"/>
    <cellStyle name="Separador de milhares 2 3 2 4 2 4" xfId="15494" xr:uid="{00000000-0005-0000-0000-000079500000}"/>
    <cellStyle name="Separador de milhares 2 3 2 4 3" xfId="8241" xr:uid="{00000000-0005-0000-0000-00007A500000}"/>
    <cellStyle name="Separador de milhares 2 3 2 4 3 2" xfId="27428" xr:uid="{00000000-0005-0000-0000-00007B500000}"/>
    <cellStyle name="Separador de milhares 2 3 2 4 3 3" xfId="37608" xr:uid="{00000000-0005-0000-0000-00007C500000}"/>
    <cellStyle name="Separador de milhares 2 3 2 4 3 4" xfId="17247" xr:uid="{00000000-0005-0000-0000-00007D500000}"/>
    <cellStyle name="Separador de milhares 2 3 2 4 4" xfId="10234" xr:uid="{00000000-0005-0000-0000-00007E500000}"/>
    <cellStyle name="Separador de milhares 2 3 2 4 4 2" xfId="29418" xr:uid="{00000000-0005-0000-0000-00007F500000}"/>
    <cellStyle name="Separador de milhares 2 3 2 4 4 3" xfId="39598" xr:uid="{00000000-0005-0000-0000-000080500000}"/>
    <cellStyle name="Separador de milhares 2 3 2 4 4 4" xfId="19238" xr:uid="{00000000-0005-0000-0000-000081500000}"/>
    <cellStyle name="Separador de milhares 2 3 2 4 5" xfId="23923" xr:uid="{00000000-0005-0000-0000-000082500000}"/>
    <cellStyle name="Separador de milhares 2 3 2 4 6" xfId="34103" xr:uid="{00000000-0005-0000-0000-000083500000}"/>
    <cellStyle name="Separador de milhares 2 3 2 4 7" xfId="13742" xr:uid="{00000000-0005-0000-0000-000084500000}"/>
    <cellStyle name="Separador de milhares 2 3 2 4 8" xfId="4736" xr:uid="{00000000-0005-0000-0000-000085500000}"/>
    <cellStyle name="Separador de milhares 2 3 2 5" xfId="3214" xr:uid="{00000000-0005-0000-0000-000086500000}"/>
    <cellStyle name="Separador de milhares 2 3 2 5 2" xfId="9138" xr:uid="{00000000-0005-0000-0000-000087500000}"/>
    <cellStyle name="Separador de milhares 2 3 2 5 2 2" xfId="28322" xr:uid="{00000000-0005-0000-0000-000088500000}"/>
    <cellStyle name="Separador de milhares 2 3 2 5 2 3" xfId="38502" xr:uid="{00000000-0005-0000-0000-000089500000}"/>
    <cellStyle name="Separador de milhares 2 3 2 5 2 4" xfId="18142" xr:uid="{00000000-0005-0000-0000-00008A500000}"/>
    <cellStyle name="Separador de milhares 2 3 2 5 3" xfId="24799" xr:uid="{00000000-0005-0000-0000-00008B500000}"/>
    <cellStyle name="Separador de milhares 2 3 2 5 4" xfId="34979" xr:uid="{00000000-0005-0000-0000-00008C500000}"/>
    <cellStyle name="Separador de milhares 2 3 2 5 5" xfId="14618" xr:uid="{00000000-0005-0000-0000-00008D500000}"/>
    <cellStyle name="Separador de milhares 2 3 2 5 6" xfId="5612" xr:uid="{00000000-0005-0000-0000-00008E500000}"/>
    <cellStyle name="Separador de milhares 2 3 2 6" xfId="7365" xr:uid="{00000000-0005-0000-0000-00008F500000}"/>
    <cellStyle name="Separador de milhares 2 3 2 6 2" xfId="26552" xr:uid="{00000000-0005-0000-0000-000090500000}"/>
    <cellStyle name="Separador de milhares 2 3 2 6 3" xfId="36732" xr:uid="{00000000-0005-0000-0000-000091500000}"/>
    <cellStyle name="Separador de milhares 2 3 2 6 4" xfId="16371" xr:uid="{00000000-0005-0000-0000-000092500000}"/>
    <cellStyle name="Separador de milhares 2 3 2 7" xfId="9358" xr:uid="{00000000-0005-0000-0000-000093500000}"/>
    <cellStyle name="Separador de milhares 2 3 2 7 2" xfId="28542" xr:uid="{00000000-0005-0000-0000-000094500000}"/>
    <cellStyle name="Separador de milhares 2 3 2 7 3" xfId="38722" xr:uid="{00000000-0005-0000-0000-000095500000}"/>
    <cellStyle name="Separador de milhares 2 3 2 7 4" xfId="18362" xr:uid="{00000000-0005-0000-0000-000096500000}"/>
    <cellStyle name="Separador de milhares 2 3 2 8" xfId="11111" xr:uid="{00000000-0005-0000-0000-000097500000}"/>
    <cellStyle name="Separador de milhares 2 3 2 8 2" xfId="30295" xr:uid="{00000000-0005-0000-0000-000098500000}"/>
    <cellStyle name="Separador de milhares 2 3 2 8 3" xfId="40475" xr:uid="{00000000-0005-0000-0000-000099500000}"/>
    <cellStyle name="Separador de milhares 2 3 2 8 4" xfId="20115" xr:uid="{00000000-0005-0000-0000-00009A500000}"/>
    <cellStyle name="Separador de milhares 2 3 2 9" xfId="11987" xr:uid="{00000000-0005-0000-0000-00009B500000}"/>
    <cellStyle name="Separador de milhares 2 3 2 9 2" xfId="31171" xr:uid="{00000000-0005-0000-0000-00009C500000}"/>
    <cellStyle name="Separador de milhares 2 3 2 9 3" xfId="41351" xr:uid="{00000000-0005-0000-0000-00009D500000}"/>
    <cellStyle name="Separador de milhares 2 3 2 9 4" xfId="20991" xr:uid="{00000000-0005-0000-0000-00009E500000}"/>
    <cellStyle name="Separador de milhares 2 3 3" xfId="686" xr:uid="{00000000-0005-0000-0000-00009F500000}"/>
    <cellStyle name="Separador de milhares 2 3 3 2" xfId="1359" xr:uid="{00000000-0005-0000-0000-0000A0500000}"/>
    <cellStyle name="Separador de milhares 2 3 3 2 2" xfId="2709" xr:uid="{00000000-0005-0000-0000-0000A1500000}"/>
    <cellStyle name="Separador de milhares 2 3 3 2 3" xfId="28204" xr:uid="{00000000-0005-0000-0000-0000A2500000}"/>
    <cellStyle name="Separador de milhares 2 3 3 3" xfId="2035" xr:uid="{00000000-0005-0000-0000-0000A3500000}"/>
    <cellStyle name="Separador de milhares 2 3 3 3 2" xfId="38384" xr:uid="{00000000-0005-0000-0000-0000A4500000}"/>
    <cellStyle name="Separador de milhares 2 3 3 4" xfId="3383" xr:uid="{00000000-0005-0000-0000-0000A5500000}"/>
    <cellStyle name="Separador de milhares 2 3 3 4 2" xfId="18024" xr:uid="{00000000-0005-0000-0000-0000A6500000}"/>
    <cellStyle name="Separador de milhares 2 3 3 5" xfId="9020" xr:uid="{00000000-0005-0000-0000-0000A7500000}"/>
    <cellStyle name="Separador de milhares 2 3 4" xfId="1024" xr:uid="{00000000-0005-0000-0000-0000A8500000}"/>
    <cellStyle name="Separador de milhares 2 3 4 2" xfId="2374" xr:uid="{00000000-0005-0000-0000-0000A9500000}"/>
    <cellStyle name="Separador de milhares 2 3 4 2 2" xfId="32826" xr:uid="{00000000-0005-0000-0000-0000AA500000}"/>
    <cellStyle name="Separador de milhares 2 3 4 3" xfId="43006" xr:uid="{00000000-0005-0000-0000-0000AB500000}"/>
    <cellStyle name="Separador de milhares 2 3 4 4" xfId="22646" xr:uid="{00000000-0005-0000-0000-0000AC500000}"/>
    <cellStyle name="Separador de milhares 2 3 5" xfId="1700" xr:uid="{00000000-0005-0000-0000-0000AD500000}"/>
    <cellStyle name="Separador de milhares 2 3 5 2" xfId="22885" xr:uid="{00000000-0005-0000-0000-0000AE500000}"/>
    <cellStyle name="Separador de milhares 2 3 6" xfId="3048" xr:uid="{00000000-0005-0000-0000-0000AF500000}"/>
    <cellStyle name="Separador de milhares 2 3 6 2" xfId="33065" xr:uid="{00000000-0005-0000-0000-0000B0500000}"/>
    <cellStyle name="Separador de milhares 2 3 7" xfId="43245" xr:uid="{00000000-0005-0000-0000-0000B1500000}"/>
    <cellStyle name="Separador de milhares 2 3 8" xfId="43484" xr:uid="{00000000-0005-0000-0000-0000B2500000}"/>
    <cellStyle name="Separador de milhares 2 3 9" xfId="3737" xr:uid="{00000000-0005-0000-0000-0000B3500000}"/>
    <cellStyle name="Separador de milhares 2 4" xfId="445" xr:uid="{00000000-0005-0000-0000-0000B4500000}"/>
    <cellStyle name="Separador de milhares 2 4 2" xfId="780" xr:uid="{00000000-0005-0000-0000-0000B5500000}"/>
    <cellStyle name="Separador de milhares 2 4 2 10" xfId="21869" xr:uid="{00000000-0005-0000-0000-0000B6500000}"/>
    <cellStyle name="Separador de milhares 2 4 2 10 2" xfId="32049" xr:uid="{00000000-0005-0000-0000-0000B7500000}"/>
    <cellStyle name="Separador de milhares 2 4 2 10 3" xfId="42229" xr:uid="{00000000-0005-0000-0000-0000B8500000}"/>
    <cellStyle name="Separador de milhares 2 4 2 11" xfId="22765" xr:uid="{00000000-0005-0000-0000-0000B9500000}"/>
    <cellStyle name="Separador de milhares 2 4 2 11 2" xfId="32945" xr:uid="{00000000-0005-0000-0000-0000BA500000}"/>
    <cellStyle name="Separador de milhares 2 4 2 11 3" xfId="43125" xr:uid="{00000000-0005-0000-0000-0000BB500000}"/>
    <cellStyle name="Separador de milhares 2 4 2 12" xfId="23004" xr:uid="{00000000-0005-0000-0000-0000BC500000}"/>
    <cellStyle name="Separador de milhares 2 4 2 13" xfId="33184" xr:uid="{00000000-0005-0000-0000-0000BD500000}"/>
    <cellStyle name="Separador de milhares 2 4 2 14" xfId="43364" xr:uid="{00000000-0005-0000-0000-0000BE500000}"/>
    <cellStyle name="Separador de milhares 2 4 2 15" xfId="43603" xr:uid="{00000000-0005-0000-0000-0000BF500000}"/>
    <cellStyle name="Separador de milhares 2 4 2 16" xfId="12867" xr:uid="{00000000-0005-0000-0000-0000C0500000}"/>
    <cellStyle name="Separador de milhares 2 4 2 17" xfId="3859" xr:uid="{00000000-0005-0000-0000-0000C1500000}"/>
    <cellStyle name="Separador de milhares 2 4 2 2" xfId="1453" xr:uid="{00000000-0005-0000-0000-0000C2500000}"/>
    <cellStyle name="Separador de milhares 2 4 2 2 10" xfId="23267" xr:uid="{00000000-0005-0000-0000-0000C3500000}"/>
    <cellStyle name="Separador de milhares 2 4 2 2 11" xfId="33447" xr:uid="{00000000-0005-0000-0000-0000C4500000}"/>
    <cellStyle name="Separador de milhares 2 4 2 2 12" xfId="13086" xr:uid="{00000000-0005-0000-0000-0000C5500000}"/>
    <cellStyle name="Separador de milhares 2 4 2 2 13" xfId="4079" xr:uid="{00000000-0005-0000-0000-0000C6500000}"/>
    <cellStyle name="Separador de milhares 2 4 2 2 2" xfId="2803" xr:uid="{00000000-0005-0000-0000-0000C7500000}"/>
    <cellStyle name="Separador de milhares 2 4 2 2 2 10" xfId="33885" xr:uid="{00000000-0005-0000-0000-0000C8500000}"/>
    <cellStyle name="Separador de milhares 2 4 2 2 2 11" xfId="13524" xr:uid="{00000000-0005-0000-0000-0000C9500000}"/>
    <cellStyle name="Separador de milhares 2 4 2 2 2 12" xfId="4517" xr:uid="{00000000-0005-0000-0000-0000CA500000}"/>
    <cellStyle name="Separador de milhares 2 4 2 2 2 2" xfId="5394" xr:uid="{00000000-0005-0000-0000-0000CB500000}"/>
    <cellStyle name="Separador de milhares 2 4 2 2 2 2 2" xfId="7146" xr:uid="{00000000-0005-0000-0000-0000CC500000}"/>
    <cellStyle name="Separador de milhares 2 4 2 2 2 2 2 2" xfId="26333" xr:uid="{00000000-0005-0000-0000-0000CD500000}"/>
    <cellStyle name="Separador de milhares 2 4 2 2 2 2 2 3" xfId="36513" xr:uid="{00000000-0005-0000-0000-0000CE500000}"/>
    <cellStyle name="Separador de milhares 2 4 2 2 2 2 2 4" xfId="16152" xr:uid="{00000000-0005-0000-0000-0000CF500000}"/>
    <cellStyle name="Separador de milhares 2 4 2 2 2 2 3" xfId="8899" xr:uid="{00000000-0005-0000-0000-0000D0500000}"/>
    <cellStyle name="Separador de milhares 2 4 2 2 2 2 3 2" xfId="28086" xr:uid="{00000000-0005-0000-0000-0000D1500000}"/>
    <cellStyle name="Separador de milhares 2 4 2 2 2 2 3 3" xfId="38266" xr:uid="{00000000-0005-0000-0000-0000D2500000}"/>
    <cellStyle name="Separador de milhares 2 4 2 2 2 2 3 4" xfId="17905" xr:uid="{00000000-0005-0000-0000-0000D3500000}"/>
    <cellStyle name="Separador de milhares 2 4 2 2 2 2 4" xfId="10892" xr:uid="{00000000-0005-0000-0000-0000D4500000}"/>
    <cellStyle name="Separador de milhares 2 4 2 2 2 2 4 2" xfId="30076" xr:uid="{00000000-0005-0000-0000-0000D5500000}"/>
    <cellStyle name="Separador de milhares 2 4 2 2 2 2 4 3" xfId="40256" xr:uid="{00000000-0005-0000-0000-0000D6500000}"/>
    <cellStyle name="Separador de milhares 2 4 2 2 2 2 4 4" xfId="19896" xr:uid="{00000000-0005-0000-0000-0000D7500000}"/>
    <cellStyle name="Separador de milhares 2 4 2 2 2 2 5" xfId="24581" xr:uid="{00000000-0005-0000-0000-0000D8500000}"/>
    <cellStyle name="Separador de milhares 2 4 2 2 2 2 6" xfId="34761" xr:uid="{00000000-0005-0000-0000-0000D9500000}"/>
    <cellStyle name="Separador de milhares 2 4 2 2 2 2 7" xfId="14400" xr:uid="{00000000-0005-0000-0000-0000DA500000}"/>
    <cellStyle name="Separador de milhares 2 4 2 2 2 3" xfId="6270" xr:uid="{00000000-0005-0000-0000-0000DB500000}"/>
    <cellStyle name="Separador de milhares 2 4 2 2 2 3 2" xfId="25457" xr:uid="{00000000-0005-0000-0000-0000DC500000}"/>
    <cellStyle name="Separador de milhares 2 4 2 2 2 3 3" xfId="35637" xr:uid="{00000000-0005-0000-0000-0000DD500000}"/>
    <cellStyle name="Separador de milhares 2 4 2 2 2 3 4" xfId="15276" xr:uid="{00000000-0005-0000-0000-0000DE500000}"/>
    <cellStyle name="Separador de milhares 2 4 2 2 2 4" xfId="8023" xr:uid="{00000000-0005-0000-0000-0000DF500000}"/>
    <cellStyle name="Separador de milhares 2 4 2 2 2 4 2" xfId="27210" xr:uid="{00000000-0005-0000-0000-0000E0500000}"/>
    <cellStyle name="Separador de milhares 2 4 2 2 2 4 3" xfId="37390" xr:uid="{00000000-0005-0000-0000-0000E1500000}"/>
    <cellStyle name="Separador de milhares 2 4 2 2 2 4 4" xfId="17029" xr:uid="{00000000-0005-0000-0000-0000E2500000}"/>
    <cellStyle name="Separador de milhares 2 4 2 2 2 5" xfId="10016" xr:uid="{00000000-0005-0000-0000-0000E3500000}"/>
    <cellStyle name="Separador de milhares 2 4 2 2 2 5 2" xfId="29200" xr:uid="{00000000-0005-0000-0000-0000E4500000}"/>
    <cellStyle name="Separador de milhares 2 4 2 2 2 5 3" xfId="39380" xr:uid="{00000000-0005-0000-0000-0000E5500000}"/>
    <cellStyle name="Separador de milhares 2 4 2 2 2 5 4" xfId="19020" xr:uid="{00000000-0005-0000-0000-0000E6500000}"/>
    <cellStyle name="Separador de milhares 2 4 2 2 2 6" xfId="11769" xr:uid="{00000000-0005-0000-0000-0000E7500000}"/>
    <cellStyle name="Separador de milhares 2 4 2 2 2 6 2" xfId="30953" xr:uid="{00000000-0005-0000-0000-0000E8500000}"/>
    <cellStyle name="Separador de milhares 2 4 2 2 2 6 3" xfId="41133" xr:uid="{00000000-0005-0000-0000-0000E9500000}"/>
    <cellStyle name="Separador de milhares 2 4 2 2 2 6 4" xfId="20773" xr:uid="{00000000-0005-0000-0000-0000EA500000}"/>
    <cellStyle name="Separador de milhares 2 4 2 2 2 7" xfId="12645" xr:uid="{00000000-0005-0000-0000-0000EB500000}"/>
    <cellStyle name="Separador de milhares 2 4 2 2 2 7 2" xfId="31829" xr:uid="{00000000-0005-0000-0000-0000EC500000}"/>
    <cellStyle name="Separador de milhares 2 4 2 2 2 7 3" xfId="42009" xr:uid="{00000000-0005-0000-0000-0000ED500000}"/>
    <cellStyle name="Separador de milhares 2 4 2 2 2 7 4" xfId="21649" xr:uid="{00000000-0005-0000-0000-0000EE500000}"/>
    <cellStyle name="Separador de milhares 2 4 2 2 2 8" xfId="22526" xr:uid="{00000000-0005-0000-0000-0000EF500000}"/>
    <cellStyle name="Separador de milhares 2 4 2 2 2 8 2" xfId="32706" xr:uid="{00000000-0005-0000-0000-0000F0500000}"/>
    <cellStyle name="Separador de milhares 2 4 2 2 2 8 3" xfId="42886" xr:uid="{00000000-0005-0000-0000-0000F1500000}"/>
    <cellStyle name="Separador de milhares 2 4 2 2 2 9" xfId="23705" xr:uid="{00000000-0005-0000-0000-0000F2500000}"/>
    <cellStyle name="Separador de milhares 2 4 2 2 3" xfId="4956" xr:uid="{00000000-0005-0000-0000-0000F3500000}"/>
    <cellStyle name="Separador de milhares 2 4 2 2 3 2" xfId="6708" xr:uid="{00000000-0005-0000-0000-0000F4500000}"/>
    <cellStyle name="Separador de milhares 2 4 2 2 3 2 2" xfId="25895" xr:uid="{00000000-0005-0000-0000-0000F5500000}"/>
    <cellStyle name="Separador de milhares 2 4 2 2 3 2 3" xfId="36075" xr:uid="{00000000-0005-0000-0000-0000F6500000}"/>
    <cellStyle name="Separador de milhares 2 4 2 2 3 2 4" xfId="15714" xr:uid="{00000000-0005-0000-0000-0000F7500000}"/>
    <cellStyle name="Separador de milhares 2 4 2 2 3 3" xfId="8461" xr:uid="{00000000-0005-0000-0000-0000F8500000}"/>
    <cellStyle name="Separador de milhares 2 4 2 2 3 3 2" xfId="27648" xr:uid="{00000000-0005-0000-0000-0000F9500000}"/>
    <cellStyle name="Separador de milhares 2 4 2 2 3 3 3" xfId="37828" xr:uid="{00000000-0005-0000-0000-0000FA500000}"/>
    <cellStyle name="Separador de milhares 2 4 2 2 3 3 4" xfId="17467" xr:uid="{00000000-0005-0000-0000-0000FB500000}"/>
    <cellStyle name="Separador de milhares 2 4 2 2 3 4" xfId="10454" xr:uid="{00000000-0005-0000-0000-0000FC500000}"/>
    <cellStyle name="Separador de milhares 2 4 2 2 3 4 2" xfId="29638" xr:uid="{00000000-0005-0000-0000-0000FD500000}"/>
    <cellStyle name="Separador de milhares 2 4 2 2 3 4 3" xfId="39818" xr:uid="{00000000-0005-0000-0000-0000FE500000}"/>
    <cellStyle name="Separador de milhares 2 4 2 2 3 4 4" xfId="19458" xr:uid="{00000000-0005-0000-0000-0000FF500000}"/>
    <cellStyle name="Separador de milhares 2 4 2 2 3 5" xfId="24143" xr:uid="{00000000-0005-0000-0000-000000510000}"/>
    <cellStyle name="Separador de milhares 2 4 2 2 3 6" xfId="34323" xr:uid="{00000000-0005-0000-0000-000001510000}"/>
    <cellStyle name="Separador de milhares 2 4 2 2 3 7" xfId="13962" xr:uid="{00000000-0005-0000-0000-000002510000}"/>
    <cellStyle name="Separador de milhares 2 4 2 2 4" xfId="5832" xr:uid="{00000000-0005-0000-0000-000003510000}"/>
    <cellStyle name="Separador de milhares 2 4 2 2 4 2" xfId="25019" xr:uid="{00000000-0005-0000-0000-000004510000}"/>
    <cellStyle name="Separador de milhares 2 4 2 2 4 3" xfId="35199" xr:uid="{00000000-0005-0000-0000-000005510000}"/>
    <cellStyle name="Separador de milhares 2 4 2 2 4 4" xfId="14838" xr:uid="{00000000-0005-0000-0000-000006510000}"/>
    <cellStyle name="Separador de milhares 2 4 2 2 5" xfId="7585" xr:uid="{00000000-0005-0000-0000-000007510000}"/>
    <cellStyle name="Separador de milhares 2 4 2 2 5 2" xfId="26772" xr:uid="{00000000-0005-0000-0000-000008510000}"/>
    <cellStyle name="Separador de milhares 2 4 2 2 5 3" xfId="36952" xr:uid="{00000000-0005-0000-0000-000009510000}"/>
    <cellStyle name="Separador de milhares 2 4 2 2 5 4" xfId="16591" xr:uid="{00000000-0005-0000-0000-00000A510000}"/>
    <cellStyle name="Separador de milhares 2 4 2 2 6" xfId="9578" xr:uid="{00000000-0005-0000-0000-00000B510000}"/>
    <cellStyle name="Separador de milhares 2 4 2 2 6 2" xfId="28762" xr:uid="{00000000-0005-0000-0000-00000C510000}"/>
    <cellStyle name="Separador de milhares 2 4 2 2 6 3" xfId="38942" xr:uid="{00000000-0005-0000-0000-00000D510000}"/>
    <cellStyle name="Separador de milhares 2 4 2 2 6 4" xfId="18582" xr:uid="{00000000-0005-0000-0000-00000E510000}"/>
    <cellStyle name="Separador de milhares 2 4 2 2 7" xfId="11331" xr:uid="{00000000-0005-0000-0000-00000F510000}"/>
    <cellStyle name="Separador de milhares 2 4 2 2 7 2" xfId="30515" xr:uid="{00000000-0005-0000-0000-000010510000}"/>
    <cellStyle name="Separador de milhares 2 4 2 2 7 3" xfId="40695" xr:uid="{00000000-0005-0000-0000-000011510000}"/>
    <cellStyle name="Separador de milhares 2 4 2 2 7 4" xfId="20335" xr:uid="{00000000-0005-0000-0000-000012510000}"/>
    <cellStyle name="Separador de milhares 2 4 2 2 8" xfId="12207" xr:uid="{00000000-0005-0000-0000-000013510000}"/>
    <cellStyle name="Separador de milhares 2 4 2 2 8 2" xfId="31391" xr:uid="{00000000-0005-0000-0000-000014510000}"/>
    <cellStyle name="Separador de milhares 2 4 2 2 8 3" xfId="41571" xr:uid="{00000000-0005-0000-0000-000015510000}"/>
    <cellStyle name="Separador de milhares 2 4 2 2 8 4" xfId="21211" xr:uid="{00000000-0005-0000-0000-000016510000}"/>
    <cellStyle name="Separador de milhares 2 4 2 2 9" xfId="22088" xr:uid="{00000000-0005-0000-0000-000017510000}"/>
    <cellStyle name="Separador de milhares 2 4 2 2 9 2" xfId="32268" xr:uid="{00000000-0005-0000-0000-000018510000}"/>
    <cellStyle name="Separador de milhares 2 4 2 2 9 3" xfId="42448" xr:uid="{00000000-0005-0000-0000-000019510000}"/>
    <cellStyle name="Separador de milhares 2 4 2 3" xfId="2129" xr:uid="{00000000-0005-0000-0000-00001A510000}"/>
    <cellStyle name="Separador de milhares 2 4 2 3 10" xfId="33666" xr:uid="{00000000-0005-0000-0000-00001B510000}"/>
    <cellStyle name="Separador de milhares 2 4 2 3 11" xfId="13305" xr:uid="{00000000-0005-0000-0000-00001C510000}"/>
    <cellStyle name="Separador de milhares 2 4 2 3 12" xfId="4298" xr:uid="{00000000-0005-0000-0000-00001D510000}"/>
    <cellStyle name="Separador de milhares 2 4 2 3 2" xfId="5175" xr:uid="{00000000-0005-0000-0000-00001E510000}"/>
    <cellStyle name="Separador de milhares 2 4 2 3 2 2" xfId="6927" xr:uid="{00000000-0005-0000-0000-00001F510000}"/>
    <cellStyle name="Separador de milhares 2 4 2 3 2 2 2" xfId="26114" xr:uid="{00000000-0005-0000-0000-000020510000}"/>
    <cellStyle name="Separador de milhares 2 4 2 3 2 2 3" xfId="36294" xr:uid="{00000000-0005-0000-0000-000021510000}"/>
    <cellStyle name="Separador de milhares 2 4 2 3 2 2 4" xfId="15933" xr:uid="{00000000-0005-0000-0000-000022510000}"/>
    <cellStyle name="Separador de milhares 2 4 2 3 2 3" xfId="8680" xr:uid="{00000000-0005-0000-0000-000023510000}"/>
    <cellStyle name="Separador de milhares 2 4 2 3 2 3 2" xfId="27867" xr:uid="{00000000-0005-0000-0000-000024510000}"/>
    <cellStyle name="Separador de milhares 2 4 2 3 2 3 3" xfId="38047" xr:uid="{00000000-0005-0000-0000-000025510000}"/>
    <cellStyle name="Separador de milhares 2 4 2 3 2 3 4" xfId="17686" xr:uid="{00000000-0005-0000-0000-000026510000}"/>
    <cellStyle name="Separador de milhares 2 4 2 3 2 4" xfId="10673" xr:uid="{00000000-0005-0000-0000-000027510000}"/>
    <cellStyle name="Separador de milhares 2 4 2 3 2 4 2" xfId="29857" xr:uid="{00000000-0005-0000-0000-000028510000}"/>
    <cellStyle name="Separador de milhares 2 4 2 3 2 4 3" xfId="40037" xr:uid="{00000000-0005-0000-0000-000029510000}"/>
    <cellStyle name="Separador de milhares 2 4 2 3 2 4 4" xfId="19677" xr:uid="{00000000-0005-0000-0000-00002A510000}"/>
    <cellStyle name="Separador de milhares 2 4 2 3 2 5" xfId="24362" xr:uid="{00000000-0005-0000-0000-00002B510000}"/>
    <cellStyle name="Separador de milhares 2 4 2 3 2 6" xfId="34542" xr:uid="{00000000-0005-0000-0000-00002C510000}"/>
    <cellStyle name="Separador de milhares 2 4 2 3 2 7" xfId="14181" xr:uid="{00000000-0005-0000-0000-00002D510000}"/>
    <cellStyle name="Separador de milhares 2 4 2 3 3" xfId="6051" xr:uid="{00000000-0005-0000-0000-00002E510000}"/>
    <cellStyle name="Separador de milhares 2 4 2 3 3 2" xfId="25238" xr:uid="{00000000-0005-0000-0000-00002F510000}"/>
    <cellStyle name="Separador de milhares 2 4 2 3 3 3" xfId="35418" xr:uid="{00000000-0005-0000-0000-000030510000}"/>
    <cellStyle name="Separador de milhares 2 4 2 3 3 4" xfId="15057" xr:uid="{00000000-0005-0000-0000-000031510000}"/>
    <cellStyle name="Separador de milhares 2 4 2 3 4" xfId="7804" xr:uid="{00000000-0005-0000-0000-000032510000}"/>
    <cellStyle name="Separador de milhares 2 4 2 3 4 2" xfId="26991" xr:uid="{00000000-0005-0000-0000-000033510000}"/>
    <cellStyle name="Separador de milhares 2 4 2 3 4 3" xfId="37171" xr:uid="{00000000-0005-0000-0000-000034510000}"/>
    <cellStyle name="Separador de milhares 2 4 2 3 4 4" xfId="16810" xr:uid="{00000000-0005-0000-0000-000035510000}"/>
    <cellStyle name="Separador de milhares 2 4 2 3 5" xfId="9797" xr:uid="{00000000-0005-0000-0000-000036510000}"/>
    <cellStyle name="Separador de milhares 2 4 2 3 5 2" xfId="28981" xr:uid="{00000000-0005-0000-0000-000037510000}"/>
    <cellStyle name="Separador de milhares 2 4 2 3 5 3" xfId="39161" xr:uid="{00000000-0005-0000-0000-000038510000}"/>
    <cellStyle name="Separador de milhares 2 4 2 3 5 4" xfId="18801" xr:uid="{00000000-0005-0000-0000-000039510000}"/>
    <cellStyle name="Separador de milhares 2 4 2 3 6" xfId="11550" xr:uid="{00000000-0005-0000-0000-00003A510000}"/>
    <cellStyle name="Separador de milhares 2 4 2 3 6 2" xfId="30734" xr:uid="{00000000-0005-0000-0000-00003B510000}"/>
    <cellStyle name="Separador de milhares 2 4 2 3 6 3" xfId="40914" xr:uid="{00000000-0005-0000-0000-00003C510000}"/>
    <cellStyle name="Separador de milhares 2 4 2 3 6 4" xfId="20554" xr:uid="{00000000-0005-0000-0000-00003D510000}"/>
    <cellStyle name="Separador de milhares 2 4 2 3 7" xfId="12426" xr:uid="{00000000-0005-0000-0000-00003E510000}"/>
    <cellStyle name="Separador de milhares 2 4 2 3 7 2" xfId="31610" xr:uid="{00000000-0005-0000-0000-00003F510000}"/>
    <cellStyle name="Separador de milhares 2 4 2 3 7 3" xfId="41790" xr:uid="{00000000-0005-0000-0000-000040510000}"/>
    <cellStyle name="Separador de milhares 2 4 2 3 7 4" xfId="21430" xr:uid="{00000000-0005-0000-0000-000041510000}"/>
    <cellStyle name="Separador de milhares 2 4 2 3 8" xfId="22307" xr:uid="{00000000-0005-0000-0000-000042510000}"/>
    <cellStyle name="Separador de milhares 2 4 2 3 8 2" xfId="32487" xr:uid="{00000000-0005-0000-0000-000043510000}"/>
    <cellStyle name="Separador de milhares 2 4 2 3 8 3" xfId="42667" xr:uid="{00000000-0005-0000-0000-000044510000}"/>
    <cellStyle name="Separador de milhares 2 4 2 3 9" xfId="23486" xr:uid="{00000000-0005-0000-0000-000045510000}"/>
    <cellStyle name="Separador de milhares 2 4 2 4" xfId="3477" xr:uid="{00000000-0005-0000-0000-000046510000}"/>
    <cellStyle name="Separador de milhares 2 4 2 4 2" xfId="6489" xr:uid="{00000000-0005-0000-0000-000047510000}"/>
    <cellStyle name="Separador de milhares 2 4 2 4 2 2" xfId="25676" xr:uid="{00000000-0005-0000-0000-000048510000}"/>
    <cellStyle name="Separador de milhares 2 4 2 4 2 3" xfId="35856" xr:uid="{00000000-0005-0000-0000-000049510000}"/>
    <cellStyle name="Separador de milhares 2 4 2 4 2 4" xfId="15495" xr:uid="{00000000-0005-0000-0000-00004A510000}"/>
    <cellStyle name="Separador de milhares 2 4 2 4 3" xfId="8242" xr:uid="{00000000-0005-0000-0000-00004B510000}"/>
    <cellStyle name="Separador de milhares 2 4 2 4 3 2" xfId="27429" xr:uid="{00000000-0005-0000-0000-00004C510000}"/>
    <cellStyle name="Separador de milhares 2 4 2 4 3 3" xfId="37609" xr:uid="{00000000-0005-0000-0000-00004D510000}"/>
    <cellStyle name="Separador de milhares 2 4 2 4 3 4" xfId="17248" xr:uid="{00000000-0005-0000-0000-00004E510000}"/>
    <cellStyle name="Separador de milhares 2 4 2 4 4" xfId="10235" xr:uid="{00000000-0005-0000-0000-00004F510000}"/>
    <cellStyle name="Separador de milhares 2 4 2 4 4 2" xfId="29419" xr:uid="{00000000-0005-0000-0000-000050510000}"/>
    <cellStyle name="Separador de milhares 2 4 2 4 4 3" xfId="39599" xr:uid="{00000000-0005-0000-0000-000051510000}"/>
    <cellStyle name="Separador de milhares 2 4 2 4 4 4" xfId="19239" xr:uid="{00000000-0005-0000-0000-000052510000}"/>
    <cellStyle name="Separador de milhares 2 4 2 4 5" xfId="23924" xr:uid="{00000000-0005-0000-0000-000053510000}"/>
    <cellStyle name="Separador de milhares 2 4 2 4 6" xfId="34104" xr:uid="{00000000-0005-0000-0000-000054510000}"/>
    <cellStyle name="Separador de milhares 2 4 2 4 7" xfId="13743" xr:uid="{00000000-0005-0000-0000-000055510000}"/>
    <cellStyle name="Separador de milhares 2 4 2 4 8" xfId="4737" xr:uid="{00000000-0005-0000-0000-000056510000}"/>
    <cellStyle name="Separador de milhares 2 4 2 5" xfId="5613" xr:uid="{00000000-0005-0000-0000-000057510000}"/>
    <cellStyle name="Separador de milhares 2 4 2 5 2" xfId="9139" xr:uid="{00000000-0005-0000-0000-000058510000}"/>
    <cellStyle name="Separador de milhares 2 4 2 5 2 2" xfId="28323" xr:uid="{00000000-0005-0000-0000-000059510000}"/>
    <cellStyle name="Separador de milhares 2 4 2 5 2 3" xfId="38503" xr:uid="{00000000-0005-0000-0000-00005A510000}"/>
    <cellStyle name="Separador de milhares 2 4 2 5 2 4" xfId="18143" xr:uid="{00000000-0005-0000-0000-00005B510000}"/>
    <cellStyle name="Separador de milhares 2 4 2 5 3" xfId="24800" xr:uid="{00000000-0005-0000-0000-00005C510000}"/>
    <cellStyle name="Separador de milhares 2 4 2 5 4" xfId="34980" xr:uid="{00000000-0005-0000-0000-00005D510000}"/>
    <cellStyle name="Separador de milhares 2 4 2 5 5" xfId="14619" xr:uid="{00000000-0005-0000-0000-00005E510000}"/>
    <cellStyle name="Separador de milhares 2 4 2 6" xfId="7366" xr:uid="{00000000-0005-0000-0000-00005F510000}"/>
    <cellStyle name="Separador de milhares 2 4 2 6 2" xfId="26553" xr:uid="{00000000-0005-0000-0000-000060510000}"/>
    <cellStyle name="Separador de milhares 2 4 2 6 3" xfId="36733" xr:uid="{00000000-0005-0000-0000-000061510000}"/>
    <cellStyle name="Separador de milhares 2 4 2 6 4" xfId="16372" xr:uid="{00000000-0005-0000-0000-000062510000}"/>
    <cellStyle name="Separador de milhares 2 4 2 7" xfId="9359" xr:uid="{00000000-0005-0000-0000-000063510000}"/>
    <cellStyle name="Separador de milhares 2 4 2 7 2" xfId="28543" xr:uid="{00000000-0005-0000-0000-000064510000}"/>
    <cellStyle name="Separador de milhares 2 4 2 7 3" xfId="38723" xr:uid="{00000000-0005-0000-0000-000065510000}"/>
    <cellStyle name="Separador de milhares 2 4 2 7 4" xfId="18363" xr:uid="{00000000-0005-0000-0000-000066510000}"/>
    <cellStyle name="Separador de milhares 2 4 2 8" xfId="11112" xr:uid="{00000000-0005-0000-0000-000067510000}"/>
    <cellStyle name="Separador de milhares 2 4 2 8 2" xfId="30296" xr:uid="{00000000-0005-0000-0000-000068510000}"/>
    <cellStyle name="Separador de milhares 2 4 2 8 3" xfId="40476" xr:uid="{00000000-0005-0000-0000-000069510000}"/>
    <cellStyle name="Separador de milhares 2 4 2 8 4" xfId="20116" xr:uid="{00000000-0005-0000-0000-00006A510000}"/>
    <cellStyle name="Separador de milhares 2 4 2 9" xfId="11988" xr:uid="{00000000-0005-0000-0000-00006B510000}"/>
    <cellStyle name="Separador de milhares 2 4 2 9 2" xfId="31172" xr:uid="{00000000-0005-0000-0000-00006C510000}"/>
    <cellStyle name="Separador de milhares 2 4 2 9 3" xfId="41352" xr:uid="{00000000-0005-0000-0000-00006D510000}"/>
    <cellStyle name="Separador de milhares 2 4 2 9 4" xfId="20992" xr:uid="{00000000-0005-0000-0000-00006E510000}"/>
    <cellStyle name="Separador de milhares 2 4 3" xfId="1118" xr:uid="{00000000-0005-0000-0000-00006F510000}"/>
    <cellStyle name="Separador de milhares 2 4 3 2" xfId="2468" xr:uid="{00000000-0005-0000-0000-000070510000}"/>
    <cellStyle name="Separador de milhares 2 4 3 2 2" xfId="28205" xr:uid="{00000000-0005-0000-0000-000071510000}"/>
    <cellStyle name="Separador de milhares 2 4 3 3" xfId="38385" xr:uid="{00000000-0005-0000-0000-000072510000}"/>
    <cellStyle name="Separador de milhares 2 4 3 4" xfId="18025" xr:uid="{00000000-0005-0000-0000-000073510000}"/>
    <cellStyle name="Separador de milhares 2 4 3 5" xfId="9021" xr:uid="{00000000-0005-0000-0000-000074510000}"/>
    <cellStyle name="Separador de milhares 2 4 4" xfId="1794" xr:uid="{00000000-0005-0000-0000-000075510000}"/>
    <cellStyle name="Separador de milhares 2 4 4 2" xfId="32827" xr:uid="{00000000-0005-0000-0000-000076510000}"/>
    <cellStyle name="Separador de milhares 2 4 4 3" xfId="43007" xr:uid="{00000000-0005-0000-0000-000077510000}"/>
    <cellStyle name="Separador de milhares 2 4 4 4" xfId="22647" xr:uid="{00000000-0005-0000-0000-000078510000}"/>
    <cellStyle name="Separador de milhares 2 4 5" xfId="3142" xr:uid="{00000000-0005-0000-0000-000079510000}"/>
    <cellStyle name="Separador de milhares 2 4 5 2" xfId="22886" xr:uid="{00000000-0005-0000-0000-00007A510000}"/>
    <cellStyle name="Separador de milhares 2 4 6" xfId="33066" xr:uid="{00000000-0005-0000-0000-00007B510000}"/>
    <cellStyle name="Separador de milhares 2 4 7" xfId="43246" xr:uid="{00000000-0005-0000-0000-00007C510000}"/>
    <cellStyle name="Separador de milhares 2 4 8" xfId="43485" xr:uid="{00000000-0005-0000-0000-00007D510000}"/>
    <cellStyle name="Separador de milhares 2 4 9" xfId="3738" xr:uid="{00000000-0005-0000-0000-00007E510000}"/>
    <cellStyle name="Separador de milhares 2 5" xfId="614" xr:uid="{00000000-0005-0000-0000-00007F510000}"/>
    <cellStyle name="Separador de milhares 2 5 10" xfId="21803" xr:uid="{00000000-0005-0000-0000-000080510000}"/>
    <cellStyle name="Separador de milhares 2 5 10 2" xfId="31983" xr:uid="{00000000-0005-0000-0000-000081510000}"/>
    <cellStyle name="Separador de milhares 2 5 10 3" xfId="42163" xr:uid="{00000000-0005-0000-0000-000082510000}"/>
    <cellStyle name="Separador de milhares 2 5 11" xfId="22699" xr:uid="{00000000-0005-0000-0000-000083510000}"/>
    <cellStyle name="Separador de milhares 2 5 11 2" xfId="32879" xr:uid="{00000000-0005-0000-0000-000084510000}"/>
    <cellStyle name="Separador de milhares 2 5 11 3" xfId="43059" xr:uid="{00000000-0005-0000-0000-000085510000}"/>
    <cellStyle name="Separador de milhares 2 5 12" xfId="22938" xr:uid="{00000000-0005-0000-0000-000086510000}"/>
    <cellStyle name="Separador de milhares 2 5 13" xfId="33118" xr:uid="{00000000-0005-0000-0000-000087510000}"/>
    <cellStyle name="Separador de milhares 2 5 14" xfId="43298" xr:uid="{00000000-0005-0000-0000-000088510000}"/>
    <cellStyle name="Separador de milhares 2 5 15" xfId="43537" xr:uid="{00000000-0005-0000-0000-000089510000}"/>
    <cellStyle name="Separador de milhares 2 5 16" xfId="12801" xr:uid="{00000000-0005-0000-0000-00008A510000}"/>
    <cellStyle name="Separador de milhares 2 5 17" xfId="3793" xr:uid="{00000000-0005-0000-0000-00008B510000}"/>
    <cellStyle name="Separador de milhares 2 5 2" xfId="1287" xr:uid="{00000000-0005-0000-0000-00008C510000}"/>
    <cellStyle name="Separador de milhares 2 5 2 10" xfId="23201" xr:uid="{00000000-0005-0000-0000-00008D510000}"/>
    <cellStyle name="Separador de milhares 2 5 2 11" xfId="33381" xr:uid="{00000000-0005-0000-0000-00008E510000}"/>
    <cellStyle name="Separador de milhares 2 5 2 12" xfId="13020" xr:uid="{00000000-0005-0000-0000-00008F510000}"/>
    <cellStyle name="Separador de milhares 2 5 2 13" xfId="4013" xr:uid="{00000000-0005-0000-0000-000090510000}"/>
    <cellStyle name="Separador de milhares 2 5 2 2" xfId="2637" xr:uid="{00000000-0005-0000-0000-000091510000}"/>
    <cellStyle name="Separador de milhares 2 5 2 2 10" xfId="33819" xr:uid="{00000000-0005-0000-0000-000092510000}"/>
    <cellStyle name="Separador de milhares 2 5 2 2 11" xfId="13458" xr:uid="{00000000-0005-0000-0000-000093510000}"/>
    <cellStyle name="Separador de milhares 2 5 2 2 12" xfId="4451" xr:uid="{00000000-0005-0000-0000-000094510000}"/>
    <cellStyle name="Separador de milhares 2 5 2 2 2" xfId="5328" xr:uid="{00000000-0005-0000-0000-000095510000}"/>
    <cellStyle name="Separador de milhares 2 5 2 2 2 2" xfId="7080" xr:uid="{00000000-0005-0000-0000-000096510000}"/>
    <cellStyle name="Separador de milhares 2 5 2 2 2 2 2" xfId="26267" xr:uid="{00000000-0005-0000-0000-000097510000}"/>
    <cellStyle name="Separador de milhares 2 5 2 2 2 2 3" xfId="36447" xr:uid="{00000000-0005-0000-0000-000098510000}"/>
    <cellStyle name="Separador de milhares 2 5 2 2 2 2 4" xfId="16086" xr:uid="{00000000-0005-0000-0000-000099510000}"/>
    <cellStyle name="Separador de milhares 2 5 2 2 2 3" xfId="8833" xr:uid="{00000000-0005-0000-0000-00009A510000}"/>
    <cellStyle name="Separador de milhares 2 5 2 2 2 3 2" xfId="28020" xr:uid="{00000000-0005-0000-0000-00009B510000}"/>
    <cellStyle name="Separador de milhares 2 5 2 2 2 3 3" xfId="38200" xr:uid="{00000000-0005-0000-0000-00009C510000}"/>
    <cellStyle name="Separador de milhares 2 5 2 2 2 3 4" xfId="17839" xr:uid="{00000000-0005-0000-0000-00009D510000}"/>
    <cellStyle name="Separador de milhares 2 5 2 2 2 4" xfId="10826" xr:uid="{00000000-0005-0000-0000-00009E510000}"/>
    <cellStyle name="Separador de milhares 2 5 2 2 2 4 2" xfId="30010" xr:uid="{00000000-0005-0000-0000-00009F510000}"/>
    <cellStyle name="Separador de milhares 2 5 2 2 2 4 3" xfId="40190" xr:uid="{00000000-0005-0000-0000-0000A0510000}"/>
    <cellStyle name="Separador de milhares 2 5 2 2 2 4 4" xfId="19830" xr:uid="{00000000-0005-0000-0000-0000A1510000}"/>
    <cellStyle name="Separador de milhares 2 5 2 2 2 5" xfId="24515" xr:uid="{00000000-0005-0000-0000-0000A2510000}"/>
    <cellStyle name="Separador de milhares 2 5 2 2 2 6" xfId="34695" xr:uid="{00000000-0005-0000-0000-0000A3510000}"/>
    <cellStyle name="Separador de milhares 2 5 2 2 2 7" xfId="14334" xr:uid="{00000000-0005-0000-0000-0000A4510000}"/>
    <cellStyle name="Separador de milhares 2 5 2 2 3" xfId="6204" xr:uid="{00000000-0005-0000-0000-0000A5510000}"/>
    <cellStyle name="Separador de milhares 2 5 2 2 3 2" xfId="25391" xr:uid="{00000000-0005-0000-0000-0000A6510000}"/>
    <cellStyle name="Separador de milhares 2 5 2 2 3 3" xfId="35571" xr:uid="{00000000-0005-0000-0000-0000A7510000}"/>
    <cellStyle name="Separador de milhares 2 5 2 2 3 4" xfId="15210" xr:uid="{00000000-0005-0000-0000-0000A8510000}"/>
    <cellStyle name="Separador de milhares 2 5 2 2 4" xfId="7957" xr:uid="{00000000-0005-0000-0000-0000A9510000}"/>
    <cellStyle name="Separador de milhares 2 5 2 2 4 2" xfId="27144" xr:uid="{00000000-0005-0000-0000-0000AA510000}"/>
    <cellStyle name="Separador de milhares 2 5 2 2 4 3" xfId="37324" xr:uid="{00000000-0005-0000-0000-0000AB510000}"/>
    <cellStyle name="Separador de milhares 2 5 2 2 4 4" xfId="16963" xr:uid="{00000000-0005-0000-0000-0000AC510000}"/>
    <cellStyle name="Separador de milhares 2 5 2 2 5" xfId="9950" xr:uid="{00000000-0005-0000-0000-0000AD510000}"/>
    <cellStyle name="Separador de milhares 2 5 2 2 5 2" xfId="29134" xr:uid="{00000000-0005-0000-0000-0000AE510000}"/>
    <cellStyle name="Separador de milhares 2 5 2 2 5 3" xfId="39314" xr:uid="{00000000-0005-0000-0000-0000AF510000}"/>
    <cellStyle name="Separador de milhares 2 5 2 2 5 4" xfId="18954" xr:uid="{00000000-0005-0000-0000-0000B0510000}"/>
    <cellStyle name="Separador de milhares 2 5 2 2 6" xfId="11703" xr:uid="{00000000-0005-0000-0000-0000B1510000}"/>
    <cellStyle name="Separador de milhares 2 5 2 2 6 2" xfId="30887" xr:uid="{00000000-0005-0000-0000-0000B2510000}"/>
    <cellStyle name="Separador de milhares 2 5 2 2 6 3" xfId="41067" xr:uid="{00000000-0005-0000-0000-0000B3510000}"/>
    <cellStyle name="Separador de milhares 2 5 2 2 6 4" xfId="20707" xr:uid="{00000000-0005-0000-0000-0000B4510000}"/>
    <cellStyle name="Separador de milhares 2 5 2 2 7" xfId="12579" xr:uid="{00000000-0005-0000-0000-0000B5510000}"/>
    <cellStyle name="Separador de milhares 2 5 2 2 7 2" xfId="31763" xr:uid="{00000000-0005-0000-0000-0000B6510000}"/>
    <cellStyle name="Separador de milhares 2 5 2 2 7 3" xfId="41943" xr:uid="{00000000-0005-0000-0000-0000B7510000}"/>
    <cellStyle name="Separador de milhares 2 5 2 2 7 4" xfId="21583" xr:uid="{00000000-0005-0000-0000-0000B8510000}"/>
    <cellStyle name="Separador de milhares 2 5 2 2 8" xfId="22460" xr:uid="{00000000-0005-0000-0000-0000B9510000}"/>
    <cellStyle name="Separador de milhares 2 5 2 2 8 2" xfId="32640" xr:uid="{00000000-0005-0000-0000-0000BA510000}"/>
    <cellStyle name="Separador de milhares 2 5 2 2 8 3" xfId="42820" xr:uid="{00000000-0005-0000-0000-0000BB510000}"/>
    <cellStyle name="Separador de milhares 2 5 2 2 9" xfId="23639" xr:uid="{00000000-0005-0000-0000-0000BC510000}"/>
    <cellStyle name="Separador de milhares 2 5 2 3" xfId="4890" xr:uid="{00000000-0005-0000-0000-0000BD510000}"/>
    <cellStyle name="Separador de milhares 2 5 2 3 2" xfId="6642" xr:uid="{00000000-0005-0000-0000-0000BE510000}"/>
    <cellStyle name="Separador de milhares 2 5 2 3 2 2" xfId="25829" xr:uid="{00000000-0005-0000-0000-0000BF510000}"/>
    <cellStyle name="Separador de milhares 2 5 2 3 2 3" xfId="36009" xr:uid="{00000000-0005-0000-0000-0000C0510000}"/>
    <cellStyle name="Separador de milhares 2 5 2 3 2 4" xfId="15648" xr:uid="{00000000-0005-0000-0000-0000C1510000}"/>
    <cellStyle name="Separador de milhares 2 5 2 3 3" xfId="8395" xr:uid="{00000000-0005-0000-0000-0000C2510000}"/>
    <cellStyle name="Separador de milhares 2 5 2 3 3 2" xfId="27582" xr:uid="{00000000-0005-0000-0000-0000C3510000}"/>
    <cellStyle name="Separador de milhares 2 5 2 3 3 3" xfId="37762" xr:uid="{00000000-0005-0000-0000-0000C4510000}"/>
    <cellStyle name="Separador de milhares 2 5 2 3 3 4" xfId="17401" xr:uid="{00000000-0005-0000-0000-0000C5510000}"/>
    <cellStyle name="Separador de milhares 2 5 2 3 4" xfId="10388" xr:uid="{00000000-0005-0000-0000-0000C6510000}"/>
    <cellStyle name="Separador de milhares 2 5 2 3 4 2" xfId="29572" xr:uid="{00000000-0005-0000-0000-0000C7510000}"/>
    <cellStyle name="Separador de milhares 2 5 2 3 4 3" xfId="39752" xr:uid="{00000000-0005-0000-0000-0000C8510000}"/>
    <cellStyle name="Separador de milhares 2 5 2 3 4 4" xfId="19392" xr:uid="{00000000-0005-0000-0000-0000C9510000}"/>
    <cellStyle name="Separador de milhares 2 5 2 3 5" xfId="24077" xr:uid="{00000000-0005-0000-0000-0000CA510000}"/>
    <cellStyle name="Separador de milhares 2 5 2 3 6" xfId="34257" xr:uid="{00000000-0005-0000-0000-0000CB510000}"/>
    <cellStyle name="Separador de milhares 2 5 2 3 7" xfId="13896" xr:uid="{00000000-0005-0000-0000-0000CC510000}"/>
    <cellStyle name="Separador de milhares 2 5 2 4" xfId="5766" xr:uid="{00000000-0005-0000-0000-0000CD510000}"/>
    <cellStyle name="Separador de milhares 2 5 2 4 2" xfId="24953" xr:uid="{00000000-0005-0000-0000-0000CE510000}"/>
    <cellStyle name="Separador de milhares 2 5 2 4 3" xfId="35133" xr:uid="{00000000-0005-0000-0000-0000CF510000}"/>
    <cellStyle name="Separador de milhares 2 5 2 4 4" xfId="14772" xr:uid="{00000000-0005-0000-0000-0000D0510000}"/>
    <cellStyle name="Separador de milhares 2 5 2 5" xfId="7519" xr:uid="{00000000-0005-0000-0000-0000D1510000}"/>
    <cellStyle name="Separador de milhares 2 5 2 5 2" xfId="26706" xr:uid="{00000000-0005-0000-0000-0000D2510000}"/>
    <cellStyle name="Separador de milhares 2 5 2 5 3" xfId="36886" xr:uid="{00000000-0005-0000-0000-0000D3510000}"/>
    <cellStyle name="Separador de milhares 2 5 2 5 4" xfId="16525" xr:uid="{00000000-0005-0000-0000-0000D4510000}"/>
    <cellStyle name="Separador de milhares 2 5 2 6" xfId="9512" xr:uid="{00000000-0005-0000-0000-0000D5510000}"/>
    <cellStyle name="Separador de milhares 2 5 2 6 2" xfId="28696" xr:uid="{00000000-0005-0000-0000-0000D6510000}"/>
    <cellStyle name="Separador de milhares 2 5 2 6 3" xfId="38876" xr:uid="{00000000-0005-0000-0000-0000D7510000}"/>
    <cellStyle name="Separador de milhares 2 5 2 6 4" xfId="18516" xr:uid="{00000000-0005-0000-0000-0000D8510000}"/>
    <cellStyle name="Separador de milhares 2 5 2 7" xfId="11265" xr:uid="{00000000-0005-0000-0000-0000D9510000}"/>
    <cellStyle name="Separador de milhares 2 5 2 7 2" xfId="30449" xr:uid="{00000000-0005-0000-0000-0000DA510000}"/>
    <cellStyle name="Separador de milhares 2 5 2 7 3" xfId="40629" xr:uid="{00000000-0005-0000-0000-0000DB510000}"/>
    <cellStyle name="Separador de milhares 2 5 2 7 4" xfId="20269" xr:uid="{00000000-0005-0000-0000-0000DC510000}"/>
    <cellStyle name="Separador de milhares 2 5 2 8" xfId="12141" xr:uid="{00000000-0005-0000-0000-0000DD510000}"/>
    <cellStyle name="Separador de milhares 2 5 2 8 2" xfId="31325" xr:uid="{00000000-0005-0000-0000-0000DE510000}"/>
    <cellStyle name="Separador de milhares 2 5 2 8 3" xfId="41505" xr:uid="{00000000-0005-0000-0000-0000DF510000}"/>
    <cellStyle name="Separador de milhares 2 5 2 8 4" xfId="21145" xr:uid="{00000000-0005-0000-0000-0000E0510000}"/>
    <cellStyle name="Separador de milhares 2 5 2 9" xfId="22022" xr:uid="{00000000-0005-0000-0000-0000E1510000}"/>
    <cellStyle name="Separador de milhares 2 5 2 9 2" xfId="32202" xr:uid="{00000000-0005-0000-0000-0000E2510000}"/>
    <cellStyle name="Separador de milhares 2 5 2 9 3" xfId="42382" xr:uid="{00000000-0005-0000-0000-0000E3510000}"/>
    <cellStyle name="Separador de milhares 2 5 3" xfId="1963" xr:uid="{00000000-0005-0000-0000-0000E4510000}"/>
    <cellStyle name="Separador de milhares 2 5 3 10" xfId="33600" xr:uid="{00000000-0005-0000-0000-0000E5510000}"/>
    <cellStyle name="Separador de milhares 2 5 3 11" xfId="13239" xr:uid="{00000000-0005-0000-0000-0000E6510000}"/>
    <cellStyle name="Separador de milhares 2 5 3 12" xfId="4232" xr:uid="{00000000-0005-0000-0000-0000E7510000}"/>
    <cellStyle name="Separador de milhares 2 5 3 2" xfId="5109" xr:uid="{00000000-0005-0000-0000-0000E8510000}"/>
    <cellStyle name="Separador de milhares 2 5 3 2 2" xfId="6861" xr:uid="{00000000-0005-0000-0000-0000E9510000}"/>
    <cellStyle name="Separador de milhares 2 5 3 2 2 2" xfId="26048" xr:uid="{00000000-0005-0000-0000-0000EA510000}"/>
    <cellStyle name="Separador de milhares 2 5 3 2 2 3" xfId="36228" xr:uid="{00000000-0005-0000-0000-0000EB510000}"/>
    <cellStyle name="Separador de milhares 2 5 3 2 2 4" xfId="15867" xr:uid="{00000000-0005-0000-0000-0000EC510000}"/>
    <cellStyle name="Separador de milhares 2 5 3 2 3" xfId="8614" xr:uid="{00000000-0005-0000-0000-0000ED510000}"/>
    <cellStyle name="Separador de milhares 2 5 3 2 3 2" xfId="27801" xr:uid="{00000000-0005-0000-0000-0000EE510000}"/>
    <cellStyle name="Separador de milhares 2 5 3 2 3 3" xfId="37981" xr:uid="{00000000-0005-0000-0000-0000EF510000}"/>
    <cellStyle name="Separador de milhares 2 5 3 2 3 4" xfId="17620" xr:uid="{00000000-0005-0000-0000-0000F0510000}"/>
    <cellStyle name="Separador de milhares 2 5 3 2 4" xfId="10607" xr:uid="{00000000-0005-0000-0000-0000F1510000}"/>
    <cellStyle name="Separador de milhares 2 5 3 2 4 2" xfId="29791" xr:uid="{00000000-0005-0000-0000-0000F2510000}"/>
    <cellStyle name="Separador de milhares 2 5 3 2 4 3" xfId="39971" xr:uid="{00000000-0005-0000-0000-0000F3510000}"/>
    <cellStyle name="Separador de milhares 2 5 3 2 4 4" xfId="19611" xr:uid="{00000000-0005-0000-0000-0000F4510000}"/>
    <cellStyle name="Separador de milhares 2 5 3 2 5" xfId="24296" xr:uid="{00000000-0005-0000-0000-0000F5510000}"/>
    <cellStyle name="Separador de milhares 2 5 3 2 6" xfId="34476" xr:uid="{00000000-0005-0000-0000-0000F6510000}"/>
    <cellStyle name="Separador de milhares 2 5 3 2 7" xfId="14115" xr:uid="{00000000-0005-0000-0000-0000F7510000}"/>
    <cellStyle name="Separador de milhares 2 5 3 3" xfId="5985" xr:uid="{00000000-0005-0000-0000-0000F8510000}"/>
    <cellStyle name="Separador de milhares 2 5 3 3 2" xfId="25172" xr:uid="{00000000-0005-0000-0000-0000F9510000}"/>
    <cellStyle name="Separador de milhares 2 5 3 3 3" xfId="35352" xr:uid="{00000000-0005-0000-0000-0000FA510000}"/>
    <cellStyle name="Separador de milhares 2 5 3 3 4" xfId="14991" xr:uid="{00000000-0005-0000-0000-0000FB510000}"/>
    <cellStyle name="Separador de milhares 2 5 3 4" xfId="7738" xr:uid="{00000000-0005-0000-0000-0000FC510000}"/>
    <cellStyle name="Separador de milhares 2 5 3 4 2" xfId="26925" xr:uid="{00000000-0005-0000-0000-0000FD510000}"/>
    <cellStyle name="Separador de milhares 2 5 3 4 3" xfId="37105" xr:uid="{00000000-0005-0000-0000-0000FE510000}"/>
    <cellStyle name="Separador de milhares 2 5 3 4 4" xfId="16744" xr:uid="{00000000-0005-0000-0000-0000FF510000}"/>
    <cellStyle name="Separador de milhares 2 5 3 5" xfId="9731" xr:uid="{00000000-0005-0000-0000-000000520000}"/>
    <cellStyle name="Separador de milhares 2 5 3 5 2" xfId="28915" xr:uid="{00000000-0005-0000-0000-000001520000}"/>
    <cellStyle name="Separador de milhares 2 5 3 5 3" xfId="39095" xr:uid="{00000000-0005-0000-0000-000002520000}"/>
    <cellStyle name="Separador de milhares 2 5 3 5 4" xfId="18735" xr:uid="{00000000-0005-0000-0000-000003520000}"/>
    <cellStyle name="Separador de milhares 2 5 3 6" xfId="11484" xr:uid="{00000000-0005-0000-0000-000004520000}"/>
    <cellStyle name="Separador de milhares 2 5 3 6 2" xfId="30668" xr:uid="{00000000-0005-0000-0000-000005520000}"/>
    <cellStyle name="Separador de milhares 2 5 3 6 3" xfId="40848" xr:uid="{00000000-0005-0000-0000-000006520000}"/>
    <cellStyle name="Separador de milhares 2 5 3 6 4" xfId="20488" xr:uid="{00000000-0005-0000-0000-000007520000}"/>
    <cellStyle name="Separador de milhares 2 5 3 7" xfId="12360" xr:uid="{00000000-0005-0000-0000-000008520000}"/>
    <cellStyle name="Separador de milhares 2 5 3 7 2" xfId="31544" xr:uid="{00000000-0005-0000-0000-000009520000}"/>
    <cellStyle name="Separador de milhares 2 5 3 7 3" xfId="41724" xr:uid="{00000000-0005-0000-0000-00000A520000}"/>
    <cellStyle name="Separador de milhares 2 5 3 7 4" xfId="21364" xr:uid="{00000000-0005-0000-0000-00000B520000}"/>
    <cellStyle name="Separador de milhares 2 5 3 8" xfId="22241" xr:uid="{00000000-0005-0000-0000-00000C520000}"/>
    <cellStyle name="Separador de milhares 2 5 3 8 2" xfId="32421" xr:uid="{00000000-0005-0000-0000-00000D520000}"/>
    <cellStyle name="Separador de milhares 2 5 3 8 3" xfId="42601" xr:uid="{00000000-0005-0000-0000-00000E520000}"/>
    <cellStyle name="Separador de milhares 2 5 3 9" xfId="23420" xr:uid="{00000000-0005-0000-0000-00000F520000}"/>
    <cellStyle name="Separador de milhares 2 5 4" xfId="3311" xr:uid="{00000000-0005-0000-0000-000010520000}"/>
    <cellStyle name="Separador de milhares 2 5 4 2" xfId="6423" xr:uid="{00000000-0005-0000-0000-000011520000}"/>
    <cellStyle name="Separador de milhares 2 5 4 2 2" xfId="25610" xr:uid="{00000000-0005-0000-0000-000012520000}"/>
    <cellStyle name="Separador de milhares 2 5 4 2 3" xfId="35790" xr:uid="{00000000-0005-0000-0000-000013520000}"/>
    <cellStyle name="Separador de milhares 2 5 4 2 4" xfId="15429" xr:uid="{00000000-0005-0000-0000-000014520000}"/>
    <cellStyle name="Separador de milhares 2 5 4 3" xfId="8176" xr:uid="{00000000-0005-0000-0000-000015520000}"/>
    <cellStyle name="Separador de milhares 2 5 4 3 2" xfId="27363" xr:uid="{00000000-0005-0000-0000-000016520000}"/>
    <cellStyle name="Separador de milhares 2 5 4 3 3" xfId="37543" xr:uid="{00000000-0005-0000-0000-000017520000}"/>
    <cellStyle name="Separador de milhares 2 5 4 3 4" xfId="17182" xr:uid="{00000000-0005-0000-0000-000018520000}"/>
    <cellStyle name="Separador de milhares 2 5 4 4" xfId="10169" xr:uid="{00000000-0005-0000-0000-000019520000}"/>
    <cellStyle name="Separador de milhares 2 5 4 4 2" xfId="29353" xr:uid="{00000000-0005-0000-0000-00001A520000}"/>
    <cellStyle name="Separador de milhares 2 5 4 4 3" xfId="39533" xr:uid="{00000000-0005-0000-0000-00001B520000}"/>
    <cellStyle name="Separador de milhares 2 5 4 4 4" xfId="19173" xr:uid="{00000000-0005-0000-0000-00001C520000}"/>
    <cellStyle name="Separador de milhares 2 5 4 5" xfId="23858" xr:uid="{00000000-0005-0000-0000-00001D520000}"/>
    <cellStyle name="Separador de milhares 2 5 4 6" xfId="34038" xr:uid="{00000000-0005-0000-0000-00001E520000}"/>
    <cellStyle name="Separador de milhares 2 5 4 7" xfId="13677" xr:uid="{00000000-0005-0000-0000-00001F520000}"/>
    <cellStyle name="Separador de milhares 2 5 4 8" xfId="4671" xr:uid="{00000000-0005-0000-0000-000020520000}"/>
    <cellStyle name="Separador de milhares 2 5 5" xfId="5547" xr:uid="{00000000-0005-0000-0000-000021520000}"/>
    <cellStyle name="Separador de milhares 2 5 5 2" xfId="9073" xr:uid="{00000000-0005-0000-0000-000022520000}"/>
    <cellStyle name="Separador de milhares 2 5 5 2 2" xfId="28257" xr:uid="{00000000-0005-0000-0000-000023520000}"/>
    <cellStyle name="Separador de milhares 2 5 5 2 3" xfId="38437" xr:uid="{00000000-0005-0000-0000-000024520000}"/>
    <cellStyle name="Separador de milhares 2 5 5 2 4" xfId="18077" xr:uid="{00000000-0005-0000-0000-000025520000}"/>
    <cellStyle name="Separador de milhares 2 5 5 3" xfId="24734" xr:uid="{00000000-0005-0000-0000-000026520000}"/>
    <cellStyle name="Separador de milhares 2 5 5 4" xfId="34914" xr:uid="{00000000-0005-0000-0000-000027520000}"/>
    <cellStyle name="Separador de milhares 2 5 5 5" xfId="14553" xr:uid="{00000000-0005-0000-0000-000028520000}"/>
    <cellStyle name="Separador de milhares 2 5 6" xfId="7300" xr:uid="{00000000-0005-0000-0000-000029520000}"/>
    <cellStyle name="Separador de milhares 2 5 6 2" xfId="26487" xr:uid="{00000000-0005-0000-0000-00002A520000}"/>
    <cellStyle name="Separador de milhares 2 5 6 3" xfId="36667" xr:uid="{00000000-0005-0000-0000-00002B520000}"/>
    <cellStyle name="Separador de milhares 2 5 6 4" xfId="16306" xr:uid="{00000000-0005-0000-0000-00002C520000}"/>
    <cellStyle name="Separador de milhares 2 5 7" xfId="9293" xr:uid="{00000000-0005-0000-0000-00002D520000}"/>
    <cellStyle name="Separador de milhares 2 5 7 2" xfId="28477" xr:uid="{00000000-0005-0000-0000-00002E520000}"/>
    <cellStyle name="Separador de milhares 2 5 7 3" xfId="38657" xr:uid="{00000000-0005-0000-0000-00002F520000}"/>
    <cellStyle name="Separador de milhares 2 5 7 4" xfId="18297" xr:uid="{00000000-0005-0000-0000-000030520000}"/>
    <cellStyle name="Separador de milhares 2 5 8" xfId="11046" xr:uid="{00000000-0005-0000-0000-000031520000}"/>
    <cellStyle name="Separador de milhares 2 5 8 2" xfId="30230" xr:uid="{00000000-0005-0000-0000-000032520000}"/>
    <cellStyle name="Separador de milhares 2 5 8 3" xfId="40410" xr:uid="{00000000-0005-0000-0000-000033520000}"/>
    <cellStyle name="Separador de milhares 2 5 8 4" xfId="20050" xr:uid="{00000000-0005-0000-0000-000034520000}"/>
    <cellStyle name="Separador de milhares 2 5 9" xfId="11922" xr:uid="{00000000-0005-0000-0000-000035520000}"/>
    <cellStyle name="Separador de milhares 2 5 9 2" xfId="31106" xr:uid="{00000000-0005-0000-0000-000036520000}"/>
    <cellStyle name="Separador de milhares 2 5 9 3" xfId="41286" xr:uid="{00000000-0005-0000-0000-000037520000}"/>
    <cellStyle name="Separador de milhares 2 5 9 4" xfId="20926" xr:uid="{00000000-0005-0000-0000-000038520000}"/>
    <cellStyle name="Separador de milhares 2 6" xfId="952" xr:uid="{00000000-0005-0000-0000-000039520000}"/>
    <cellStyle name="Separador de milhares 2 6 2" xfId="2302" xr:uid="{00000000-0005-0000-0000-00003A520000}"/>
    <cellStyle name="Separador de milhares 2 6 2 2" xfId="28139" xr:uid="{00000000-0005-0000-0000-00003B520000}"/>
    <cellStyle name="Separador de milhares 2 6 3" xfId="38319" xr:uid="{00000000-0005-0000-0000-00003C520000}"/>
    <cellStyle name="Separador de milhares 2 6 4" xfId="17959" xr:uid="{00000000-0005-0000-0000-00003D520000}"/>
    <cellStyle name="Separador de milhares 2 6 5" xfId="8954" xr:uid="{00000000-0005-0000-0000-00003E520000}"/>
    <cellStyle name="Separador de milhares 2 7" xfId="1628" xr:uid="{00000000-0005-0000-0000-00003F520000}"/>
    <cellStyle name="Separador de milhares 2 7 2" xfId="32761" xr:uid="{00000000-0005-0000-0000-000040520000}"/>
    <cellStyle name="Separador de milhares 2 7 3" xfId="42941" xr:uid="{00000000-0005-0000-0000-000041520000}"/>
    <cellStyle name="Separador de milhares 2 7 4" xfId="22581" xr:uid="{00000000-0005-0000-0000-000042520000}"/>
    <cellStyle name="Separador de milhares 2 8" xfId="2976" xr:uid="{00000000-0005-0000-0000-000043520000}"/>
    <cellStyle name="Separador de milhares 2 8 2" xfId="22820" xr:uid="{00000000-0005-0000-0000-000044520000}"/>
    <cellStyle name="Separador de milhares 2 9" xfId="33000" xr:uid="{00000000-0005-0000-0000-000045520000}"/>
    <cellStyle name="Separador de milhares 26" xfId="268" xr:uid="{00000000-0005-0000-0000-000046520000}"/>
    <cellStyle name="Separador de milhares 26 2" xfId="269" xr:uid="{00000000-0005-0000-0000-000047520000}"/>
    <cellStyle name="Separador de milhares 26 2 2" xfId="395" xr:uid="{00000000-0005-0000-0000-000048520000}"/>
    <cellStyle name="Separador de milhares 26 2 2 2" xfId="561" xr:uid="{00000000-0005-0000-0000-000049520000}"/>
    <cellStyle name="Separador de milhares 26 2 2 2 2" xfId="896" xr:uid="{00000000-0005-0000-0000-00004A520000}"/>
    <cellStyle name="Separador de milhares 26 2 2 2 2 2" xfId="1569" xr:uid="{00000000-0005-0000-0000-00004B520000}"/>
    <cellStyle name="Separador de milhares 26 2 2 2 2 2 2" xfId="2919" xr:uid="{00000000-0005-0000-0000-00004C520000}"/>
    <cellStyle name="Separador de milhares 26 2 2 2 2 3" xfId="2245" xr:uid="{00000000-0005-0000-0000-00004D520000}"/>
    <cellStyle name="Separador de milhares 26 2 2 2 2 4" xfId="3593" xr:uid="{00000000-0005-0000-0000-00004E520000}"/>
    <cellStyle name="Separador de milhares 26 2 2 2 3" xfId="1234" xr:uid="{00000000-0005-0000-0000-00004F520000}"/>
    <cellStyle name="Separador de milhares 26 2 2 2 3 2" xfId="2584" xr:uid="{00000000-0005-0000-0000-000050520000}"/>
    <cellStyle name="Separador de milhares 26 2 2 2 4" xfId="1910" xr:uid="{00000000-0005-0000-0000-000051520000}"/>
    <cellStyle name="Separador de milhares 26 2 2 2 5" xfId="3258" xr:uid="{00000000-0005-0000-0000-000052520000}"/>
    <cellStyle name="Separador de milhares 26 2 2 3" xfId="730" xr:uid="{00000000-0005-0000-0000-000053520000}"/>
    <cellStyle name="Separador de milhares 26 2 2 3 2" xfId="1403" xr:uid="{00000000-0005-0000-0000-000054520000}"/>
    <cellStyle name="Separador de milhares 26 2 2 3 2 2" xfId="2753" xr:uid="{00000000-0005-0000-0000-000055520000}"/>
    <cellStyle name="Separador de milhares 26 2 2 3 3" xfId="2079" xr:uid="{00000000-0005-0000-0000-000056520000}"/>
    <cellStyle name="Separador de milhares 26 2 2 3 4" xfId="3427" xr:uid="{00000000-0005-0000-0000-000057520000}"/>
    <cellStyle name="Separador de milhares 26 2 2 4" xfId="1068" xr:uid="{00000000-0005-0000-0000-000058520000}"/>
    <cellStyle name="Separador de milhares 26 2 2 4 2" xfId="2418" xr:uid="{00000000-0005-0000-0000-000059520000}"/>
    <cellStyle name="Separador de milhares 26 2 2 5" xfId="1744" xr:uid="{00000000-0005-0000-0000-00005A520000}"/>
    <cellStyle name="Separador de milhares 26 2 2 6" xfId="3092" xr:uid="{00000000-0005-0000-0000-00005B520000}"/>
    <cellStyle name="Separador de milhares 26 2 3" xfId="484" xr:uid="{00000000-0005-0000-0000-00005C520000}"/>
    <cellStyle name="Separador de milhares 26 2 3 2" xfId="819" xr:uid="{00000000-0005-0000-0000-00005D520000}"/>
    <cellStyle name="Separador de milhares 26 2 3 2 2" xfId="1492" xr:uid="{00000000-0005-0000-0000-00005E520000}"/>
    <cellStyle name="Separador de milhares 26 2 3 2 2 2" xfId="2842" xr:uid="{00000000-0005-0000-0000-00005F520000}"/>
    <cellStyle name="Separador de milhares 26 2 3 2 3" xfId="2168" xr:uid="{00000000-0005-0000-0000-000060520000}"/>
    <cellStyle name="Separador de milhares 26 2 3 2 4" xfId="3516" xr:uid="{00000000-0005-0000-0000-000061520000}"/>
    <cellStyle name="Separador de milhares 26 2 3 3" xfId="1157" xr:uid="{00000000-0005-0000-0000-000062520000}"/>
    <cellStyle name="Separador de milhares 26 2 3 3 2" xfId="2507" xr:uid="{00000000-0005-0000-0000-000063520000}"/>
    <cellStyle name="Separador de milhares 26 2 3 4" xfId="1833" xr:uid="{00000000-0005-0000-0000-000064520000}"/>
    <cellStyle name="Separador de milhares 26 2 3 5" xfId="3181" xr:uid="{00000000-0005-0000-0000-000065520000}"/>
    <cellStyle name="Separador de milhares 26 2 4" xfId="653" xr:uid="{00000000-0005-0000-0000-000066520000}"/>
    <cellStyle name="Separador de milhares 26 2 4 2" xfId="1326" xr:uid="{00000000-0005-0000-0000-000067520000}"/>
    <cellStyle name="Separador de milhares 26 2 4 2 2" xfId="2676" xr:uid="{00000000-0005-0000-0000-000068520000}"/>
    <cellStyle name="Separador de milhares 26 2 4 3" xfId="2002" xr:uid="{00000000-0005-0000-0000-000069520000}"/>
    <cellStyle name="Separador de milhares 26 2 4 4" xfId="3350" xr:uid="{00000000-0005-0000-0000-00006A520000}"/>
    <cellStyle name="Separador de milhares 26 2 5" xfId="991" xr:uid="{00000000-0005-0000-0000-00006B520000}"/>
    <cellStyle name="Separador de milhares 26 2 5 2" xfId="2341" xr:uid="{00000000-0005-0000-0000-00006C520000}"/>
    <cellStyle name="Separador de milhares 26 2 6" xfId="1667" xr:uid="{00000000-0005-0000-0000-00006D520000}"/>
    <cellStyle name="Separador de milhares 26 2 7" xfId="3015" xr:uid="{00000000-0005-0000-0000-00006E520000}"/>
    <cellStyle name="Separador de milhares 26 3" xfId="394" xr:uid="{00000000-0005-0000-0000-00006F520000}"/>
    <cellStyle name="Separador de milhares 26 3 2" xfId="560" xr:uid="{00000000-0005-0000-0000-000070520000}"/>
    <cellStyle name="Separador de milhares 26 3 2 2" xfId="895" xr:uid="{00000000-0005-0000-0000-000071520000}"/>
    <cellStyle name="Separador de milhares 26 3 2 2 2" xfId="1568" xr:uid="{00000000-0005-0000-0000-000072520000}"/>
    <cellStyle name="Separador de milhares 26 3 2 2 2 2" xfId="2918" xr:uid="{00000000-0005-0000-0000-000073520000}"/>
    <cellStyle name="Separador de milhares 26 3 2 2 3" xfId="2244" xr:uid="{00000000-0005-0000-0000-000074520000}"/>
    <cellStyle name="Separador de milhares 26 3 2 2 4" xfId="3592" xr:uid="{00000000-0005-0000-0000-000075520000}"/>
    <cellStyle name="Separador de milhares 26 3 2 3" xfId="1233" xr:uid="{00000000-0005-0000-0000-000076520000}"/>
    <cellStyle name="Separador de milhares 26 3 2 3 2" xfId="2583" xr:uid="{00000000-0005-0000-0000-000077520000}"/>
    <cellStyle name="Separador de milhares 26 3 2 4" xfId="1909" xr:uid="{00000000-0005-0000-0000-000078520000}"/>
    <cellStyle name="Separador de milhares 26 3 2 5" xfId="3257" xr:uid="{00000000-0005-0000-0000-000079520000}"/>
    <cellStyle name="Separador de milhares 26 3 3" xfId="729" xr:uid="{00000000-0005-0000-0000-00007A520000}"/>
    <cellStyle name="Separador de milhares 26 3 3 2" xfId="1402" xr:uid="{00000000-0005-0000-0000-00007B520000}"/>
    <cellStyle name="Separador de milhares 26 3 3 2 2" xfId="2752" xr:uid="{00000000-0005-0000-0000-00007C520000}"/>
    <cellStyle name="Separador de milhares 26 3 3 3" xfId="2078" xr:uid="{00000000-0005-0000-0000-00007D520000}"/>
    <cellStyle name="Separador de milhares 26 3 3 4" xfId="3426" xr:uid="{00000000-0005-0000-0000-00007E520000}"/>
    <cellStyle name="Separador de milhares 26 3 4" xfId="1067" xr:uid="{00000000-0005-0000-0000-00007F520000}"/>
    <cellStyle name="Separador de milhares 26 3 4 2" xfId="2417" xr:uid="{00000000-0005-0000-0000-000080520000}"/>
    <cellStyle name="Separador de milhares 26 3 5" xfId="1743" xr:uid="{00000000-0005-0000-0000-000081520000}"/>
    <cellStyle name="Separador de milhares 26 3 6" xfId="3091" xr:uid="{00000000-0005-0000-0000-000082520000}"/>
    <cellStyle name="Separador de milhares 26 4" xfId="483" xr:uid="{00000000-0005-0000-0000-000083520000}"/>
    <cellStyle name="Separador de milhares 26 4 2" xfId="818" xr:uid="{00000000-0005-0000-0000-000084520000}"/>
    <cellStyle name="Separador de milhares 26 4 2 2" xfId="1491" xr:uid="{00000000-0005-0000-0000-000085520000}"/>
    <cellStyle name="Separador de milhares 26 4 2 2 2" xfId="2841" xr:uid="{00000000-0005-0000-0000-000086520000}"/>
    <cellStyle name="Separador de milhares 26 4 2 3" xfId="2167" xr:uid="{00000000-0005-0000-0000-000087520000}"/>
    <cellStyle name="Separador de milhares 26 4 2 4" xfId="3515" xr:uid="{00000000-0005-0000-0000-000088520000}"/>
    <cellStyle name="Separador de milhares 26 4 3" xfId="1156" xr:uid="{00000000-0005-0000-0000-000089520000}"/>
    <cellStyle name="Separador de milhares 26 4 3 2" xfId="2506" xr:uid="{00000000-0005-0000-0000-00008A520000}"/>
    <cellStyle name="Separador de milhares 26 4 4" xfId="1832" xr:uid="{00000000-0005-0000-0000-00008B520000}"/>
    <cellStyle name="Separador de milhares 26 4 5" xfId="3180" xr:uid="{00000000-0005-0000-0000-00008C520000}"/>
    <cellStyle name="Separador de milhares 26 5" xfId="652" xr:uid="{00000000-0005-0000-0000-00008D520000}"/>
    <cellStyle name="Separador de milhares 26 5 2" xfId="1325" xr:uid="{00000000-0005-0000-0000-00008E520000}"/>
    <cellStyle name="Separador de milhares 26 5 2 2" xfId="2675" xr:uid="{00000000-0005-0000-0000-00008F520000}"/>
    <cellStyle name="Separador de milhares 26 5 3" xfId="2001" xr:uid="{00000000-0005-0000-0000-000090520000}"/>
    <cellStyle name="Separador de milhares 26 5 4" xfId="3349" xr:uid="{00000000-0005-0000-0000-000091520000}"/>
    <cellStyle name="Separador de milhares 26 6" xfId="990" xr:uid="{00000000-0005-0000-0000-000092520000}"/>
    <cellStyle name="Separador de milhares 26 6 2" xfId="2340" xr:uid="{00000000-0005-0000-0000-000093520000}"/>
    <cellStyle name="Separador de milhares 26 7" xfId="1666" xr:uid="{00000000-0005-0000-0000-000094520000}"/>
    <cellStyle name="Separador de milhares 26 8" xfId="3014" xr:uid="{00000000-0005-0000-0000-000095520000}"/>
    <cellStyle name="Separador de milhares 3" xfId="270" xr:uid="{00000000-0005-0000-0000-000096520000}"/>
    <cellStyle name="Separador de milhares 3 10" xfId="33002" xr:uid="{00000000-0005-0000-0000-000097520000}"/>
    <cellStyle name="Separador de milhares 3 11" xfId="43182" xr:uid="{00000000-0005-0000-0000-000098520000}"/>
    <cellStyle name="Separador de milhares 3 12" xfId="43421" xr:uid="{00000000-0005-0000-0000-000099520000}"/>
    <cellStyle name="Separador de milhares 3 13" xfId="3665" xr:uid="{00000000-0005-0000-0000-00009A520000}"/>
    <cellStyle name="Separador de milhares 3 2" xfId="396" xr:uid="{00000000-0005-0000-0000-00009B520000}"/>
    <cellStyle name="Separador de milhares 3 2 10" xfId="43192" xr:uid="{00000000-0005-0000-0000-00009C520000}"/>
    <cellStyle name="Separador de milhares 3 2 11" xfId="43431" xr:uid="{00000000-0005-0000-0000-00009D520000}"/>
    <cellStyle name="Separador de milhares 3 2 12" xfId="3676" xr:uid="{00000000-0005-0000-0000-00009E520000}"/>
    <cellStyle name="Separador de milhares 3 2 2" xfId="562" xr:uid="{00000000-0005-0000-0000-00009F520000}"/>
    <cellStyle name="Separador de milhares 3 2 2 10" xfId="11873" xr:uid="{00000000-0005-0000-0000-0000A0520000}"/>
    <cellStyle name="Separador de milhares 3 2 2 10 2" xfId="31057" xr:uid="{00000000-0005-0000-0000-0000A1520000}"/>
    <cellStyle name="Separador de milhares 3 2 2 10 3" xfId="41237" xr:uid="{00000000-0005-0000-0000-0000A2520000}"/>
    <cellStyle name="Separador de milhares 3 2 2 10 4" xfId="20877" xr:uid="{00000000-0005-0000-0000-0000A3520000}"/>
    <cellStyle name="Separador de milhares 3 2 2 11" xfId="21754" xr:uid="{00000000-0005-0000-0000-0000A4520000}"/>
    <cellStyle name="Separador de milhares 3 2 2 11 2" xfId="31934" xr:uid="{00000000-0005-0000-0000-0000A5520000}"/>
    <cellStyle name="Separador de milhares 3 2 2 11 3" xfId="42114" xr:uid="{00000000-0005-0000-0000-0000A6520000}"/>
    <cellStyle name="Separador de milhares 3 2 2 12" xfId="22650" xr:uid="{00000000-0005-0000-0000-0000A7520000}"/>
    <cellStyle name="Separador de milhares 3 2 2 12 2" xfId="32830" xr:uid="{00000000-0005-0000-0000-0000A8520000}"/>
    <cellStyle name="Separador de milhares 3 2 2 12 3" xfId="43010" xr:uid="{00000000-0005-0000-0000-0000A9520000}"/>
    <cellStyle name="Separador de milhares 3 2 2 13" xfId="22889" xr:uid="{00000000-0005-0000-0000-0000AA520000}"/>
    <cellStyle name="Separador de milhares 3 2 2 14" xfId="23058" xr:uid="{00000000-0005-0000-0000-0000AB520000}"/>
    <cellStyle name="Separador de milhares 3 2 2 15" xfId="33069" xr:uid="{00000000-0005-0000-0000-0000AC520000}"/>
    <cellStyle name="Separador de milhares 3 2 2 16" xfId="33238" xr:uid="{00000000-0005-0000-0000-0000AD520000}"/>
    <cellStyle name="Separador de milhares 3 2 2 17" xfId="43249" xr:uid="{00000000-0005-0000-0000-0000AE520000}"/>
    <cellStyle name="Separador de milhares 3 2 2 18" xfId="43488" xr:uid="{00000000-0005-0000-0000-0000AF520000}"/>
    <cellStyle name="Separador de milhares 3 2 2 19" xfId="12752" xr:uid="{00000000-0005-0000-0000-0000B0520000}"/>
    <cellStyle name="Separador de milhares 3 2 2 2" xfId="897" xr:uid="{00000000-0005-0000-0000-0000B1520000}"/>
    <cellStyle name="Separador de milhares 3 2 2 2 10" xfId="21872" xr:uid="{00000000-0005-0000-0000-0000B2520000}"/>
    <cellStyle name="Separador de milhares 3 2 2 2 10 2" xfId="32052" xr:uid="{00000000-0005-0000-0000-0000B3520000}"/>
    <cellStyle name="Separador de milhares 3 2 2 2 10 3" xfId="42232" xr:uid="{00000000-0005-0000-0000-0000B4520000}"/>
    <cellStyle name="Separador de milhares 3 2 2 2 11" xfId="22768" xr:uid="{00000000-0005-0000-0000-0000B5520000}"/>
    <cellStyle name="Separador de milhares 3 2 2 2 11 2" xfId="32948" xr:uid="{00000000-0005-0000-0000-0000B6520000}"/>
    <cellStyle name="Separador de milhares 3 2 2 2 11 3" xfId="43128" xr:uid="{00000000-0005-0000-0000-0000B7520000}"/>
    <cellStyle name="Separador de milhares 3 2 2 2 12" xfId="23007" xr:uid="{00000000-0005-0000-0000-0000B8520000}"/>
    <cellStyle name="Separador de milhares 3 2 2 2 13" xfId="33187" xr:uid="{00000000-0005-0000-0000-0000B9520000}"/>
    <cellStyle name="Separador de milhares 3 2 2 2 14" xfId="43367" xr:uid="{00000000-0005-0000-0000-0000BA520000}"/>
    <cellStyle name="Separador de milhares 3 2 2 2 15" xfId="43606" xr:uid="{00000000-0005-0000-0000-0000BB520000}"/>
    <cellStyle name="Separador de milhares 3 2 2 2 16" xfId="12870" xr:uid="{00000000-0005-0000-0000-0000BC520000}"/>
    <cellStyle name="Separador de milhares 3 2 2 2 17" xfId="3862" xr:uid="{00000000-0005-0000-0000-0000BD520000}"/>
    <cellStyle name="Separador de milhares 3 2 2 2 2" xfId="1570" xr:uid="{00000000-0005-0000-0000-0000BE520000}"/>
    <cellStyle name="Separador de milhares 3 2 2 2 2 10" xfId="23270" xr:uid="{00000000-0005-0000-0000-0000BF520000}"/>
    <cellStyle name="Separador de milhares 3 2 2 2 2 11" xfId="33450" xr:uid="{00000000-0005-0000-0000-0000C0520000}"/>
    <cellStyle name="Separador de milhares 3 2 2 2 2 12" xfId="13089" xr:uid="{00000000-0005-0000-0000-0000C1520000}"/>
    <cellStyle name="Separador de milhares 3 2 2 2 2 13" xfId="4082" xr:uid="{00000000-0005-0000-0000-0000C2520000}"/>
    <cellStyle name="Separador de milhares 3 2 2 2 2 2" xfId="2920" xr:uid="{00000000-0005-0000-0000-0000C3520000}"/>
    <cellStyle name="Separador de milhares 3 2 2 2 2 2 10" xfId="33888" xr:uid="{00000000-0005-0000-0000-0000C4520000}"/>
    <cellStyle name="Separador de milhares 3 2 2 2 2 2 11" xfId="13527" xr:uid="{00000000-0005-0000-0000-0000C5520000}"/>
    <cellStyle name="Separador de milhares 3 2 2 2 2 2 12" xfId="4520" xr:uid="{00000000-0005-0000-0000-0000C6520000}"/>
    <cellStyle name="Separador de milhares 3 2 2 2 2 2 2" xfId="5397" xr:uid="{00000000-0005-0000-0000-0000C7520000}"/>
    <cellStyle name="Separador de milhares 3 2 2 2 2 2 2 2" xfId="7149" xr:uid="{00000000-0005-0000-0000-0000C8520000}"/>
    <cellStyle name="Separador de milhares 3 2 2 2 2 2 2 2 2" xfId="26336" xr:uid="{00000000-0005-0000-0000-0000C9520000}"/>
    <cellStyle name="Separador de milhares 3 2 2 2 2 2 2 2 3" xfId="36516" xr:uid="{00000000-0005-0000-0000-0000CA520000}"/>
    <cellStyle name="Separador de milhares 3 2 2 2 2 2 2 2 4" xfId="16155" xr:uid="{00000000-0005-0000-0000-0000CB520000}"/>
    <cellStyle name="Separador de milhares 3 2 2 2 2 2 2 3" xfId="8902" xr:uid="{00000000-0005-0000-0000-0000CC520000}"/>
    <cellStyle name="Separador de milhares 3 2 2 2 2 2 2 3 2" xfId="28089" xr:uid="{00000000-0005-0000-0000-0000CD520000}"/>
    <cellStyle name="Separador de milhares 3 2 2 2 2 2 2 3 3" xfId="38269" xr:uid="{00000000-0005-0000-0000-0000CE520000}"/>
    <cellStyle name="Separador de milhares 3 2 2 2 2 2 2 3 4" xfId="17908" xr:uid="{00000000-0005-0000-0000-0000CF520000}"/>
    <cellStyle name="Separador de milhares 3 2 2 2 2 2 2 4" xfId="10895" xr:uid="{00000000-0005-0000-0000-0000D0520000}"/>
    <cellStyle name="Separador de milhares 3 2 2 2 2 2 2 4 2" xfId="30079" xr:uid="{00000000-0005-0000-0000-0000D1520000}"/>
    <cellStyle name="Separador de milhares 3 2 2 2 2 2 2 4 3" xfId="40259" xr:uid="{00000000-0005-0000-0000-0000D2520000}"/>
    <cellStyle name="Separador de milhares 3 2 2 2 2 2 2 4 4" xfId="19899" xr:uid="{00000000-0005-0000-0000-0000D3520000}"/>
    <cellStyle name="Separador de milhares 3 2 2 2 2 2 2 5" xfId="24584" xr:uid="{00000000-0005-0000-0000-0000D4520000}"/>
    <cellStyle name="Separador de milhares 3 2 2 2 2 2 2 6" xfId="34764" xr:uid="{00000000-0005-0000-0000-0000D5520000}"/>
    <cellStyle name="Separador de milhares 3 2 2 2 2 2 2 7" xfId="14403" xr:uid="{00000000-0005-0000-0000-0000D6520000}"/>
    <cellStyle name="Separador de milhares 3 2 2 2 2 2 3" xfId="6273" xr:uid="{00000000-0005-0000-0000-0000D7520000}"/>
    <cellStyle name="Separador de milhares 3 2 2 2 2 2 3 2" xfId="25460" xr:uid="{00000000-0005-0000-0000-0000D8520000}"/>
    <cellStyle name="Separador de milhares 3 2 2 2 2 2 3 3" xfId="35640" xr:uid="{00000000-0005-0000-0000-0000D9520000}"/>
    <cellStyle name="Separador de milhares 3 2 2 2 2 2 3 4" xfId="15279" xr:uid="{00000000-0005-0000-0000-0000DA520000}"/>
    <cellStyle name="Separador de milhares 3 2 2 2 2 2 4" xfId="8026" xr:uid="{00000000-0005-0000-0000-0000DB520000}"/>
    <cellStyle name="Separador de milhares 3 2 2 2 2 2 4 2" xfId="27213" xr:uid="{00000000-0005-0000-0000-0000DC520000}"/>
    <cellStyle name="Separador de milhares 3 2 2 2 2 2 4 3" xfId="37393" xr:uid="{00000000-0005-0000-0000-0000DD520000}"/>
    <cellStyle name="Separador de milhares 3 2 2 2 2 2 4 4" xfId="17032" xr:uid="{00000000-0005-0000-0000-0000DE520000}"/>
    <cellStyle name="Separador de milhares 3 2 2 2 2 2 5" xfId="10019" xr:uid="{00000000-0005-0000-0000-0000DF520000}"/>
    <cellStyle name="Separador de milhares 3 2 2 2 2 2 5 2" xfId="29203" xr:uid="{00000000-0005-0000-0000-0000E0520000}"/>
    <cellStyle name="Separador de milhares 3 2 2 2 2 2 5 3" xfId="39383" xr:uid="{00000000-0005-0000-0000-0000E1520000}"/>
    <cellStyle name="Separador de milhares 3 2 2 2 2 2 5 4" xfId="19023" xr:uid="{00000000-0005-0000-0000-0000E2520000}"/>
    <cellStyle name="Separador de milhares 3 2 2 2 2 2 6" xfId="11772" xr:uid="{00000000-0005-0000-0000-0000E3520000}"/>
    <cellStyle name="Separador de milhares 3 2 2 2 2 2 6 2" xfId="30956" xr:uid="{00000000-0005-0000-0000-0000E4520000}"/>
    <cellStyle name="Separador de milhares 3 2 2 2 2 2 6 3" xfId="41136" xr:uid="{00000000-0005-0000-0000-0000E5520000}"/>
    <cellStyle name="Separador de milhares 3 2 2 2 2 2 6 4" xfId="20776" xr:uid="{00000000-0005-0000-0000-0000E6520000}"/>
    <cellStyle name="Separador de milhares 3 2 2 2 2 2 7" xfId="12648" xr:uid="{00000000-0005-0000-0000-0000E7520000}"/>
    <cellStyle name="Separador de milhares 3 2 2 2 2 2 7 2" xfId="31832" xr:uid="{00000000-0005-0000-0000-0000E8520000}"/>
    <cellStyle name="Separador de milhares 3 2 2 2 2 2 7 3" xfId="42012" xr:uid="{00000000-0005-0000-0000-0000E9520000}"/>
    <cellStyle name="Separador de milhares 3 2 2 2 2 2 7 4" xfId="21652" xr:uid="{00000000-0005-0000-0000-0000EA520000}"/>
    <cellStyle name="Separador de milhares 3 2 2 2 2 2 8" xfId="22529" xr:uid="{00000000-0005-0000-0000-0000EB520000}"/>
    <cellStyle name="Separador de milhares 3 2 2 2 2 2 8 2" xfId="32709" xr:uid="{00000000-0005-0000-0000-0000EC520000}"/>
    <cellStyle name="Separador de milhares 3 2 2 2 2 2 8 3" xfId="42889" xr:uid="{00000000-0005-0000-0000-0000ED520000}"/>
    <cellStyle name="Separador de milhares 3 2 2 2 2 2 9" xfId="23708" xr:uid="{00000000-0005-0000-0000-0000EE520000}"/>
    <cellStyle name="Separador de milhares 3 2 2 2 2 3" xfId="4959" xr:uid="{00000000-0005-0000-0000-0000EF520000}"/>
    <cellStyle name="Separador de milhares 3 2 2 2 2 3 2" xfId="6711" xr:uid="{00000000-0005-0000-0000-0000F0520000}"/>
    <cellStyle name="Separador de milhares 3 2 2 2 2 3 2 2" xfId="25898" xr:uid="{00000000-0005-0000-0000-0000F1520000}"/>
    <cellStyle name="Separador de milhares 3 2 2 2 2 3 2 3" xfId="36078" xr:uid="{00000000-0005-0000-0000-0000F2520000}"/>
    <cellStyle name="Separador de milhares 3 2 2 2 2 3 2 4" xfId="15717" xr:uid="{00000000-0005-0000-0000-0000F3520000}"/>
    <cellStyle name="Separador de milhares 3 2 2 2 2 3 3" xfId="8464" xr:uid="{00000000-0005-0000-0000-0000F4520000}"/>
    <cellStyle name="Separador de milhares 3 2 2 2 2 3 3 2" xfId="27651" xr:uid="{00000000-0005-0000-0000-0000F5520000}"/>
    <cellStyle name="Separador de milhares 3 2 2 2 2 3 3 3" xfId="37831" xr:uid="{00000000-0005-0000-0000-0000F6520000}"/>
    <cellStyle name="Separador de milhares 3 2 2 2 2 3 3 4" xfId="17470" xr:uid="{00000000-0005-0000-0000-0000F7520000}"/>
    <cellStyle name="Separador de milhares 3 2 2 2 2 3 4" xfId="10457" xr:uid="{00000000-0005-0000-0000-0000F8520000}"/>
    <cellStyle name="Separador de milhares 3 2 2 2 2 3 4 2" xfId="29641" xr:uid="{00000000-0005-0000-0000-0000F9520000}"/>
    <cellStyle name="Separador de milhares 3 2 2 2 2 3 4 3" xfId="39821" xr:uid="{00000000-0005-0000-0000-0000FA520000}"/>
    <cellStyle name="Separador de milhares 3 2 2 2 2 3 4 4" xfId="19461" xr:uid="{00000000-0005-0000-0000-0000FB520000}"/>
    <cellStyle name="Separador de milhares 3 2 2 2 2 3 5" xfId="24146" xr:uid="{00000000-0005-0000-0000-0000FC520000}"/>
    <cellStyle name="Separador de milhares 3 2 2 2 2 3 6" xfId="34326" xr:uid="{00000000-0005-0000-0000-0000FD520000}"/>
    <cellStyle name="Separador de milhares 3 2 2 2 2 3 7" xfId="13965" xr:uid="{00000000-0005-0000-0000-0000FE520000}"/>
    <cellStyle name="Separador de milhares 3 2 2 2 2 4" xfId="5835" xr:uid="{00000000-0005-0000-0000-0000FF520000}"/>
    <cellStyle name="Separador de milhares 3 2 2 2 2 4 2" xfId="25022" xr:uid="{00000000-0005-0000-0000-000000530000}"/>
    <cellStyle name="Separador de milhares 3 2 2 2 2 4 3" xfId="35202" xr:uid="{00000000-0005-0000-0000-000001530000}"/>
    <cellStyle name="Separador de milhares 3 2 2 2 2 4 4" xfId="14841" xr:uid="{00000000-0005-0000-0000-000002530000}"/>
    <cellStyle name="Separador de milhares 3 2 2 2 2 5" xfId="7588" xr:uid="{00000000-0005-0000-0000-000003530000}"/>
    <cellStyle name="Separador de milhares 3 2 2 2 2 5 2" xfId="26775" xr:uid="{00000000-0005-0000-0000-000004530000}"/>
    <cellStyle name="Separador de milhares 3 2 2 2 2 5 3" xfId="36955" xr:uid="{00000000-0005-0000-0000-000005530000}"/>
    <cellStyle name="Separador de milhares 3 2 2 2 2 5 4" xfId="16594" xr:uid="{00000000-0005-0000-0000-000006530000}"/>
    <cellStyle name="Separador de milhares 3 2 2 2 2 6" xfId="9581" xr:uid="{00000000-0005-0000-0000-000007530000}"/>
    <cellStyle name="Separador de milhares 3 2 2 2 2 6 2" xfId="28765" xr:uid="{00000000-0005-0000-0000-000008530000}"/>
    <cellStyle name="Separador de milhares 3 2 2 2 2 6 3" xfId="38945" xr:uid="{00000000-0005-0000-0000-000009530000}"/>
    <cellStyle name="Separador de milhares 3 2 2 2 2 6 4" xfId="18585" xr:uid="{00000000-0005-0000-0000-00000A530000}"/>
    <cellStyle name="Separador de milhares 3 2 2 2 2 7" xfId="11334" xr:uid="{00000000-0005-0000-0000-00000B530000}"/>
    <cellStyle name="Separador de milhares 3 2 2 2 2 7 2" xfId="30518" xr:uid="{00000000-0005-0000-0000-00000C530000}"/>
    <cellStyle name="Separador de milhares 3 2 2 2 2 7 3" xfId="40698" xr:uid="{00000000-0005-0000-0000-00000D530000}"/>
    <cellStyle name="Separador de milhares 3 2 2 2 2 7 4" xfId="20338" xr:uid="{00000000-0005-0000-0000-00000E530000}"/>
    <cellStyle name="Separador de milhares 3 2 2 2 2 8" xfId="12210" xr:uid="{00000000-0005-0000-0000-00000F530000}"/>
    <cellStyle name="Separador de milhares 3 2 2 2 2 8 2" xfId="31394" xr:uid="{00000000-0005-0000-0000-000010530000}"/>
    <cellStyle name="Separador de milhares 3 2 2 2 2 8 3" xfId="41574" xr:uid="{00000000-0005-0000-0000-000011530000}"/>
    <cellStyle name="Separador de milhares 3 2 2 2 2 8 4" xfId="21214" xr:uid="{00000000-0005-0000-0000-000012530000}"/>
    <cellStyle name="Separador de milhares 3 2 2 2 2 9" xfId="22091" xr:uid="{00000000-0005-0000-0000-000013530000}"/>
    <cellStyle name="Separador de milhares 3 2 2 2 2 9 2" xfId="32271" xr:uid="{00000000-0005-0000-0000-000014530000}"/>
    <cellStyle name="Separador de milhares 3 2 2 2 2 9 3" xfId="42451" xr:uid="{00000000-0005-0000-0000-000015530000}"/>
    <cellStyle name="Separador de milhares 3 2 2 2 3" xfId="2246" xr:uid="{00000000-0005-0000-0000-000016530000}"/>
    <cellStyle name="Separador de milhares 3 2 2 2 3 10" xfId="33669" xr:uid="{00000000-0005-0000-0000-000017530000}"/>
    <cellStyle name="Separador de milhares 3 2 2 2 3 11" xfId="13308" xr:uid="{00000000-0005-0000-0000-000018530000}"/>
    <cellStyle name="Separador de milhares 3 2 2 2 3 12" xfId="4301" xr:uid="{00000000-0005-0000-0000-000019530000}"/>
    <cellStyle name="Separador de milhares 3 2 2 2 3 2" xfId="5178" xr:uid="{00000000-0005-0000-0000-00001A530000}"/>
    <cellStyle name="Separador de milhares 3 2 2 2 3 2 2" xfId="6930" xr:uid="{00000000-0005-0000-0000-00001B530000}"/>
    <cellStyle name="Separador de milhares 3 2 2 2 3 2 2 2" xfId="26117" xr:uid="{00000000-0005-0000-0000-00001C530000}"/>
    <cellStyle name="Separador de milhares 3 2 2 2 3 2 2 3" xfId="36297" xr:uid="{00000000-0005-0000-0000-00001D530000}"/>
    <cellStyle name="Separador de milhares 3 2 2 2 3 2 2 4" xfId="15936" xr:uid="{00000000-0005-0000-0000-00001E530000}"/>
    <cellStyle name="Separador de milhares 3 2 2 2 3 2 3" xfId="8683" xr:uid="{00000000-0005-0000-0000-00001F530000}"/>
    <cellStyle name="Separador de milhares 3 2 2 2 3 2 3 2" xfId="27870" xr:uid="{00000000-0005-0000-0000-000020530000}"/>
    <cellStyle name="Separador de milhares 3 2 2 2 3 2 3 3" xfId="38050" xr:uid="{00000000-0005-0000-0000-000021530000}"/>
    <cellStyle name="Separador de milhares 3 2 2 2 3 2 3 4" xfId="17689" xr:uid="{00000000-0005-0000-0000-000022530000}"/>
    <cellStyle name="Separador de milhares 3 2 2 2 3 2 4" xfId="10676" xr:uid="{00000000-0005-0000-0000-000023530000}"/>
    <cellStyle name="Separador de milhares 3 2 2 2 3 2 4 2" xfId="29860" xr:uid="{00000000-0005-0000-0000-000024530000}"/>
    <cellStyle name="Separador de milhares 3 2 2 2 3 2 4 3" xfId="40040" xr:uid="{00000000-0005-0000-0000-000025530000}"/>
    <cellStyle name="Separador de milhares 3 2 2 2 3 2 4 4" xfId="19680" xr:uid="{00000000-0005-0000-0000-000026530000}"/>
    <cellStyle name="Separador de milhares 3 2 2 2 3 2 5" xfId="24365" xr:uid="{00000000-0005-0000-0000-000027530000}"/>
    <cellStyle name="Separador de milhares 3 2 2 2 3 2 6" xfId="34545" xr:uid="{00000000-0005-0000-0000-000028530000}"/>
    <cellStyle name="Separador de milhares 3 2 2 2 3 2 7" xfId="14184" xr:uid="{00000000-0005-0000-0000-000029530000}"/>
    <cellStyle name="Separador de milhares 3 2 2 2 3 3" xfId="6054" xr:uid="{00000000-0005-0000-0000-00002A530000}"/>
    <cellStyle name="Separador de milhares 3 2 2 2 3 3 2" xfId="25241" xr:uid="{00000000-0005-0000-0000-00002B530000}"/>
    <cellStyle name="Separador de milhares 3 2 2 2 3 3 3" xfId="35421" xr:uid="{00000000-0005-0000-0000-00002C530000}"/>
    <cellStyle name="Separador de milhares 3 2 2 2 3 3 4" xfId="15060" xr:uid="{00000000-0005-0000-0000-00002D530000}"/>
    <cellStyle name="Separador de milhares 3 2 2 2 3 4" xfId="7807" xr:uid="{00000000-0005-0000-0000-00002E530000}"/>
    <cellStyle name="Separador de milhares 3 2 2 2 3 4 2" xfId="26994" xr:uid="{00000000-0005-0000-0000-00002F530000}"/>
    <cellStyle name="Separador de milhares 3 2 2 2 3 4 3" xfId="37174" xr:uid="{00000000-0005-0000-0000-000030530000}"/>
    <cellStyle name="Separador de milhares 3 2 2 2 3 4 4" xfId="16813" xr:uid="{00000000-0005-0000-0000-000031530000}"/>
    <cellStyle name="Separador de milhares 3 2 2 2 3 5" xfId="9800" xr:uid="{00000000-0005-0000-0000-000032530000}"/>
    <cellStyle name="Separador de milhares 3 2 2 2 3 5 2" xfId="28984" xr:uid="{00000000-0005-0000-0000-000033530000}"/>
    <cellStyle name="Separador de milhares 3 2 2 2 3 5 3" xfId="39164" xr:uid="{00000000-0005-0000-0000-000034530000}"/>
    <cellStyle name="Separador de milhares 3 2 2 2 3 5 4" xfId="18804" xr:uid="{00000000-0005-0000-0000-000035530000}"/>
    <cellStyle name="Separador de milhares 3 2 2 2 3 6" xfId="11553" xr:uid="{00000000-0005-0000-0000-000036530000}"/>
    <cellStyle name="Separador de milhares 3 2 2 2 3 6 2" xfId="30737" xr:uid="{00000000-0005-0000-0000-000037530000}"/>
    <cellStyle name="Separador de milhares 3 2 2 2 3 6 3" xfId="40917" xr:uid="{00000000-0005-0000-0000-000038530000}"/>
    <cellStyle name="Separador de milhares 3 2 2 2 3 6 4" xfId="20557" xr:uid="{00000000-0005-0000-0000-000039530000}"/>
    <cellStyle name="Separador de milhares 3 2 2 2 3 7" xfId="12429" xr:uid="{00000000-0005-0000-0000-00003A530000}"/>
    <cellStyle name="Separador de milhares 3 2 2 2 3 7 2" xfId="31613" xr:uid="{00000000-0005-0000-0000-00003B530000}"/>
    <cellStyle name="Separador de milhares 3 2 2 2 3 7 3" xfId="41793" xr:uid="{00000000-0005-0000-0000-00003C530000}"/>
    <cellStyle name="Separador de milhares 3 2 2 2 3 7 4" xfId="21433" xr:uid="{00000000-0005-0000-0000-00003D530000}"/>
    <cellStyle name="Separador de milhares 3 2 2 2 3 8" xfId="22310" xr:uid="{00000000-0005-0000-0000-00003E530000}"/>
    <cellStyle name="Separador de milhares 3 2 2 2 3 8 2" xfId="32490" xr:uid="{00000000-0005-0000-0000-00003F530000}"/>
    <cellStyle name="Separador de milhares 3 2 2 2 3 8 3" xfId="42670" xr:uid="{00000000-0005-0000-0000-000040530000}"/>
    <cellStyle name="Separador de milhares 3 2 2 2 3 9" xfId="23489" xr:uid="{00000000-0005-0000-0000-000041530000}"/>
    <cellStyle name="Separador de milhares 3 2 2 2 4" xfId="3594" xr:uid="{00000000-0005-0000-0000-000042530000}"/>
    <cellStyle name="Separador de milhares 3 2 2 2 4 2" xfId="6492" xr:uid="{00000000-0005-0000-0000-000043530000}"/>
    <cellStyle name="Separador de milhares 3 2 2 2 4 2 2" xfId="25679" xr:uid="{00000000-0005-0000-0000-000044530000}"/>
    <cellStyle name="Separador de milhares 3 2 2 2 4 2 3" xfId="35859" xr:uid="{00000000-0005-0000-0000-000045530000}"/>
    <cellStyle name="Separador de milhares 3 2 2 2 4 2 4" xfId="15498" xr:uid="{00000000-0005-0000-0000-000046530000}"/>
    <cellStyle name="Separador de milhares 3 2 2 2 4 3" xfId="8245" xr:uid="{00000000-0005-0000-0000-000047530000}"/>
    <cellStyle name="Separador de milhares 3 2 2 2 4 3 2" xfId="27432" xr:uid="{00000000-0005-0000-0000-000048530000}"/>
    <cellStyle name="Separador de milhares 3 2 2 2 4 3 3" xfId="37612" xr:uid="{00000000-0005-0000-0000-000049530000}"/>
    <cellStyle name="Separador de milhares 3 2 2 2 4 3 4" xfId="17251" xr:uid="{00000000-0005-0000-0000-00004A530000}"/>
    <cellStyle name="Separador de milhares 3 2 2 2 4 4" xfId="10238" xr:uid="{00000000-0005-0000-0000-00004B530000}"/>
    <cellStyle name="Separador de milhares 3 2 2 2 4 4 2" xfId="29422" xr:uid="{00000000-0005-0000-0000-00004C530000}"/>
    <cellStyle name="Separador de milhares 3 2 2 2 4 4 3" xfId="39602" xr:uid="{00000000-0005-0000-0000-00004D530000}"/>
    <cellStyle name="Separador de milhares 3 2 2 2 4 4 4" xfId="19242" xr:uid="{00000000-0005-0000-0000-00004E530000}"/>
    <cellStyle name="Separador de milhares 3 2 2 2 4 5" xfId="23927" xr:uid="{00000000-0005-0000-0000-00004F530000}"/>
    <cellStyle name="Separador de milhares 3 2 2 2 4 6" xfId="34107" xr:uid="{00000000-0005-0000-0000-000050530000}"/>
    <cellStyle name="Separador de milhares 3 2 2 2 4 7" xfId="13746" xr:uid="{00000000-0005-0000-0000-000051530000}"/>
    <cellStyle name="Separador de milhares 3 2 2 2 4 8" xfId="4740" xr:uid="{00000000-0005-0000-0000-000052530000}"/>
    <cellStyle name="Separador de milhares 3 2 2 2 5" xfId="5616" xr:uid="{00000000-0005-0000-0000-000053530000}"/>
    <cellStyle name="Separador de milhares 3 2 2 2 5 2" xfId="9142" xr:uid="{00000000-0005-0000-0000-000054530000}"/>
    <cellStyle name="Separador de milhares 3 2 2 2 5 2 2" xfId="28326" xr:uid="{00000000-0005-0000-0000-000055530000}"/>
    <cellStyle name="Separador de milhares 3 2 2 2 5 2 3" xfId="38506" xr:uid="{00000000-0005-0000-0000-000056530000}"/>
    <cellStyle name="Separador de milhares 3 2 2 2 5 2 4" xfId="18146" xr:uid="{00000000-0005-0000-0000-000057530000}"/>
    <cellStyle name="Separador de milhares 3 2 2 2 5 3" xfId="24803" xr:uid="{00000000-0005-0000-0000-000058530000}"/>
    <cellStyle name="Separador de milhares 3 2 2 2 5 4" xfId="34983" xr:uid="{00000000-0005-0000-0000-000059530000}"/>
    <cellStyle name="Separador de milhares 3 2 2 2 5 5" xfId="14622" xr:uid="{00000000-0005-0000-0000-00005A530000}"/>
    <cellStyle name="Separador de milhares 3 2 2 2 6" xfId="7369" xr:uid="{00000000-0005-0000-0000-00005B530000}"/>
    <cellStyle name="Separador de milhares 3 2 2 2 6 2" xfId="26556" xr:uid="{00000000-0005-0000-0000-00005C530000}"/>
    <cellStyle name="Separador de milhares 3 2 2 2 6 3" xfId="36736" xr:uid="{00000000-0005-0000-0000-00005D530000}"/>
    <cellStyle name="Separador de milhares 3 2 2 2 6 4" xfId="16375" xr:uid="{00000000-0005-0000-0000-00005E530000}"/>
    <cellStyle name="Separador de milhares 3 2 2 2 7" xfId="9362" xr:uid="{00000000-0005-0000-0000-00005F530000}"/>
    <cellStyle name="Separador de milhares 3 2 2 2 7 2" xfId="28546" xr:uid="{00000000-0005-0000-0000-000060530000}"/>
    <cellStyle name="Separador de milhares 3 2 2 2 7 3" xfId="38726" xr:uid="{00000000-0005-0000-0000-000061530000}"/>
    <cellStyle name="Separador de milhares 3 2 2 2 7 4" xfId="18366" xr:uid="{00000000-0005-0000-0000-000062530000}"/>
    <cellStyle name="Separador de milhares 3 2 2 2 8" xfId="11115" xr:uid="{00000000-0005-0000-0000-000063530000}"/>
    <cellStyle name="Separador de milhares 3 2 2 2 8 2" xfId="30299" xr:uid="{00000000-0005-0000-0000-000064530000}"/>
    <cellStyle name="Separador de milhares 3 2 2 2 8 3" xfId="40479" xr:uid="{00000000-0005-0000-0000-000065530000}"/>
    <cellStyle name="Separador de milhares 3 2 2 2 8 4" xfId="20119" xr:uid="{00000000-0005-0000-0000-000066530000}"/>
    <cellStyle name="Separador de milhares 3 2 2 2 9" xfId="11991" xr:uid="{00000000-0005-0000-0000-000067530000}"/>
    <cellStyle name="Separador de milhares 3 2 2 2 9 2" xfId="31175" xr:uid="{00000000-0005-0000-0000-000068530000}"/>
    <cellStyle name="Separador de milhares 3 2 2 2 9 3" xfId="41355" xr:uid="{00000000-0005-0000-0000-000069530000}"/>
    <cellStyle name="Separador de milhares 3 2 2 2 9 4" xfId="20995" xr:uid="{00000000-0005-0000-0000-00006A530000}"/>
    <cellStyle name="Separador de milhares 3 2 2 20" xfId="3741" xr:uid="{00000000-0005-0000-0000-00006B530000}"/>
    <cellStyle name="Separador de milhares 3 2 2 3" xfId="1235" xr:uid="{00000000-0005-0000-0000-00006C530000}"/>
    <cellStyle name="Separador de milhares 3 2 2 3 10" xfId="23152" xr:uid="{00000000-0005-0000-0000-00006D530000}"/>
    <cellStyle name="Separador de milhares 3 2 2 3 11" xfId="33332" xr:uid="{00000000-0005-0000-0000-00006E530000}"/>
    <cellStyle name="Separador de milhares 3 2 2 3 12" xfId="12971" xr:uid="{00000000-0005-0000-0000-00006F530000}"/>
    <cellStyle name="Separador de milhares 3 2 2 3 13" xfId="3964" xr:uid="{00000000-0005-0000-0000-000070530000}"/>
    <cellStyle name="Separador de milhares 3 2 2 3 2" xfId="2585" xr:uid="{00000000-0005-0000-0000-000071530000}"/>
    <cellStyle name="Separador de milhares 3 2 2 3 2 10" xfId="33770" xr:uid="{00000000-0005-0000-0000-000072530000}"/>
    <cellStyle name="Separador de milhares 3 2 2 3 2 11" xfId="13409" xr:uid="{00000000-0005-0000-0000-000073530000}"/>
    <cellStyle name="Separador de milhares 3 2 2 3 2 12" xfId="4402" xr:uid="{00000000-0005-0000-0000-000074530000}"/>
    <cellStyle name="Separador de milhares 3 2 2 3 2 2" xfId="5279" xr:uid="{00000000-0005-0000-0000-000075530000}"/>
    <cellStyle name="Separador de milhares 3 2 2 3 2 2 2" xfId="7031" xr:uid="{00000000-0005-0000-0000-000076530000}"/>
    <cellStyle name="Separador de milhares 3 2 2 3 2 2 2 2" xfId="26218" xr:uid="{00000000-0005-0000-0000-000077530000}"/>
    <cellStyle name="Separador de milhares 3 2 2 3 2 2 2 3" xfId="36398" xr:uid="{00000000-0005-0000-0000-000078530000}"/>
    <cellStyle name="Separador de milhares 3 2 2 3 2 2 2 4" xfId="16037" xr:uid="{00000000-0005-0000-0000-000079530000}"/>
    <cellStyle name="Separador de milhares 3 2 2 3 2 2 3" xfId="8784" xr:uid="{00000000-0005-0000-0000-00007A530000}"/>
    <cellStyle name="Separador de milhares 3 2 2 3 2 2 3 2" xfId="27971" xr:uid="{00000000-0005-0000-0000-00007B530000}"/>
    <cellStyle name="Separador de milhares 3 2 2 3 2 2 3 3" xfId="38151" xr:uid="{00000000-0005-0000-0000-00007C530000}"/>
    <cellStyle name="Separador de milhares 3 2 2 3 2 2 3 4" xfId="17790" xr:uid="{00000000-0005-0000-0000-00007D530000}"/>
    <cellStyle name="Separador de milhares 3 2 2 3 2 2 4" xfId="10777" xr:uid="{00000000-0005-0000-0000-00007E530000}"/>
    <cellStyle name="Separador de milhares 3 2 2 3 2 2 4 2" xfId="29961" xr:uid="{00000000-0005-0000-0000-00007F530000}"/>
    <cellStyle name="Separador de milhares 3 2 2 3 2 2 4 3" xfId="40141" xr:uid="{00000000-0005-0000-0000-000080530000}"/>
    <cellStyle name="Separador de milhares 3 2 2 3 2 2 4 4" xfId="19781" xr:uid="{00000000-0005-0000-0000-000081530000}"/>
    <cellStyle name="Separador de milhares 3 2 2 3 2 2 5" xfId="24466" xr:uid="{00000000-0005-0000-0000-000082530000}"/>
    <cellStyle name="Separador de milhares 3 2 2 3 2 2 6" xfId="34646" xr:uid="{00000000-0005-0000-0000-000083530000}"/>
    <cellStyle name="Separador de milhares 3 2 2 3 2 2 7" xfId="14285" xr:uid="{00000000-0005-0000-0000-000084530000}"/>
    <cellStyle name="Separador de milhares 3 2 2 3 2 3" xfId="6155" xr:uid="{00000000-0005-0000-0000-000085530000}"/>
    <cellStyle name="Separador de milhares 3 2 2 3 2 3 2" xfId="25342" xr:uid="{00000000-0005-0000-0000-000086530000}"/>
    <cellStyle name="Separador de milhares 3 2 2 3 2 3 3" xfId="35522" xr:uid="{00000000-0005-0000-0000-000087530000}"/>
    <cellStyle name="Separador de milhares 3 2 2 3 2 3 4" xfId="15161" xr:uid="{00000000-0005-0000-0000-000088530000}"/>
    <cellStyle name="Separador de milhares 3 2 2 3 2 4" xfId="7908" xr:uid="{00000000-0005-0000-0000-000089530000}"/>
    <cellStyle name="Separador de milhares 3 2 2 3 2 4 2" xfId="27095" xr:uid="{00000000-0005-0000-0000-00008A530000}"/>
    <cellStyle name="Separador de milhares 3 2 2 3 2 4 3" xfId="37275" xr:uid="{00000000-0005-0000-0000-00008B530000}"/>
    <cellStyle name="Separador de milhares 3 2 2 3 2 4 4" xfId="16914" xr:uid="{00000000-0005-0000-0000-00008C530000}"/>
    <cellStyle name="Separador de milhares 3 2 2 3 2 5" xfId="9901" xr:uid="{00000000-0005-0000-0000-00008D530000}"/>
    <cellStyle name="Separador de milhares 3 2 2 3 2 5 2" xfId="29085" xr:uid="{00000000-0005-0000-0000-00008E530000}"/>
    <cellStyle name="Separador de milhares 3 2 2 3 2 5 3" xfId="39265" xr:uid="{00000000-0005-0000-0000-00008F530000}"/>
    <cellStyle name="Separador de milhares 3 2 2 3 2 5 4" xfId="18905" xr:uid="{00000000-0005-0000-0000-000090530000}"/>
    <cellStyle name="Separador de milhares 3 2 2 3 2 6" xfId="11654" xr:uid="{00000000-0005-0000-0000-000091530000}"/>
    <cellStyle name="Separador de milhares 3 2 2 3 2 6 2" xfId="30838" xr:uid="{00000000-0005-0000-0000-000092530000}"/>
    <cellStyle name="Separador de milhares 3 2 2 3 2 6 3" xfId="41018" xr:uid="{00000000-0005-0000-0000-000093530000}"/>
    <cellStyle name="Separador de milhares 3 2 2 3 2 6 4" xfId="20658" xr:uid="{00000000-0005-0000-0000-000094530000}"/>
    <cellStyle name="Separador de milhares 3 2 2 3 2 7" xfId="12530" xr:uid="{00000000-0005-0000-0000-000095530000}"/>
    <cellStyle name="Separador de milhares 3 2 2 3 2 7 2" xfId="31714" xr:uid="{00000000-0005-0000-0000-000096530000}"/>
    <cellStyle name="Separador de milhares 3 2 2 3 2 7 3" xfId="41894" xr:uid="{00000000-0005-0000-0000-000097530000}"/>
    <cellStyle name="Separador de milhares 3 2 2 3 2 7 4" xfId="21534" xr:uid="{00000000-0005-0000-0000-000098530000}"/>
    <cellStyle name="Separador de milhares 3 2 2 3 2 8" xfId="22411" xr:uid="{00000000-0005-0000-0000-000099530000}"/>
    <cellStyle name="Separador de milhares 3 2 2 3 2 8 2" xfId="32591" xr:uid="{00000000-0005-0000-0000-00009A530000}"/>
    <cellStyle name="Separador de milhares 3 2 2 3 2 8 3" xfId="42771" xr:uid="{00000000-0005-0000-0000-00009B530000}"/>
    <cellStyle name="Separador de milhares 3 2 2 3 2 9" xfId="23590" xr:uid="{00000000-0005-0000-0000-00009C530000}"/>
    <cellStyle name="Separador de milhares 3 2 2 3 3" xfId="4841" xr:uid="{00000000-0005-0000-0000-00009D530000}"/>
    <cellStyle name="Separador de milhares 3 2 2 3 3 2" xfId="6593" xr:uid="{00000000-0005-0000-0000-00009E530000}"/>
    <cellStyle name="Separador de milhares 3 2 2 3 3 2 2" xfId="25780" xr:uid="{00000000-0005-0000-0000-00009F530000}"/>
    <cellStyle name="Separador de milhares 3 2 2 3 3 2 3" xfId="35960" xr:uid="{00000000-0005-0000-0000-0000A0530000}"/>
    <cellStyle name="Separador de milhares 3 2 2 3 3 2 4" xfId="15599" xr:uid="{00000000-0005-0000-0000-0000A1530000}"/>
    <cellStyle name="Separador de milhares 3 2 2 3 3 3" xfId="8346" xr:uid="{00000000-0005-0000-0000-0000A2530000}"/>
    <cellStyle name="Separador de milhares 3 2 2 3 3 3 2" xfId="27533" xr:uid="{00000000-0005-0000-0000-0000A3530000}"/>
    <cellStyle name="Separador de milhares 3 2 2 3 3 3 3" xfId="37713" xr:uid="{00000000-0005-0000-0000-0000A4530000}"/>
    <cellStyle name="Separador de milhares 3 2 2 3 3 3 4" xfId="17352" xr:uid="{00000000-0005-0000-0000-0000A5530000}"/>
    <cellStyle name="Separador de milhares 3 2 2 3 3 4" xfId="10339" xr:uid="{00000000-0005-0000-0000-0000A6530000}"/>
    <cellStyle name="Separador de milhares 3 2 2 3 3 4 2" xfId="29523" xr:uid="{00000000-0005-0000-0000-0000A7530000}"/>
    <cellStyle name="Separador de milhares 3 2 2 3 3 4 3" xfId="39703" xr:uid="{00000000-0005-0000-0000-0000A8530000}"/>
    <cellStyle name="Separador de milhares 3 2 2 3 3 4 4" xfId="19343" xr:uid="{00000000-0005-0000-0000-0000A9530000}"/>
    <cellStyle name="Separador de milhares 3 2 2 3 3 5" xfId="24028" xr:uid="{00000000-0005-0000-0000-0000AA530000}"/>
    <cellStyle name="Separador de milhares 3 2 2 3 3 6" xfId="34208" xr:uid="{00000000-0005-0000-0000-0000AB530000}"/>
    <cellStyle name="Separador de milhares 3 2 2 3 3 7" xfId="13847" xr:uid="{00000000-0005-0000-0000-0000AC530000}"/>
    <cellStyle name="Separador de milhares 3 2 2 3 4" xfId="5717" xr:uid="{00000000-0005-0000-0000-0000AD530000}"/>
    <cellStyle name="Separador de milhares 3 2 2 3 4 2" xfId="24904" xr:uid="{00000000-0005-0000-0000-0000AE530000}"/>
    <cellStyle name="Separador de milhares 3 2 2 3 4 3" xfId="35084" xr:uid="{00000000-0005-0000-0000-0000AF530000}"/>
    <cellStyle name="Separador de milhares 3 2 2 3 4 4" xfId="14723" xr:uid="{00000000-0005-0000-0000-0000B0530000}"/>
    <cellStyle name="Separador de milhares 3 2 2 3 5" xfId="7470" xr:uid="{00000000-0005-0000-0000-0000B1530000}"/>
    <cellStyle name="Separador de milhares 3 2 2 3 5 2" xfId="26657" xr:uid="{00000000-0005-0000-0000-0000B2530000}"/>
    <cellStyle name="Separador de milhares 3 2 2 3 5 3" xfId="36837" xr:uid="{00000000-0005-0000-0000-0000B3530000}"/>
    <cellStyle name="Separador de milhares 3 2 2 3 5 4" xfId="16476" xr:uid="{00000000-0005-0000-0000-0000B4530000}"/>
    <cellStyle name="Separador de milhares 3 2 2 3 6" xfId="9463" xr:uid="{00000000-0005-0000-0000-0000B5530000}"/>
    <cellStyle name="Separador de milhares 3 2 2 3 6 2" xfId="28647" xr:uid="{00000000-0005-0000-0000-0000B6530000}"/>
    <cellStyle name="Separador de milhares 3 2 2 3 6 3" xfId="38827" xr:uid="{00000000-0005-0000-0000-0000B7530000}"/>
    <cellStyle name="Separador de milhares 3 2 2 3 6 4" xfId="18467" xr:uid="{00000000-0005-0000-0000-0000B8530000}"/>
    <cellStyle name="Separador de milhares 3 2 2 3 7" xfId="11216" xr:uid="{00000000-0005-0000-0000-0000B9530000}"/>
    <cellStyle name="Separador de milhares 3 2 2 3 7 2" xfId="30400" xr:uid="{00000000-0005-0000-0000-0000BA530000}"/>
    <cellStyle name="Separador de milhares 3 2 2 3 7 3" xfId="40580" xr:uid="{00000000-0005-0000-0000-0000BB530000}"/>
    <cellStyle name="Separador de milhares 3 2 2 3 7 4" xfId="20220" xr:uid="{00000000-0005-0000-0000-0000BC530000}"/>
    <cellStyle name="Separador de milhares 3 2 2 3 8" xfId="12092" xr:uid="{00000000-0005-0000-0000-0000BD530000}"/>
    <cellStyle name="Separador de milhares 3 2 2 3 8 2" xfId="31276" xr:uid="{00000000-0005-0000-0000-0000BE530000}"/>
    <cellStyle name="Separador de milhares 3 2 2 3 8 3" xfId="41456" xr:uid="{00000000-0005-0000-0000-0000BF530000}"/>
    <cellStyle name="Separador de milhares 3 2 2 3 8 4" xfId="21096" xr:uid="{00000000-0005-0000-0000-0000C0530000}"/>
    <cellStyle name="Separador de milhares 3 2 2 3 9" xfId="21973" xr:uid="{00000000-0005-0000-0000-0000C1530000}"/>
    <cellStyle name="Separador de milhares 3 2 2 3 9 2" xfId="32153" xr:uid="{00000000-0005-0000-0000-0000C2530000}"/>
    <cellStyle name="Separador de milhares 3 2 2 3 9 3" xfId="42333" xr:uid="{00000000-0005-0000-0000-0000C3530000}"/>
    <cellStyle name="Separador de milhares 3 2 2 4" xfId="1911" xr:uid="{00000000-0005-0000-0000-0000C4530000}"/>
    <cellStyle name="Separador de milhares 3 2 2 4 10" xfId="33551" xr:uid="{00000000-0005-0000-0000-0000C5530000}"/>
    <cellStyle name="Separador de milhares 3 2 2 4 11" xfId="13190" xr:uid="{00000000-0005-0000-0000-0000C6530000}"/>
    <cellStyle name="Separador de milhares 3 2 2 4 12" xfId="4183" xr:uid="{00000000-0005-0000-0000-0000C7530000}"/>
    <cellStyle name="Separador de milhares 3 2 2 4 2" xfId="5060" xr:uid="{00000000-0005-0000-0000-0000C8530000}"/>
    <cellStyle name="Separador de milhares 3 2 2 4 2 2" xfId="6812" xr:uid="{00000000-0005-0000-0000-0000C9530000}"/>
    <cellStyle name="Separador de milhares 3 2 2 4 2 2 2" xfId="25999" xr:uid="{00000000-0005-0000-0000-0000CA530000}"/>
    <cellStyle name="Separador de milhares 3 2 2 4 2 2 3" xfId="36179" xr:uid="{00000000-0005-0000-0000-0000CB530000}"/>
    <cellStyle name="Separador de milhares 3 2 2 4 2 2 4" xfId="15818" xr:uid="{00000000-0005-0000-0000-0000CC530000}"/>
    <cellStyle name="Separador de milhares 3 2 2 4 2 3" xfId="8565" xr:uid="{00000000-0005-0000-0000-0000CD530000}"/>
    <cellStyle name="Separador de milhares 3 2 2 4 2 3 2" xfId="27752" xr:uid="{00000000-0005-0000-0000-0000CE530000}"/>
    <cellStyle name="Separador de milhares 3 2 2 4 2 3 3" xfId="37932" xr:uid="{00000000-0005-0000-0000-0000CF530000}"/>
    <cellStyle name="Separador de milhares 3 2 2 4 2 3 4" xfId="17571" xr:uid="{00000000-0005-0000-0000-0000D0530000}"/>
    <cellStyle name="Separador de milhares 3 2 2 4 2 4" xfId="10558" xr:uid="{00000000-0005-0000-0000-0000D1530000}"/>
    <cellStyle name="Separador de milhares 3 2 2 4 2 4 2" xfId="29742" xr:uid="{00000000-0005-0000-0000-0000D2530000}"/>
    <cellStyle name="Separador de milhares 3 2 2 4 2 4 3" xfId="39922" xr:uid="{00000000-0005-0000-0000-0000D3530000}"/>
    <cellStyle name="Separador de milhares 3 2 2 4 2 4 4" xfId="19562" xr:uid="{00000000-0005-0000-0000-0000D4530000}"/>
    <cellStyle name="Separador de milhares 3 2 2 4 2 5" xfId="24247" xr:uid="{00000000-0005-0000-0000-0000D5530000}"/>
    <cellStyle name="Separador de milhares 3 2 2 4 2 6" xfId="34427" xr:uid="{00000000-0005-0000-0000-0000D6530000}"/>
    <cellStyle name="Separador de milhares 3 2 2 4 2 7" xfId="14066" xr:uid="{00000000-0005-0000-0000-0000D7530000}"/>
    <cellStyle name="Separador de milhares 3 2 2 4 3" xfId="5936" xr:uid="{00000000-0005-0000-0000-0000D8530000}"/>
    <cellStyle name="Separador de milhares 3 2 2 4 3 2" xfId="25123" xr:uid="{00000000-0005-0000-0000-0000D9530000}"/>
    <cellStyle name="Separador de milhares 3 2 2 4 3 3" xfId="35303" xr:uid="{00000000-0005-0000-0000-0000DA530000}"/>
    <cellStyle name="Separador de milhares 3 2 2 4 3 4" xfId="14942" xr:uid="{00000000-0005-0000-0000-0000DB530000}"/>
    <cellStyle name="Separador de milhares 3 2 2 4 4" xfId="7689" xr:uid="{00000000-0005-0000-0000-0000DC530000}"/>
    <cellStyle name="Separador de milhares 3 2 2 4 4 2" xfId="26876" xr:uid="{00000000-0005-0000-0000-0000DD530000}"/>
    <cellStyle name="Separador de milhares 3 2 2 4 4 3" xfId="37056" xr:uid="{00000000-0005-0000-0000-0000DE530000}"/>
    <cellStyle name="Separador de milhares 3 2 2 4 4 4" xfId="16695" xr:uid="{00000000-0005-0000-0000-0000DF530000}"/>
    <cellStyle name="Separador de milhares 3 2 2 4 5" xfId="9682" xr:uid="{00000000-0005-0000-0000-0000E0530000}"/>
    <cellStyle name="Separador de milhares 3 2 2 4 5 2" xfId="28866" xr:uid="{00000000-0005-0000-0000-0000E1530000}"/>
    <cellStyle name="Separador de milhares 3 2 2 4 5 3" xfId="39046" xr:uid="{00000000-0005-0000-0000-0000E2530000}"/>
    <cellStyle name="Separador de milhares 3 2 2 4 5 4" xfId="18686" xr:uid="{00000000-0005-0000-0000-0000E3530000}"/>
    <cellStyle name="Separador de milhares 3 2 2 4 6" xfId="11435" xr:uid="{00000000-0005-0000-0000-0000E4530000}"/>
    <cellStyle name="Separador de milhares 3 2 2 4 6 2" xfId="30619" xr:uid="{00000000-0005-0000-0000-0000E5530000}"/>
    <cellStyle name="Separador de milhares 3 2 2 4 6 3" xfId="40799" xr:uid="{00000000-0005-0000-0000-0000E6530000}"/>
    <cellStyle name="Separador de milhares 3 2 2 4 6 4" xfId="20439" xr:uid="{00000000-0005-0000-0000-0000E7530000}"/>
    <cellStyle name="Separador de milhares 3 2 2 4 7" xfId="12311" xr:uid="{00000000-0005-0000-0000-0000E8530000}"/>
    <cellStyle name="Separador de milhares 3 2 2 4 7 2" xfId="31495" xr:uid="{00000000-0005-0000-0000-0000E9530000}"/>
    <cellStyle name="Separador de milhares 3 2 2 4 7 3" xfId="41675" xr:uid="{00000000-0005-0000-0000-0000EA530000}"/>
    <cellStyle name="Separador de milhares 3 2 2 4 7 4" xfId="21315" xr:uid="{00000000-0005-0000-0000-0000EB530000}"/>
    <cellStyle name="Separador de milhares 3 2 2 4 8" xfId="22192" xr:uid="{00000000-0005-0000-0000-0000EC530000}"/>
    <cellStyle name="Separador de milhares 3 2 2 4 8 2" xfId="32372" xr:uid="{00000000-0005-0000-0000-0000ED530000}"/>
    <cellStyle name="Separador de milhares 3 2 2 4 8 3" xfId="42552" xr:uid="{00000000-0005-0000-0000-0000EE530000}"/>
    <cellStyle name="Separador de milhares 3 2 2 4 9" xfId="23371" xr:uid="{00000000-0005-0000-0000-0000EF530000}"/>
    <cellStyle name="Separador de milhares 3 2 2 5" xfId="3259" xr:uid="{00000000-0005-0000-0000-0000F0530000}"/>
    <cellStyle name="Separador de milhares 3 2 2 5 2" xfId="6374" xr:uid="{00000000-0005-0000-0000-0000F1530000}"/>
    <cellStyle name="Separador de milhares 3 2 2 5 2 2" xfId="25561" xr:uid="{00000000-0005-0000-0000-0000F2530000}"/>
    <cellStyle name="Separador de milhares 3 2 2 5 2 3" xfId="35741" xr:uid="{00000000-0005-0000-0000-0000F3530000}"/>
    <cellStyle name="Separador de milhares 3 2 2 5 2 4" xfId="15380" xr:uid="{00000000-0005-0000-0000-0000F4530000}"/>
    <cellStyle name="Separador de milhares 3 2 2 5 3" xfId="8127" xr:uid="{00000000-0005-0000-0000-0000F5530000}"/>
    <cellStyle name="Separador de milhares 3 2 2 5 3 2" xfId="27314" xr:uid="{00000000-0005-0000-0000-0000F6530000}"/>
    <cellStyle name="Separador de milhares 3 2 2 5 3 3" xfId="37494" xr:uid="{00000000-0005-0000-0000-0000F7530000}"/>
    <cellStyle name="Separador de milhares 3 2 2 5 3 4" xfId="17133" xr:uid="{00000000-0005-0000-0000-0000F8530000}"/>
    <cellStyle name="Separador de milhares 3 2 2 5 4" xfId="10120" xr:uid="{00000000-0005-0000-0000-0000F9530000}"/>
    <cellStyle name="Separador de milhares 3 2 2 5 4 2" xfId="29304" xr:uid="{00000000-0005-0000-0000-0000FA530000}"/>
    <cellStyle name="Separador de milhares 3 2 2 5 4 3" xfId="39484" xr:uid="{00000000-0005-0000-0000-0000FB530000}"/>
    <cellStyle name="Separador de milhares 3 2 2 5 4 4" xfId="19124" xr:uid="{00000000-0005-0000-0000-0000FC530000}"/>
    <cellStyle name="Separador de milhares 3 2 2 5 5" xfId="23809" xr:uid="{00000000-0005-0000-0000-0000FD530000}"/>
    <cellStyle name="Separador de milhares 3 2 2 5 6" xfId="33989" xr:uid="{00000000-0005-0000-0000-0000FE530000}"/>
    <cellStyle name="Separador de milhares 3 2 2 5 7" xfId="13628" xr:uid="{00000000-0005-0000-0000-0000FF530000}"/>
    <cellStyle name="Separador de milhares 3 2 2 5 8" xfId="4622" xr:uid="{00000000-0005-0000-0000-000000540000}"/>
    <cellStyle name="Separador de milhares 3 2 2 6" xfId="5498" xr:uid="{00000000-0005-0000-0000-000001540000}"/>
    <cellStyle name="Separador de milhares 3 2 2 6 2" xfId="9024" xr:uid="{00000000-0005-0000-0000-000002540000}"/>
    <cellStyle name="Separador de milhares 3 2 2 6 2 2" xfId="28208" xr:uid="{00000000-0005-0000-0000-000003540000}"/>
    <cellStyle name="Separador de milhares 3 2 2 6 2 3" xfId="38388" xr:uid="{00000000-0005-0000-0000-000004540000}"/>
    <cellStyle name="Separador de milhares 3 2 2 6 2 4" xfId="18028" xr:uid="{00000000-0005-0000-0000-000005540000}"/>
    <cellStyle name="Separador de milhares 3 2 2 6 3" xfId="24685" xr:uid="{00000000-0005-0000-0000-000006540000}"/>
    <cellStyle name="Separador de milhares 3 2 2 6 4" xfId="34865" xr:uid="{00000000-0005-0000-0000-000007540000}"/>
    <cellStyle name="Separador de milhares 3 2 2 6 5" xfId="14504" xr:uid="{00000000-0005-0000-0000-000008540000}"/>
    <cellStyle name="Separador de milhares 3 2 2 7" xfId="7251" xr:uid="{00000000-0005-0000-0000-000009540000}"/>
    <cellStyle name="Separador de milhares 3 2 2 7 2" xfId="26438" xr:uid="{00000000-0005-0000-0000-00000A540000}"/>
    <cellStyle name="Separador de milhares 3 2 2 7 3" xfId="36618" xr:uid="{00000000-0005-0000-0000-00000B540000}"/>
    <cellStyle name="Separador de milhares 3 2 2 7 4" xfId="16257" xr:uid="{00000000-0005-0000-0000-00000C540000}"/>
    <cellStyle name="Separador de milhares 3 2 2 8" xfId="9244" xr:uid="{00000000-0005-0000-0000-00000D540000}"/>
    <cellStyle name="Separador de milhares 3 2 2 8 2" xfId="28428" xr:uid="{00000000-0005-0000-0000-00000E540000}"/>
    <cellStyle name="Separador de milhares 3 2 2 8 3" xfId="38608" xr:uid="{00000000-0005-0000-0000-00000F540000}"/>
    <cellStyle name="Separador de milhares 3 2 2 8 4" xfId="18248" xr:uid="{00000000-0005-0000-0000-000010540000}"/>
    <cellStyle name="Separador de milhares 3 2 2 9" xfId="10997" xr:uid="{00000000-0005-0000-0000-000011540000}"/>
    <cellStyle name="Separador de milhares 3 2 2 9 2" xfId="30181" xr:uid="{00000000-0005-0000-0000-000012540000}"/>
    <cellStyle name="Separador de milhares 3 2 2 9 3" xfId="40361" xr:uid="{00000000-0005-0000-0000-000013540000}"/>
    <cellStyle name="Separador de milhares 3 2 2 9 4" xfId="20001" xr:uid="{00000000-0005-0000-0000-000014540000}"/>
    <cellStyle name="Separador de milhares 3 2 3" xfId="731" xr:uid="{00000000-0005-0000-0000-000015540000}"/>
    <cellStyle name="Separador de milhares 3 2 3 10" xfId="11874" xr:uid="{00000000-0005-0000-0000-000016540000}"/>
    <cellStyle name="Separador de milhares 3 2 3 10 2" xfId="31058" xr:uid="{00000000-0005-0000-0000-000017540000}"/>
    <cellStyle name="Separador de milhares 3 2 3 10 3" xfId="41238" xr:uid="{00000000-0005-0000-0000-000018540000}"/>
    <cellStyle name="Separador de milhares 3 2 3 10 4" xfId="20878" xr:uid="{00000000-0005-0000-0000-000019540000}"/>
    <cellStyle name="Separador de milhares 3 2 3 11" xfId="21755" xr:uid="{00000000-0005-0000-0000-00001A540000}"/>
    <cellStyle name="Separador de milhares 3 2 3 11 2" xfId="31935" xr:uid="{00000000-0005-0000-0000-00001B540000}"/>
    <cellStyle name="Separador de milhares 3 2 3 11 3" xfId="42115" xr:uid="{00000000-0005-0000-0000-00001C540000}"/>
    <cellStyle name="Separador de milhares 3 2 3 12" xfId="22651" xr:uid="{00000000-0005-0000-0000-00001D540000}"/>
    <cellStyle name="Separador de milhares 3 2 3 12 2" xfId="32831" xr:uid="{00000000-0005-0000-0000-00001E540000}"/>
    <cellStyle name="Separador de milhares 3 2 3 12 3" xfId="43011" xr:uid="{00000000-0005-0000-0000-00001F540000}"/>
    <cellStyle name="Separador de milhares 3 2 3 13" xfId="22890" xr:uid="{00000000-0005-0000-0000-000020540000}"/>
    <cellStyle name="Separador de milhares 3 2 3 14" xfId="23059" xr:uid="{00000000-0005-0000-0000-000021540000}"/>
    <cellStyle name="Separador de milhares 3 2 3 15" xfId="33070" xr:uid="{00000000-0005-0000-0000-000022540000}"/>
    <cellStyle name="Separador de milhares 3 2 3 16" xfId="33239" xr:uid="{00000000-0005-0000-0000-000023540000}"/>
    <cellStyle name="Separador de milhares 3 2 3 17" xfId="43250" xr:uid="{00000000-0005-0000-0000-000024540000}"/>
    <cellStyle name="Separador de milhares 3 2 3 18" xfId="43489" xr:uid="{00000000-0005-0000-0000-000025540000}"/>
    <cellStyle name="Separador de milhares 3 2 3 19" xfId="12753" xr:uid="{00000000-0005-0000-0000-000026540000}"/>
    <cellStyle name="Separador de milhares 3 2 3 2" xfId="1404" xr:uid="{00000000-0005-0000-0000-000027540000}"/>
    <cellStyle name="Separador de milhares 3 2 3 2 10" xfId="21873" xr:uid="{00000000-0005-0000-0000-000028540000}"/>
    <cellStyle name="Separador de milhares 3 2 3 2 10 2" xfId="32053" xr:uid="{00000000-0005-0000-0000-000029540000}"/>
    <cellStyle name="Separador de milhares 3 2 3 2 10 3" xfId="42233" xr:uid="{00000000-0005-0000-0000-00002A540000}"/>
    <cellStyle name="Separador de milhares 3 2 3 2 11" xfId="22769" xr:uid="{00000000-0005-0000-0000-00002B540000}"/>
    <cellStyle name="Separador de milhares 3 2 3 2 11 2" xfId="32949" xr:uid="{00000000-0005-0000-0000-00002C540000}"/>
    <cellStyle name="Separador de milhares 3 2 3 2 11 3" xfId="43129" xr:uid="{00000000-0005-0000-0000-00002D540000}"/>
    <cellStyle name="Separador de milhares 3 2 3 2 12" xfId="23008" xr:uid="{00000000-0005-0000-0000-00002E540000}"/>
    <cellStyle name="Separador de milhares 3 2 3 2 13" xfId="33188" xr:uid="{00000000-0005-0000-0000-00002F540000}"/>
    <cellStyle name="Separador de milhares 3 2 3 2 14" xfId="43368" xr:uid="{00000000-0005-0000-0000-000030540000}"/>
    <cellStyle name="Separador de milhares 3 2 3 2 15" xfId="43607" xr:uid="{00000000-0005-0000-0000-000031540000}"/>
    <cellStyle name="Separador de milhares 3 2 3 2 16" xfId="12871" xr:uid="{00000000-0005-0000-0000-000032540000}"/>
    <cellStyle name="Separador de milhares 3 2 3 2 17" xfId="3863" xr:uid="{00000000-0005-0000-0000-000033540000}"/>
    <cellStyle name="Separador de milhares 3 2 3 2 2" xfId="2754" xr:uid="{00000000-0005-0000-0000-000034540000}"/>
    <cellStyle name="Separador de milhares 3 2 3 2 2 10" xfId="23271" xr:uid="{00000000-0005-0000-0000-000035540000}"/>
    <cellStyle name="Separador de milhares 3 2 3 2 2 11" xfId="33451" xr:uid="{00000000-0005-0000-0000-000036540000}"/>
    <cellStyle name="Separador de milhares 3 2 3 2 2 12" xfId="13090" xr:uid="{00000000-0005-0000-0000-000037540000}"/>
    <cellStyle name="Separador de milhares 3 2 3 2 2 13" xfId="4083" xr:uid="{00000000-0005-0000-0000-000038540000}"/>
    <cellStyle name="Separador de milhares 3 2 3 2 2 2" xfId="4521" xr:uid="{00000000-0005-0000-0000-000039540000}"/>
    <cellStyle name="Separador de milhares 3 2 3 2 2 2 10" xfId="33889" xr:uid="{00000000-0005-0000-0000-00003A540000}"/>
    <cellStyle name="Separador de milhares 3 2 3 2 2 2 11" xfId="13528" xr:uid="{00000000-0005-0000-0000-00003B540000}"/>
    <cellStyle name="Separador de milhares 3 2 3 2 2 2 2" xfId="5398" xr:uid="{00000000-0005-0000-0000-00003C540000}"/>
    <cellStyle name="Separador de milhares 3 2 3 2 2 2 2 2" xfId="7150" xr:uid="{00000000-0005-0000-0000-00003D540000}"/>
    <cellStyle name="Separador de milhares 3 2 3 2 2 2 2 2 2" xfId="26337" xr:uid="{00000000-0005-0000-0000-00003E540000}"/>
    <cellStyle name="Separador de milhares 3 2 3 2 2 2 2 2 3" xfId="36517" xr:uid="{00000000-0005-0000-0000-00003F540000}"/>
    <cellStyle name="Separador de milhares 3 2 3 2 2 2 2 2 4" xfId="16156" xr:uid="{00000000-0005-0000-0000-000040540000}"/>
    <cellStyle name="Separador de milhares 3 2 3 2 2 2 2 3" xfId="8903" xr:uid="{00000000-0005-0000-0000-000041540000}"/>
    <cellStyle name="Separador de milhares 3 2 3 2 2 2 2 3 2" xfId="28090" xr:uid="{00000000-0005-0000-0000-000042540000}"/>
    <cellStyle name="Separador de milhares 3 2 3 2 2 2 2 3 3" xfId="38270" xr:uid="{00000000-0005-0000-0000-000043540000}"/>
    <cellStyle name="Separador de milhares 3 2 3 2 2 2 2 3 4" xfId="17909" xr:uid="{00000000-0005-0000-0000-000044540000}"/>
    <cellStyle name="Separador de milhares 3 2 3 2 2 2 2 4" xfId="10896" xr:uid="{00000000-0005-0000-0000-000045540000}"/>
    <cellStyle name="Separador de milhares 3 2 3 2 2 2 2 4 2" xfId="30080" xr:uid="{00000000-0005-0000-0000-000046540000}"/>
    <cellStyle name="Separador de milhares 3 2 3 2 2 2 2 4 3" xfId="40260" xr:uid="{00000000-0005-0000-0000-000047540000}"/>
    <cellStyle name="Separador de milhares 3 2 3 2 2 2 2 4 4" xfId="19900" xr:uid="{00000000-0005-0000-0000-000048540000}"/>
    <cellStyle name="Separador de milhares 3 2 3 2 2 2 2 5" xfId="24585" xr:uid="{00000000-0005-0000-0000-000049540000}"/>
    <cellStyle name="Separador de milhares 3 2 3 2 2 2 2 6" xfId="34765" xr:uid="{00000000-0005-0000-0000-00004A540000}"/>
    <cellStyle name="Separador de milhares 3 2 3 2 2 2 2 7" xfId="14404" xr:uid="{00000000-0005-0000-0000-00004B540000}"/>
    <cellStyle name="Separador de milhares 3 2 3 2 2 2 3" xfId="6274" xr:uid="{00000000-0005-0000-0000-00004C540000}"/>
    <cellStyle name="Separador de milhares 3 2 3 2 2 2 3 2" xfId="25461" xr:uid="{00000000-0005-0000-0000-00004D540000}"/>
    <cellStyle name="Separador de milhares 3 2 3 2 2 2 3 3" xfId="35641" xr:uid="{00000000-0005-0000-0000-00004E540000}"/>
    <cellStyle name="Separador de milhares 3 2 3 2 2 2 3 4" xfId="15280" xr:uid="{00000000-0005-0000-0000-00004F540000}"/>
    <cellStyle name="Separador de milhares 3 2 3 2 2 2 4" xfId="8027" xr:uid="{00000000-0005-0000-0000-000050540000}"/>
    <cellStyle name="Separador de milhares 3 2 3 2 2 2 4 2" xfId="27214" xr:uid="{00000000-0005-0000-0000-000051540000}"/>
    <cellStyle name="Separador de milhares 3 2 3 2 2 2 4 3" xfId="37394" xr:uid="{00000000-0005-0000-0000-000052540000}"/>
    <cellStyle name="Separador de milhares 3 2 3 2 2 2 4 4" xfId="17033" xr:uid="{00000000-0005-0000-0000-000053540000}"/>
    <cellStyle name="Separador de milhares 3 2 3 2 2 2 5" xfId="10020" xr:uid="{00000000-0005-0000-0000-000054540000}"/>
    <cellStyle name="Separador de milhares 3 2 3 2 2 2 5 2" xfId="29204" xr:uid="{00000000-0005-0000-0000-000055540000}"/>
    <cellStyle name="Separador de milhares 3 2 3 2 2 2 5 3" xfId="39384" xr:uid="{00000000-0005-0000-0000-000056540000}"/>
    <cellStyle name="Separador de milhares 3 2 3 2 2 2 5 4" xfId="19024" xr:uid="{00000000-0005-0000-0000-000057540000}"/>
    <cellStyle name="Separador de milhares 3 2 3 2 2 2 6" xfId="11773" xr:uid="{00000000-0005-0000-0000-000058540000}"/>
    <cellStyle name="Separador de milhares 3 2 3 2 2 2 6 2" xfId="30957" xr:uid="{00000000-0005-0000-0000-000059540000}"/>
    <cellStyle name="Separador de milhares 3 2 3 2 2 2 6 3" xfId="41137" xr:uid="{00000000-0005-0000-0000-00005A540000}"/>
    <cellStyle name="Separador de milhares 3 2 3 2 2 2 6 4" xfId="20777" xr:uid="{00000000-0005-0000-0000-00005B540000}"/>
    <cellStyle name="Separador de milhares 3 2 3 2 2 2 7" xfId="12649" xr:uid="{00000000-0005-0000-0000-00005C540000}"/>
    <cellStyle name="Separador de milhares 3 2 3 2 2 2 7 2" xfId="31833" xr:uid="{00000000-0005-0000-0000-00005D540000}"/>
    <cellStyle name="Separador de milhares 3 2 3 2 2 2 7 3" xfId="42013" xr:uid="{00000000-0005-0000-0000-00005E540000}"/>
    <cellStyle name="Separador de milhares 3 2 3 2 2 2 7 4" xfId="21653" xr:uid="{00000000-0005-0000-0000-00005F540000}"/>
    <cellStyle name="Separador de milhares 3 2 3 2 2 2 8" xfId="22530" xr:uid="{00000000-0005-0000-0000-000060540000}"/>
    <cellStyle name="Separador de milhares 3 2 3 2 2 2 8 2" xfId="32710" xr:uid="{00000000-0005-0000-0000-000061540000}"/>
    <cellStyle name="Separador de milhares 3 2 3 2 2 2 8 3" xfId="42890" xr:uid="{00000000-0005-0000-0000-000062540000}"/>
    <cellStyle name="Separador de milhares 3 2 3 2 2 2 9" xfId="23709" xr:uid="{00000000-0005-0000-0000-000063540000}"/>
    <cellStyle name="Separador de milhares 3 2 3 2 2 3" xfId="4960" xr:uid="{00000000-0005-0000-0000-000064540000}"/>
    <cellStyle name="Separador de milhares 3 2 3 2 2 3 2" xfId="6712" xr:uid="{00000000-0005-0000-0000-000065540000}"/>
    <cellStyle name="Separador de milhares 3 2 3 2 2 3 2 2" xfId="25899" xr:uid="{00000000-0005-0000-0000-000066540000}"/>
    <cellStyle name="Separador de milhares 3 2 3 2 2 3 2 3" xfId="36079" xr:uid="{00000000-0005-0000-0000-000067540000}"/>
    <cellStyle name="Separador de milhares 3 2 3 2 2 3 2 4" xfId="15718" xr:uid="{00000000-0005-0000-0000-000068540000}"/>
    <cellStyle name="Separador de milhares 3 2 3 2 2 3 3" xfId="8465" xr:uid="{00000000-0005-0000-0000-000069540000}"/>
    <cellStyle name="Separador de milhares 3 2 3 2 2 3 3 2" xfId="27652" xr:uid="{00000000-0005-0000-0000-00006A540000}"/>
    <cellStyle name="Separador de milhares 3 2 3 2 2 3 3 3" xfId="37832" xr:uid="{00000000-0005-0000-0000-00006B540000}"/>
    <cellStyle name="Separador de milhares 3 2 3 2 2 3 3 4" xfId="17471" xr:uid="{00000000-0005-0000-0000-00006C540000}"/>
    <cellStyle name="Separador de milhares 3 2 3 2 2 3 4" xfId="10458" xr:uid="{00000000-0005-0000-0000-00006D540000}"/>
    <cellStyle name="Separador de milhares 3 2 3 2 2 3 4 2" xfId="29642" xr:uid="{00000000-0005-0000-0000-00006E540000}"/>
    <cellStyle name="Separador de milhares 3 2 3 2 2 3 4 3" xfId="39822" xr:uid="{00000000-0005-0000-0000-00006F540000}"/>
    <cellStyle name="Separador de milhares 3 2 3 2 2 3 4 4" xfId="19462" xr:uid="{00000000-0005-0000-0000-000070540000}"/>
    <cellStyle name="Separador de milhares 3 2 3 2 2 3 5" xfId="24147" xr:uid="{00000000-0005-0000-0000-000071540000}"/>
    <cellStyle name="Separador de milhares 3 2 3 2 2 3 6" xfId="34327" xr:uid="{00000000-0005-0000-0000-000072540000}"/>
    <cellStyle name="Separador de milhares 3 2 3 2 2 3 7" xfId="13966" xr:uid="{00000000-0005-0000-0000-000073540000}"/>
    <cellStyle name="Separador de milhares 3 2 3 2 2 4" xfId="5836" xr:uid="{00000000-0005-0000-0000-000074540000}"/>
    <cellStyle name="Separador de milhares 3 2 3 2 2 4 2" xfId="25023" xr:uid="{00000000-0005-0000-0000-000075540000}"/>
    <cellStyle name="Separador de milhares 3 2 3 2 2 4 3" xfId="35203" xr:uid="{00000000-0005-0000-0000-000076540000}"/>
    <cellStyle name="Separador de milhares 3 2 3 2 2 4 4" xfId="14842" xr:uid="{00000000-0005-0000-0000-000077540000}"/>
    <cellStyle name="Separador de milhares 3 2 3 2 2 5" xfId="7589" xr:uid="{00000000-0005-0000-0000-000078540000}"/>
    <cellStyle name="Separador de milhares 3 2 3 2 2 5 2" xfId="26776" xr:uid="{00000000-0005-0000-0000-000079540000}"/>
    <cellStyle name="Separador de milhares 3 2 3 2 2 5 3" xfId="36956" xr:uid="{00000000-0005-0000-0000-00007A540000}"/>
    <cellStyle name="Separador de milhares 3 2 3 2 2 5 4" xfId="16595" xr:uid="{00000000-0005-0000-0000-00007B540000}"/>
    <cellStyle name="Separador de milhares 3 2 3 2 2 6" xfId="9582" xr:uid="{00000000-0005-0000-0000-00007C540000}"/>
    <cellStyle name="Separador de milhares 3 2 3 2 2 6 2" xfId="28766" xr:uid="{00000000-0005-0000-0000-00007D540000}"/>
    <cellStyle name="Separador de milhares 3 2 3 2 2 6 3" xfId="38946" xr:uid="{00000000-0005-0000-0000-00007E540000}"/>
    <cellStyle name="Separador de milhares 3 2 3 2 2 6 4" xfId="18586" xr:uid="{00000000-0005-0000-0000-00007F540000}"/>
    <cellStyle name="Separador de milhares 3 2 3 2 2 7" xfId="11335" xr:uid="{00000000-0005-0000-0000-000080540000}"/>
    <cellStyle name="Separador de milhares 3 2 3 2 2 7 2" xfId="30519" xr:uid="{00000000-0005-0000-0000-000081540000}"/>
    <cellStyle name="Separador de milhares 3 2 3 2 2 7 3" xfId="40699" xr:uid="{00000000-0005-0000-0000-000082540000}"/>
    <cellStyle name="Separador de milhares 3 2 3 2 2 7 4" xfId="20339" xr:uid="{00000000-0005-0000-0000-000083540000}"/>
    <cellStyle name="Separador de milhares 3 2 3 2 2 8" xfId="12211" xr:uid="{00000000-0005-0000-0000-000084540000}"/>
    <cellStyle name="Separador de milhares 3 2 3 2 2 8 2" xfId="31395" xr:uid="{00000000-0005-0000-0000-000085540000}"/>
    <cellStyle name="Separador de milhares 3 2 3 2 2 8 3" xfId="41575" xr:uid="{00000000-0005-0000-0000-000086540000}"/>
    <cellStyle name="Separador de milhares 3 2 3 2 2 8 4" xfId="21215" xr:uid="{00000000-0005-0000-0000-000087540000}"/>
    <cellStyle name="Separador de milhares 3 2 3 2 2 9" xfId="22092" xr:uid="{00000000-0005-0000-0000-000088540000}"/>
    <cellStyle name="Separador de milhares 3 2 3 2 2 9 2" xfId="32272" xr:uid="{00000000-0005-0000-0000-000089540000}"/>
    <cellStyle name="Separador de milhares 3 2 3 2 2 9 3" xfId="42452" xr:uid="{00000000-0005-0000-0000-00008A540000}"/>
    <cellStyle name="Separador de milhares 3 2 3 2 3" xfId="4302" xr:uid="{00000000-0005-0000-0000-00008B540000}"/>
    <cellStyle name="Separador de milhares 3 2 3 2 3 10" xfId="33670" xr:uid="{00000000-0005-0000-0000-00008C540000}"/>
    <cellStyle name="Separador de milhares 3 2 3 2 3 11" xfId="13309" xr:uid="{00000000-0005-0000-0000-00008D540000}"/>
    <cellStyle name="Separador de milhares 3 2 3 2 3 2" xfId="5179" xr:uid="{00000000-0005-0000-0000-00008E540000}"/>
    <cellStyle name="Separador de milhares 3 2 3 2 3 2 2" xfId="6931" xr:uid="{00000000-0005-0000-0000-00008F540000}"/>
    <cellStyle name="Separador de milhares 3 2 3 2 3 2 2 2" xfId="26118" xr:uid="{00000000-0005-0000-0000-000090540000}"/>
    <cellStyle name="Separador de milhares 3 2 3 2 3 2 2 3" xfId="36298" xr:uid="{00000000-0005-0000-0000-000091540000}"/>
    <cellStyle name="Separador de milhares 3 2 3 2 3 2 2 4" xfId="15937" xr:uid="{00000000-0005-0000-0000-000092540000}"/>
    <cellStyle name="Separador de milhares 3 2 3 2 3 2 3" xfId="8684" xr:uid="{00000000-0005-0000-0000-000093540000}"/>
    <cellStyle name="Separador de milhares 3 2 3 2 3 2 3 2" xfId="27871" xr:uid="{00000000-0005-0000-0000-000094540000}"/>
    <cellStyle name="Separador de milhares 3 2 3 2 3 2 3 3" xfId="38051" xr:uid="{00000000-0005-0000-0000-000095540000}"/>
    <cellStyle name="Separador de milhares 3 2 3 2 3 2 3 4" xfId="17690" xr:uid="{00000000-0005-0000-0000-000096540000}"/>
    <cellStyle name="Separador de milhares 3 2 3 2 3 2 4" xfId="10677" xr:uid="{00000000-0005-0000-0000-000097540000}"/>
    <cellStyle name="Separador de milhares 3 2 3 2 3 2 4 2" xfId="29861" xr:uid="{00000000-0005-0000-0000-000098540000}"/>
    <cellStyle name="Separador de milhares 3 2 3 2 3 2 4 3" xfId="40041" xr:uid="{00000000-0005-0000-0000-000099540000}"/>
    <cellStyle name="Separador de milhares 3 2 3 2 3 2 4 4" xfId="19681" xr:uid="{00000000-0005-0000-0000-00009A540000}"/>
    <cellStyle name="Separador de milhares 3 2 3 2 3 2 5" xfId="24366" xr:uid="{00000000-0005-0000-0000-00009B540000}"/>
    <cellStyle name="Separador de milhares 3 2 3 2 3 2 6" xfId="34546" xr:uid="{00000000-0005-0000-0000-00009C540000}"/>
    <cellStyle name="Separador de milhares 3 2 3 2 3 2 7" xfId="14185" xr:uid="{00000000-0005-0000-0000-00009D540000}"/>
    <cellStyle name="Separador de milhares 3 2 3 2 3 3" xfId="6055" xr:uid="{00000000-0005-0000-0000-00009E540000}"/>
    <cellStyle name="Separador de milhares 3 2 3 2 3 3 2" xfId="25242" xr:uid="{00000000-0005-0000-0000-00009F540000}"/>
    <cellStyle name="Separador de milhares 3 2 3 2 3 3 3" xfId="35422" xr:uid="{00000000-0005-0000-0000-0000A0540000}"/>
    <cellStyle name="Separador de milhares 3 2 3 2 3 3 4" xfId="15061" xr:uid="{00000000-0005-0000-0000-0000A1540000}"/>
    <cellStyle name="Separador de milhares 3 2 3 2 3 4" xfId="7808" xr:uid="{00000000-0005-0000-0000-0000A2540000}"/>
    <cellStyle name="Separador de milhares 3 2 3 2 3 4 2" xfId="26995" xr:uid="{00000000-0005-0000-0000-0000A3540000}"/>
    <cellStyle name="Separador de milhares 3 2 3 2 3 4 3" xfId="37175" xr:uid="{00000000-0005-0000-0000-0000A4540000}"/>
    <cellStyle name="Separador de milhares 3 2 3 2 3 4 4" xfId="16814" xr:uid="{00000000-0005-0000-0000-0000A5540000}"/>
    <cellStyle name="Separador de milhares 3 2 3 2 3 5" xfId="9801" xr:uid="{00000000-0005-0000-0000-0000A6540000}"/>
    <cellStyle name="Separador de milhares 3 2 3 2 3 5 2" xfId="28985" xr:uid="{00000000-0005-0000-0000-0000A7540000}"/>
    <cellStyle name="Separador de milhares 3 2 3 2 3 5 3" xfId="39165" xr:uid="{00000000-0005-0000-0000-0000A8540000}"/>
    <cellStyle name="Separador de milhares 3 2 3 2 3 5 4" xfId="18805" xr:uid="{00000000-0005-0000-0000-0000A9540000}"/>
    <cellStyle name="Separador de milhares 3 2 3 2 3 6" xfId="11554" xr:uid="{00000000-0005-0000-0000-0000AA540000}"/>
    <cellStyle name="Separador de milhares 3 2 3 2 3 6 2" xfId="30738" xr:uid="{00000000-0005-0000-0000-0000AB540000}"/>
    <cellStyle name="Separador de milhares 3 2 3 2 3 6 3" xfId="40918" xr:uid="{00000000-0005-0000-0000-0000AC540000}"/>
    <cellStyle name="Separador de milhares 3 2 3 2 3 6 4" xfId="20558" xr:uid="{00000000-0005-0000-0000-0000AD540000}"/>
    <cellStyle name="Separador de milhares 3 2 3 2 3 7" xfId="12430" xr:uid="{00000000-0005-0000-0000-0000AE540000}"/>
    <cellStyle name="Separador de milhares 3 2 3 2 3 7 2" xfId="31614" xr:uid="{00000000-0005-0000-0000-0000AF540000}"/>
    <cellStyle name="Separador de milhares 3 2 3 2 3 7 3" xfId="41794" xr:uid="{00000000-0005-0000-0000-0000B0540000}"/>
    <cellStyle name="Separador de milhares 3 2 3 2 3 7 4" xfId="21434" xr:uid="{00000000-0005-0000-0000-0000B1540000}"/>
    <cellStyle name="Separador de milhares 3 2 3 2 3 8" xfId="22311" xr:uid="{00000000-0005-0000-0000-0000B2540000}"/>
    <cellStyle name="Separador de milhares 3 2 3 2 3 8 2" xfId="32491" xr:uid="{00000000-0005-0000-0000-0000B3540000}"/>
    <cellStyle name="Separador de milhares 3 2 3 2 3 8 3" xfId="42671" xr:uid="{00000000-0005-0000-0000-0000B4540000}"/>
    <cellStyle name="Separador de milhares 3 2 3 2 3 9" xfId="23490" xr:uid="{00000000-0005-0000-0000-0000B5540000}"/>
    <cellStyle name="Separador de milhares 3 2 3 2 4" xfId="4741" xr:uid="{00000000-0005-0000-0000-0000B6540000}"/>
    <cellStyle name="Separador de milhares 3 2 3 2 4 2" xfId="6493" xr:uid="{00000000-0005-0000-0000-0000B7540000}"/>
    <cellStyle name="Separador de milhares 3 2 3 2 4 2 2" xfId="25680" xr:uid="{00000000-0005-0000-0000-0000B8540000}"/>
    <cellStyle name="Separador de milhares 3 2 3 2 4 2 3" xfId="35860" xr:uid="{00000000-0005-0000-0000-0000B9540000}"/>
    <cellStyle name="Separador de milhares 3 2 3 2 4 2 4" xfId="15499" xr:uid="{00000000-0005-0000-0000-0000BA540000}"/>
    <cellStyle name="Separador de milhares 3 2 3 2 4 3" xfId="8246" xr:uid="{00000000-0005-0000-0000-0000BB540000}"/>
    <cellStyle name="Separador de milhares 3 2 3 2 4 3 2" xfId="27433" xr:uid="{00000000-0005-0000-0000-0000BC540000}"/>
    <cellStyle name="Separador de milhares 3 2 3 2 4 3 3" xfId="37613" xr:uid="{00000000-0005-0000-0000-0000BD540000}"/>
    <cellStyle name="Separador de milhares 3 2 3 2 4 3 4" xfId="17252" xr:uid="{00000000-0005-0000-0000-0000BE540000}"/>
    <cellStyle name="Separador de milhares 3 2 3 2 4 4" xfId="10239" xr:uid="{00000000-0005-0000-0000-0000BF540000}"/>
    <cellStyle name="Separador de milhares 3 2 3 2 4 4 2" xfId="29423" xr:uid="{00000000-0005-0000-0000-0000C0540000}"/>
    <cellStyle name="Separador de milhares 3 2 3 2 4 4 3" xfId="39603" xr:uid="{00000000-0005-0000-0000-0000C1540000}"/>
    <cellStyle name="Separador de milhares 3 2 3 2 4 4 4" xfId="19243" xr:uid="{00000000-0005-0000-0000-0000C2540000}"/>
    <cellStyle name="Separador de milhares 3 2 3 2 4 5" xfId="23928" xr:uid="{00000000-0005-0000-0000-0000C3540000}"/>
    <cellStyle name="Separador de milhares 3 2 3 2 4 6" xfId="34108" xr:uid="{00000000-0005-0000-0000-0000C4540000}"/>
    <cellStyle name="Separador de milhares 3 2 3 2 4 7" xfId="13747" xr:uid="{00000000-0005-0000-0000-0000C5540000}"/>
    <cellStyle name="Separador de milhares 3 2 3 2 5" xfId="5617" xr:uid="{00000000-0005-0000-0000-0000C6540000}"/>
    <cellStyle name="Separador de milhares 3 2 3 2 5 2" xfId="9143" xr:uid="{00000000-0005-0000-0000-0000C7540000}"/>
    <cellStyle name="Separador de milhares 3 2 3 2 5 2 2" xfId="28327" xr:uid="{00000000-0005-0000-0000-0000C8540000}"/>
    <cellStyle name="Separador de milhares 3 2 3 2 5 2 3" xfId="38507" xr:uid="{00000000-0005-0000-0000-0000C9540000}"/>
    <cellStyle name="Separador de milhares 3 2 3 2 5 2 4" xfId="18147" xr:uid="{00000000-0005-0000-0000-0000CA540000}"/>
    <cellStyle name="Separador de milhares 3 2 3 2 5 3" xfId="24804" xr:uid="{00000000-0005-0000-0000-0000CB540000}"/>
    <cellStyle name="Separador de milhares 3 2 3 2 5 4" xfId="34984" xr:uid="{00000000-0005-0000-0000-0000CC540000}"/>
    <cellStyle name="Separador de milhares 3 2 3 2 5 5" xfId="14623" xr:uid="{00000000-0005-0000-0000-0000CD540000}"/>
    <cellStyle name="Separador de milhares 3 2 3 2 6" xfId="7370" xr:uid="{00000000-0005-0000-0000-0000CE540000}"/>
    <cellStyle name="Separador de milhares 3 2 3 2 6 2" xfId="26557" xr:uid="{00000000-0005-0000-0000-0000CF540000}"/>
    <cellStyle name="Separador de milhares 3 2 3 2 6 3" xfId="36737" xr:uid="{00000000-0005-0000-0000-0000D0540000}"/>
    <cellStyle name="Separador de milhares 3 2 3 2 6 4" xfId="16376" xr:uid="{00000000-0005-0000-0000-0000D1540000}"/>
    <cellStyle name="Separador de milhares 3 2 3 2 7" xfId="9363" xr:uid="{00000000-0005-0000-0000-0000D2540000}"/>
    <cellStyle name="Separador de milhares 3 2 3 2 7 2" xfId="28547" xr:uid="{00000000-0005-0000-0000-0000D3540000}"/>
    <cellStyle name="Separador de milhares 3 2 3 2 7 3" xfId="38727" xr:uid="{00000000-0005-0000-0000-0000D4540000}"/>
    <cellStyle name="Separador de milhares 3 2 3 2 7 4" xfId="18367" xr:uid="{00000000-0005-0000-0000-0000D5540000}"/>
    <cellStyle name="Separador de milhares 3 2 3 2 8" xfId="11116" xr:uid="{00000000-0005-0000-0000-0000D6540000}"/>
    <cellStyle name="Separador de milhares 3 2 3 2 8 2" xfId="30300" xr:uid="{00000000-0005-0000-0000-0000D7540000}"/>
    <cellStyle name="Separador de milhares 3 2 3 2 8 3" xfId="40480" xr:uid="{00000000-0005-0000-0000-0000D8540000}"/>
    <cellStyle name="Separador de milhares 3 2 3 2 8 4" xfId="20120" xr:uid="{00000000-0005-0000-0000-0000D9540000}"/>
    <cellStyle name="Separador de milhares 3 2 3 2 9" xfId="11992" xr:uid="{00000000-0005-0000-0000-0000DA540000}"/>
    <cellStyle name="Separador de milhares 3 2 3 2 9 2" xfId="31176" xr:uid="{00000000-0005-0000-0000-0000DB540000}"/>
    <cellStyle name="Separador de milhares 3 2 3 2 9 3" xfId="41356" xr:uid="{00000000-0005-0000-0000-0000DC540000}"/>
    <cellStyle name="Separador de milhares 3 2 3 2 9 4" xfId="20996" xr:uid="{00000000-0005-0000-0000-0000DD540000}"/>
    <cellStyle name="Separador de milhares 3 2 3 20" xfId="3742" xr:uid="{00000000-0005-0000-0000-0000DE540000}"/>
    <cellStyle name="Separador de milhares 3 2 3 3" xfId="2080" xr:uid="{00000000-0005-0000-0000-0000DF540000}"/>
    <cellStyle name="Separador de milhares 3 2 3 3 10" xfId="23153" xr:uid="{00000000-0005-0000-0000-0000E0540000}"/>
    <cellStyle name="Separador de milhares 3 2 3 3 11" xfId="33333" xr:uid="{00000000-0005-0000-0000-0000E1540000}"/>
    <cellStyle name="Separador de milhares 3 2 3 3 12" xfId="12972" xr:uid="{00000000-0005-0000-0000-0000E2540000}"/>
    <cellStyle name="Separador de milhares 3 2 3 3 13" xfId="3965" xr:uid="{00000000-0005-0000-0000-0000E3540000}"/>
    <cellStyle name="Separador de milhares 3 2 3 3 2" xfId="4403" xr:uid="{00000000-0005-0000-0000-0000E4540000}"/>
    <cellStyle name="Separador de milhares 3 2 3 3 2 10" xfId="33771" xr:uid="{00000000-0005-0000-0000-0000E5540000}"/>
    <cellStyle name="Separador de milhares 3 2 3 3 2 11" xfId="13410" xr:uid="{00000000-0005-0000-0000-0000E6540000}"/>
    <cellStyle name="Separador de milhares 3 2 3 3 2 2" xfId="5280" xr:uid="{00000000-0005-0000-0000-0000E7540000}"/>
    <cellStyle name="Separador de milhares 3 2 3 3 2 2 2" xfId="7032" xr:uid="{00000000-0005-0000-0000-0000E8540000}"/>
    <cellStyle name="Separador de milhares 3 2 3 3 2 2 2 2" xfId="26219" xr:uid="{00000000-0005-0000-0000-0000E9540000}"/>
    <cellStyle name="Separador de milhares 3 2 3 3 2 2 2 3" xfId="36399" xr:uid="{00000000-0005-0000-0000-0000EA540000}"/>
    <cellStyle name="Separador de milhares 3 2 3 3 2 2 2 4" xfId="16038" xr:uid="{00000000-0005-0000-0000-0000EB540000}"/>
    <cellStyle name="Separador de milhares 3 2 3 3 2 2 3" xfId="8785" xr:uid="{00000000-0005-0000-0000-0000EC540000}"/>
    <cellStyle name="Separador de milhares 3 2 3 3 2 2 3 2" xfId="27972" xr:uid="{00000000-0005-0000-0000-0000ED540000}"/>
    <cellStyle name="Separador de milhares 3 2 3 3 2 2 3 3" xfId="38152" xr:uid="{00000000-0005-0000-0000-0000EE540000}"/>
    <cellStyle name="Separador de milhares 3 2 3 3 2 2 3 4" xfId="17791" xr:uid="{00000000-0005-0000-0000-0000EF540000}"/>
    <cellStyle name="Separador de milhares 3 2 3 3 2 2 4" xfId="10778" xr:uid="{00000000-0005-0000-0000-0000F0540000}"/>
    <cellStyle name="Separador de milhares 3 2 3 3 2 2 4 2" xfId="29962" xr:uid="{00000000-0005-0000-0000-0000F1540000}"/>
    <cellStyle name="Separador de milhares 3 2 3 3 2 2 4 3" xfId="40142" xr:uid="{00000000-0005-0000-0000-0000F2540000}"/>
    <cellStyle name="Separador de milhares 3 2 3 3 2 2 4 4" xfId="19782" xr:uid="{00000000-0005-0000-0000-0000F3540000}"/>
    <cellStyle name="Separador de milhares 3 2 3 3 2 2 5" xfId="24467" xr:uid="{00000000-0005-0000-0000-0000F4540000}"/>
    <cellStyle name="Separador de milhares 3 2 3 3 2 2 6" xfId="34647" xr:uid="{00000000-0005-0000-0000-0000F5540000}"/>
    <cellStyle name="Separador de milhares 3 2 3 3 2 2 7" xfId="14286" xr:uid="{00000000-0005-0000-0000-0000F6540000}"/>
    <cellStyle name="Separador de milhares 3 2 3 3 2 3" xfId="6156" xr:uid="{00000000-0005-0000-0000-0000F7540000}"/>
    <cellStyle name="Separador de milhares 3 2 3 3 2 3 2" xfId="25343" xr:uid="{00000000-0005-0000-0000-0000F8540000}"/>
    <cellStyle name="Separador de milhares 3 2 3 3 2 3 3" xfId="35523" xr:uid="{00000000-0005-0000-0000-0000F9540000}"/>
    <cellStyle name="Separador de milhares 3 2 3 3 2 3 4" xfId="15162" xr:uid="{00000000-0005-0000-0000-0000FA540000}"/>
    <cellStyle name="Separador de milhares 3 2 3 3 2 4" xfId="7909" xr:uid="{00000000-0005-0000-0000-0000FB540000}"/>
    <cellStyle name="Separador de milhares 3 2 3 3 2 4 2" xfId="27096" xr:uid="{00000000-0005-0000-0000-0000FC540000}"/>
    <cellStyle name="Separador de milhares 3 2 3 3 2 4 3" xfId="37276" xr:uid="{00000000-0005-0000-0000-0000FD540000}"/>
    <cellStyle name="Separador de milhares 3 2 3 3 2 4 4" xfId="16915" xr:uid="{00000000-0005-0000-0000-0000FE540000}"/>
    <cellStyle name="Separador de milhares 3 2 3 3 2 5" xfId="9902" xr:uid="{00000000-0005-0000-0000-0000FF540000}"/>
    <cellStyle name="Separador de milhares 3 2 3 3 2 5 2" xfId="29086" xr:uid="{00000000-0005-0000-0000-000000550000}"/>
    <cellStyle name="Separador de milhares 3 2 3 3 2 5 3" xfId="39266" xr:uid="{00000000-0005-0000-0000-000001550000}"/>
    <cellStyle name="Separador de milhares 3 2 3 3 2 5 4" xfId="18906" xr:uid="{00000000-0005-0000-0000-000002550000}"/>
    <cellStyle name="Separador de milhares 3 2 3 3 2 6" xfId="11655" xr:uid="{00000000-0005-0000-0000-000003550000}"/>
    <cellStyle name="Separador de milhares 3 2 3 3 2 6 2" xfId="30839" xr:uid="{00000000-0005-0000-0000-000004550000}"/>
    <cellStyle name="Separador de milhares 3 2 3 3 2 6 3" xfId="41019" xr:uid="{00000000-0005-0000-0000-000005550000}"/>
    <cellStyle name="Separador de milhares 3 2 3 3 2 6 4" xfId="20659" xr:uid="{00000000-0005-0000-0000-000006550000}"/>
    <cellStyle name="Separador de milhares 3 2 3 3 2 7" xfId="12531" xr:uid="{00000000-0005-0000-0000-000007550000}"/>
    <cellStyle name="Separador de milhares 3 2 3 3 2 7 2" xfId="31715" xr:uid="{00000000-0005-0000-0000-000008550000}"/>
    <cellStyle name="Separador de milhares 3 2 3 3 2 7 3" xfId="41895" xr:uid="{00000000-0005-0000-0000-000009550000}"/>
    <cellStyle name="Separador de milhares 3 2 3 3 2 7 4" xfId="21535" xr:uid="{00000000-0005-0000-0000-00000A550000}"/>
    <cellStyle name="Separador de milhares 3 2 3 3 2 8" xfId="22412" xr:uid="{00000000-0005-0000-0000-00000B550000}"/>
    <cellStyle name="Separador de milhares 3 2 3 3 2 8 2" xfId="32592" xr:uid="{00000000-0005-0000-0000-00000C550000}"/>
    <cellStyle name="Separador de milhares 3 2 3 3 2 8 3" xfId="42772" xr:uid="{00000000-0005-0000-0000-00000D550000}"/>
    <cellStyle name="Separador de milhares 3 2 3 3 2 9" xfId="23591" xr:uid="{00000000-0005-0000-0000-00000E550000}"/>
    <cellStyle name="Separador de milhares 3 2 3 3 3" xfId="4842" xr:uid="{00000000-0005-0000-0000-00000F550000}"/>
    <cellStyle name="Separador de milhares 3 2 3 3 3 2" xfId="6594" xr:uid="{00000000-0005-0000-0000-000010550000}"/>
    <cellStyle name="Separador de milhares 3 2 3 3 3 2 2" xfId="25781" xr:uid="{00000000-0005-0000-0000-000011550000}"/>
    <cellStyle name="Separador de milhares 3 2 3 3 3 2 3" xfId="35961" xr:uid="{00000000-0005-0000-0000-000012550000}"/>
    <cellStyle name="Separador de milhares 3 2 3 3 3 2 4" xfId="15600" xr:uid="{00000000-0005-0000-0000-000013550000}"/>
    <cellStyle name="Separador de milhares 3 2 3 3 3 3" xfId="8347" xr:uid="{00000000-0005-0000-0000-000014550000}"/>
    <cellStyle name="Separador de milhares 3 2 3 3 3 3 2" xfId="27534" xr:uid="{00000000-0005-0000-0000-000015550000}"/>
    <cellStyle name="Separador de milhares 3 2 3 3 3 3 3" xfId="37714" xr:uid="{00000000-0005-0000-0000-000016550000}"/>
    <cellStyle name="Separador de milhares 3 2 3 3 3 3 4" xfId="17353" xr:uid="{00000000-0005-0000-0000-000017550000}"/>
    <cellStyle name="Separador de milhares 3 2 3 3 3 4" xfId="10340" xr:uid="{00000000-0005-0000-0000-000018550000}"/>
    <cellStyle name="Separador de milhares 3 2 3 3 3 4 2" xfId="29524" xr:uid="{00000000-0005-0000-0000-000019550000}"/>
    <cellStyle name="Separador de milhares 3 2 3 3 3 4 3" xfId="39704" xr:uid="{00000000-0005-0000-0000-00001A550000}"/>
    <cellStyle name="Separador de milhares 3 2 3 3 3 4 4" xfId="19344" xr:uid="{00000000-0005-0000-0000-00001B550000}"/>
    <cellStyle name="Separador de milhares 3 2 3 3 3 5" xfId="24029" xr:uid="{00000000-0005-0000-0000-00001C550000}"/>
    <cellStyle name="Separador de milhares 3 2 3 3 3 6" xfId="34209" xr:uid="{00000000-0005-0000-0000-00001D550000}"/>
    <cellStyle name="Separador de milhares 3 2 3 3 3 7" xfId="13848" xr:uid="{00000000-0005-0000-0000-00001E550000}"/>
    <cellStyle name="Separador de milhares 3 2 3 3 4" xfId="5718" xr:uid="{00000000-0005-0000-0000-00001F550000}"/>
    <cellStyle name="Separador de milhares 3 2 3 3 4 2" xfId="24905" xr:uid="{00000000-0005-0000-0000-000020550000}"/>
    <cellStyle name="Separador de milhares 3 2 3 3 4 3" xfId="35085" xr:uid="{00000000-0005-0000-0000-000021550000}"/>
    <cellStyle name="Separador de milhares 3 2 3 3 4 4" xfId="14724" xr:uid="{00000000-0005-0000-0000-000022550000}"/>
    <cellStyle name="Separador de milhares 3 2 3 3 5" xfId="7471" xr:uid="{00000000-0005-0000-0000-000023550000}"/>
    <cellStyle name="Separador de milhares 3 2 3 3 5 2" xfId="26658" xr:uid="{00000000-0005-0000-0000-000024550000}"/>
    <cellStyle name="Separador de milhares 3 2 3 3 5 3" xfId="36838" xr:uid="{00000000-0005-0000-0000-000025550000}"/>
    <cellStyle name="Separador de milhares 3 2 3 3 5 4" xfId="16477" xr:uid="{00000000-0005-0000-0000-000026550000}"/>
    <cellStyle name="Separador de milhares 3 2 3 3 6" xfId="9464" xr:uid="{00000000-0005-0000-0000-000027550000}"/>
    <cellStyle name="Separador de milhares 3 2 3 3 6 2" xfId="28648" xr:uid="{00000000-0005-0000-0000-000028550000}"/>
    <cellStyle name="Separador de milhares 3 2 3 3 6 3" xfId="38828" xr:uid="{00000000-0005-0000-0000-000029550000}"/>
    <cellStyle name="Separador de milhares 3 2 3 3 6 4" xfId="18468" xr:uid="{00000000-0005-0000-0000-00002A550000}"/>
    <cellStyle name="Separador de milhares 3 2 3 3 7" xfId="11217" xr:uid="{00000000-0005-0000-0000-00002B550000}"/>
    <cellStyle name="Separador de milhares 3 2 3 3 7 2" xfId="30401" xr:uid="{00000000-0005-0000-0000-00002C550000}"/>
    <cellStyle name="Separador de milhares 3 2 3 3 7 3" xfId="40581" xr:uid="{00000000-0005-0000-0000-00002D550000}"/>
    <cellStyle name="Separador de milhares 3 2 3 3 7 4" xfId="20221" xr:uid="{00000000-0005-0000-0000-00002E550000}"/>
    <cellStyle name="Separador de milhares 3 2 3 3 8" xfId="12093" xr:uid="{00000000-0005-0000-0000-00002F550000}"/>
    <cellStyle name="Separador de milhares 3 2 3 3 8 2" xfId="31277" xr:uid="{00000000-0005-0000-0000-000030550000}"/>
    <cellStyle name="Separador de milhares 3 2 3 3 8 3" xfId="41457" xr:uid="{00000000-0005-0000-0000-000031550000}"/>
    <cellStyle name="Separador de milhares 3 2 3 3 8 4" xfId="21097" xr:uid="{00000000-0005-0000-0000-000032550000}"/>
    <cellStyle name="Separador de milhares 3 2 3 3 9" xfId="21974" xr:uid="{00000000-0005-0000-0000-000033550000}"/>
    <cellStyle name="Separador de milhares 3 2 3 3 9 2" xfId="32154" xr:uid="{00000000-0005-0000-0000-000034550000}"/>
    <cellStyle name="Separador de milhares 3 2 3 3 9 3" xfId="42334" xr:uid="{00000000-0005-0000-0000-000035550000}"/>
    <cellStyle name="Separador de milhares 3 2 3 4" xfId="3428" xr:uid="{00000000-0005-0000-0000-000036550000}"/>
    <cellStyle name="Separador de milhares 3 2 3 4 10" xfId="33552" xr:uid="{00000000-0005-0000-0000-000037550000}"/>
    <cellStyle name="Separador de milhares 3 2 3 4 11" xfId="13191" xr:uid="{00000000-0005-0000-0000-000038550000}"/>
    <cellStyle name="Separador de milhares 3 2 3 4 12" xfId="4184" xr:uid="{00000000-0005-0000-0000-000039550000}"/>
    <cellStyle name="Separador de milhares 3 2 3 4 2" xfId="5061" xr:uid="{00000000-0005-0000-0000-00003A550000}"/>
    <cellStyle name="Separador de milhares 3 2 3 4 2 2" xfId="6813" xr:uid="{00000000-0005-0000-0000-00003B550000}"/>
    <cellStyle name="Separador de milhares 3 2 3 4 2 2 2" xfId="26000" xr:uid="{00000000-0005-0000-0000-00003C550000}"/>
    <cellStyle name="Separador de milhares 3 2 3 4 2 2 3" xfId="36180" xr:uid="{00000000-0005-0000-0000-00003D550000}"/>
    <cellStyle name="Separador de milhares 3 2 3 4 2 2 4" xfId="15819" xr:uid="{00000000-0005-0000-0000-00003E550000}"/>
    <cellStyle name="Separador de milhares 3 2 3 4 2 3" xfId="8566" xr:uid="{00000000-0005-0000-0000-00003F550000}"/>
    <cellStyle name="Separador de milhares 3 2 3 4 2 3 2" xfId="27753" xr:uid="{00000000-0005-0000-0000-000040550000}"/>
    <cellStyle name="Separador de milhares 3 2 3 4 2 3 3" xfId="37933" xr:uid="{00000000-0005-0000-0000-000041550000}"/>
    <cellStyle name="Separador de milhares 3 2 3 4 2 3 4" xfId="17572" xr:uid="{00000000-0005-0000-0000-000042550000}"/>
    <cellStyle name="Separador de milhares 3 2 3 4 2 4" xfId="10559" xr:uid="{00000000-0005-0000-0000-000043550000}"/>
    <cellStyle name="Separador de milhares 3 2 3 4 2 4 2" xfId="29743" xr:uid="{00000000-0005-0000-0000-000044550000}"/>
    <cellStyle name="Separador de milhares 3 2 3 4 2 4 3" xfId="39923" xr:uid="{00000000-0005-0000-0000-000045550000}"/>
    <cellStyle name="Separador de milhares 3 2 3 4 2 4 4" xfId="19563" xr:uid="{00000000-0005-0000-0000-000046550000}"/>
    <cellStyle name="Separador de milhares 3 2 3 4 2 5" xfId="24248" xr:uid="{00000000-0005-0000-0000-000047550000}"/>
    <cellStyle name="Separador de milhares 3 2 3 4 2 6" xfId="34428" xr:uid="{00000000-0005-0000-0000-000048550000}"/>
    <cellStyle name="Separador de milhares 3 2 3 4 2 7" xfId="14067" xr:uid="{00000000-0005-0000-0000-000049550000}"/>
    <cellStyle name="Separador de milhares 3 2 3 4 3" xfId="5937" xr:uid="{00000000-0005-0000-0000-00004A550000}"/>
    <cellStyle name="Separador de milhares 3 2 3 4 3 2" xfId="25124" xr:uid="{00000000-0005-0000-0000-00004B550000}"/>
    <cellStyle name="Separador de milhares 3 2 3 4 3 3" xfId="35304" xr:uid="{00000000-0005-0000-0000-00004C550000}"/>
    <cellStyle name="Separador de milhares 3 2 3 4 3 4" xfId="14943" xr:uid="{00000000-0005-0000-0000-00004D550000}"/>
    <cellStyle name="Separador de milhares 3 2 3 4 4" xfId="7690" xr:uid="{00000000-0005-0000-0000-00004E550000}"/>
    <cellStyle name="Separador de milhares 3 2 3 4 4 2" xfId="26877" xr:uid="{00000000-0005-0000-0000-00004F550000}"/>
    <cellStyle name="Separador de milhares 3 2 3 4 4 3" xfId="37057" xr:uid="{00000000-0005-0000-0000-000050550000}"/>
    <cellStyle name="Separador de milhares 3 2 3 4 4 4" xfId="16696" xr:uid="{00000000-0005-0000-0000-000051550000}"/>
    <cellStyle name="Separador de milhares 3 2 3 4 5" xfId="9683" xr:uid="{00000000-0005-0000-0000-000052550000}"/>
    <cellStyle name="Separador de milhares 3 2 3 4 5 2" xfId="28867" xr:uid="{00000000-0005-0000-0000-000053550000}"/>
    <cellStyle name="Separador de milhares 3 2 3 4 5 3" xfId="39047" xr:uid="{00000000-0005-0000-0000-000054550000}"/>
    <cellStyle name="Separador de milhares 3 2 3 4 5 4" xfId="18687" xr:uid="{00000000-0005-0000-0000-000055550000}"/>
    <cellStyle name="Separador de milhares 3 2 3 4 6" xfId="11436" xr:uid="{00000000-0005-0000-0000-000056550000}"/>
    <cellStyle name="Separador de milhares 3 2 3 4 6 2" xfId="30620" xr:uid="{00000000-0005-0000-0000-000057550000}"/>
    <cellStyle name="Separador de milhares 3 2 3 4 6 3" xfId="40800" xr:uid="{00000000-0005-0000-0000-000058550000}"/>
    <cellStyle name="Separador de milhares 3 2 3 4 6 4" xfId="20440" xr:uid="{00000000-0005-0000-0000-000059550000}"/>
    <cellStyle name="Separador de milhares 3 2 3 4 7" xfId="12312" xr:uid="{00000000-0005-0000-0000-00005A550000}"/>
    <cellStyle name="Separador de milhares 3 2 3 4 7 2" xfId="31496" xr:uid="{00000000-0005-0000-0000-00005B550000}"/>
    <cellStyle name="Separador de milhares 3 2 3 4 7 3" xfId="41676" xr:uid="{00000000-0005-0000-0000-00005C550000}"/>
    <cellStyle name="Separador de milhares 3 2 3 4 7 4" xfId="21316" xr:uid="{00000000-0005-0000-0000-00005D550000}"/>
    <cellStyle name="Separador de milhares 3 2 3 4 8" xfId="22193" xr:uid="{00000000-0005-0000-0000-00005E550000}"/>
    <cellStyle name="Separador de milhares 3 2 3 4 8 2" xfId="32373" xr:uid="{00000000-0005-0000-0000-00005F550000}"/>
    <cellStyle name="Separador de milhares 3 2 3 4 8 3" xfId="42553" xr:uid="{00000000-0005-0000-0000-000060550000}"/>
    <cellStyle name="Separador de milhares 3 2 3 4 9" xfId="23372" xr:uid="{00000000-0005-0000-0000-000061550000}"/>
    <cellStyle name="Separador de milhares 3 2 3 5" xfId="4623" xr:uid="{00000000-0005-0000-0000-000062550000}"/>
    <cellStyle name="Separador de milhares 3 2 3 5 2" xfId="6375" xr:uid="{00000000-0005-0000-0000-000063550000}"/>
    <cellStyle name="Separador de milhares 3 2 3 5 2 2" xfId="25562" xr:uid="{00000000-0005-0000-0000-000064550000}"/>
    <cellStyle name="Separador de milhares 3 2 3 5 2 3" xfId="35742" xr:uid="{00000000-0005-0000-0000-000065550000}"/>
    <cellStyle name="Separador de milhares 3 2 3 5 2 4" xfId="15381" xr:uid="{00000000-0005-0000-0000-000066550000}"/>
    <cellStyle name="Separador de milhares 3 2 3 5 3" xfId="8128" xr:uid="{00000000-0005-0000-0000-000067550000}"/>
    <cellStyle name="Separador de milhares 3 2 3 5 3 2" xfId="27315" xr:uid="{00000000-0005-0000-0000-000068550000}"/>
    <cellStyle name="Separador de milhares 3 2 3 5 3 3" xfId="37495" xr:uid="{00000000-0005-0000-0000-000069550000}"/>
    <cellStyle name="Separador de milhares 3 2 3 5 3 4" xfId="17134" xr:uid="{00000000-0005-0000-0000-00006A550000}"/>
    <cellStyle name="Separador de milhares 3 2 3 5 4" xfId="10121" xr:uid="{00000000-0005-0000-0000-00006B550000}"/>
    <cellStyle name="Separador de milhares 3 2 3 5 4 2" xfId="29305" xr:uid="{00000000-0005-0000-0000-00006C550000}"/>
    <cellStyle name="Separador de milhares 3 2 3 5 4 3" xfId="39485" xr:uid="{00000000-0005-0000-0000-00006D550000}"/>
    <cellStyle name="Separador de milhares 3 2 3 5 4 4" xfId="19125" xr:uid="{00000000-0005-0000-0000-00006E550000}"/>
    <cellStyle name="Separador de milhares 3 2 3 5 5" xfId="23810" xr:uid="{00000000-0005-0000-0000-00006F550000}"/>
    <cellStyle name="Separador de milhares 3 2 3 5 6" xfId="33990" xr:uid="{00000000-0005-0000-0000-000070550000}"/>
    <cellStyle name="Separador de milhares 3 2 3 5 7" xfId="13629" xr:uid="{00000000-0005-0000-0000-000071550000}"/>
    <cellStyle name="Separador de milhares 3 2 3 6" xfId="5499" xr:uid="{00000000-0005-0000-0000-000072550000}"/>
    <cellStyle name="Separador de milhares 3 2 3 6 2" xfId="9025" xr:uid="{00000000-0005-0000-0000-000073550000}"/>
    <cellStyle name="Separador de milhares 3 2 3 6 2 2" xfId="28209" xr:uid="{00000000-0005-0000-0000-000074550000}"/>
    <cellStyle name="Separador de milhares 3 2 3 6 2 3" xfId="38389" xr:uid="{00000000-0005-0000-0000-000075550000}"/>
    <cellStyle name="Separador de milhares 3 2 3 6 2 4" xfId="18029" xr:uid="{00000000-0005-0000-0000-000076550000}"/>
    <cellStyle name="Separador de milhares 3 2 3 6 3" xfId="24686" xr:uid="{00000000-0005-0000-0000-000077550000}"/>
    <cellStyle name="Separador de milhares 3 2 3 6 4" xfId="34866" xr:uid="{00000000-0005-0000-0000-000078550000}"/>
    <cellStyle name="Separador de milhares 3 2 3 6 5" xfId="14505" xr:uid="{00000000-0005-0000-0000-000079550000}"/>
    <cellStyle name="Separador de milhares 3 2 3 7" xfId="7252" xr:uid="{00000000-0005-0000-0000-00007A550000}"/>
    <cellStyle name="Separador de milhares 3 2 3 7 2" xfId="26439" xr:uid="{00000000-0005-0000-0000-00007B550000}"/>
    <cellStyle name="Separador de milhares 3 2 3 7 3" xfId="36619" xr:uid="{00000000-0005-0000-0000-00007C550000}"/>
    <cellStyle name="Separador de milhares 3 2 3 7 4" xfId="16258" xr:uid="{00000000-0005-0000-0000-00007D550000}"/>
    <cellStyle name="Separador de milhares 3 2 3 8" xfId="9245" xr:uid="{00000000-0005-0000-0000-00007E550000}"/>
    <cellStyle name="Separador de milhares 3 2 3 8 2" xfId="28429" xr:uid="{00000000-0005-0000-0000-00007F550000}"/>
    <cellStyle name="Separador de milhares 3 2 3 8 3" xfId="38609" xr:uid="{00000000-0005-0000-0000-000080550000}"/>
    <cellStyle name="Separador de milhares 3 2 3 8 4" xfId="18249" xr:uid="{00000000-0005-0000-0000-000081550000}"/>
    <cellStyle name="Separador de milhares 3 2 3 9" xfId="10998" xr:uid="{00000000-0005-0000-0000-000082550000}"/>
    <cellStyle name="Separador de milhares 3 2 3 9 2" xfId="30182" xr:uid="{00000000-0005-0000-0000-000083550000}"/>
    <cellStyle name="Separador de milhares 3 2 3 9 3" xfId="40362" xr:uid="{00000000-0005-0000-0000-000084550000}"/>
    <cellStyle name="Separador de milhares 3 2 3 9 4" xfId="20002" xr:uid="{00000000-0005-0000-0000-000085550000}"/>
    <cellStyle name="Separador de milhares 3 2 4" xfId="1069" xr:uid="{00000000-0005-0000-0000-000086550000}"/>
    <cellStyle name="Separador de milhares 3 2 4 10" xfId="11872" xr:uid="{00000000-0005-0000-0000-000087550000}"/>
    <cellStyle name="Separador de milhares 3 2 4 10 2" xfId="31056" xr:uid="{00000000-0005-0000-0000-000088550000}"/>
    <cellStyle name="Separador de milhares 3 2 4 10 3" xfId="41236" xr:uid="{00000000-0005-0000-0000-000089550000}"/>
    <cellStyle name="Separador de milhares 3 2 4 10 4" xfId="20876" xr:uid="{00000000-0005-0000-0000-00008A550000}"/>
    <cellStyle name="Separador de milhares 3 2 4 11" xfId="21753" xr:uid="{00000000-0005-0000-0000-00008B550000}"/>
    <cellStyle name="Separador de milhares 3 2 4 11 2" xfId="31933" xr:uid="{00000000-0005-0000-0000-00008C550000}"/>
    <cellStyle name="Separador de milhares 3 2 4 11 3" xfId="42113" xr:uid="{00000000-0005-0000-0000-00008D550000}"/>
    <cellStyle name="Separador de milhares 3 2 4 12" xfId="22649" xr:uid="{00000000-0005-0000-0000-00008E550000}"/>
    <cellStyle name="Separador de milhares 3 2 4 12 2" xfId="32829" xr:uid="{00000000-0005-0000-0000-00008F550000}"/>
    <cellStyle name="Separador de milhares 3 2 4 12 3" xfId="43009" xr:uid="{00000000-0005-0000-0000-000090550000}"/>
    <cellStyle name="Separador de milhares 3 2 4 13" xfId="22888" xr:uid="{00000000-0005-0000-0000-000091550000}"/>
    <cellStyle name="Separador de milhares 3 2 4 14" xfId="23057" xr:uid="{00000000-0005-0000-0000-000092550000}"/>
    <cellStyle name="Separador de milhares 3 2 4 15" xfId="33068" xr:uid="{00000000-0005-0000-0000-000093550000}"/>
    <cellStyle name="Separador de milhares 3 2 4 16" xfId="33237" xr:uid="{00000000-0005-0000-0000-000094550000}"/>
    <cellStyle name="Separador de milhares 3 2 4 17" xfId="43248" xr:uid="{00000000-0005-0000-0000-000095550000}"/>
    <cellStyle name="Separador de milhares 3 2 4 18" xfId="43487" xr:uid="{00000000-0005-0000-0000-000096550000}"/>
    <cellStyle name="Separador de milhares 3 2 4 19" xfId="12751" xr:uid="{00000000-0005-0000-0000-000097550000}"/>
    <cellStyle name="Separador de milhares 3 2 4 2" xfId="2419" xr:uid="{00000000-0005-0000-0000-000098550000}"/>
    <cellStyle name="Separador de milhares 3 2 4 2 10" xfId="21871" xr:uid="{00000000-0005-0000-0000-000099550000}"/>
    <cellStyle name="Separador de milhares 3 2 4 2 10 2" xfId="32051" xr:uid="{00000000-0005-0000-0000-00009A550000}"/>
    <cellStyle name="Separador de milhares 3 2 4 2 10 3" xfId="42231" xr:uid="{00000000-0005-0000-0000-00009B550000}"/>
    <cellStyle name="Separador de milhares 3 2 4 2 11" xfId="22767" xr:uid="{00000000-0005-0000-0000-00009C550000}"/>
    <cellStyle name="Separador de milhares 3 2 4 2 11 2" xfId="32947" xr:uid="{00000000-0005-0000-0000-00009D550000}"/>
    <cellStyle name="Separador de milhares 3 2 4 2 11 3" xfId="43127" xr:uid="{00000000-0005-0000-0000-00009E550000}"/>
    <cellStyle name="Separador de milhares 3 2 4 2 12" xfId="23006" xr:uid="{00000000-0005-0000-0000-00009F550000}"/>
    <cellStyle name="Separador de milhares 3 2 4 2 13" xfId="33186" xr:uid="{00000000-0005-0000-0000-0000A0550000}"/>
    <cellStyle name="Separador de milhares 3 2 4 2 14" xfId="43366" xr:uid="{00000000-0005-0000-0000-0000A1550000}"/>
    <cellStyle name="Separador de milhares 3 2 4 2 15" xfId="43605" xr:uid="{00000000-0005-0000-0000-0000A2550000}"/>
    <cellStyle name="Separador de milhares 3 2 4 2 16" xfId="12869" xr:uid="{00000000-0005-0000-0000-0000A3550000}"/>
    <cellStyle name="Separador de milhares 3 2 4 2 17" xfId="3861" xr:uid="{00000000-0005-0000-0000-0000A4550000}"/>
    <cellStyle name="Separador de milhares 3 2 4 2 2" xfId="4081" xr:uid="{00000000-0005-0000-0000-0000A5550000}"/>
    <cellStyle name="Separador de milhares 3 2 4 2 2 10" xfId="23269" xr:uid="{00000000-0005-0000-0000-0000A6550000}"/>
    <cellStyle name="Separador de milhares 3 2 4 2 2 11" xfId="33449" xr:uid="{00000000-0005-0000-0000-0000A7550000}"/>
    <cellStyle name="Separador de milhares 3 2 4 2 2 12" xfId="13088" xr:uid="{00000000-0005-0000-0000-0000A8550000}"/>
    <cellStyle name="Separador de milhares 3 2 4 2 2 2" xfId="4519" xr:uid="{00000000-0005-0000-0000-0000A9550000}"/>
    <cellStyle name="Separador de milhares 3 2 4 2 2 2 10" xfId="33887" xr:uid="{00000000-0005-0000-0000-0000AA550000}"/>
    <cellStyle name="Separador de milhares 3 2 4 2 2 2 11" xfId="13526" xr:uid="{00000000-0005-0000-0000-0000AB550000}"/>
    <cellStyle name="Separador de milhares 3 2 4 2 2 2 2" xfId="5396" xr:uid="{00000000-0005-0000-0000-0000AC550000}"/>
    <cellStyle name="Separador de milhares 3 2 4 2 2 2 2 2" xfId="7148" xr:uid="{00000000-0005-0000-0000-0000AD550000}"/>
    <cellStyle name="Separador de milhares 3 2 4 2 2 2 2 2 2" xfId="26335" xr:uid="{00000000-0005-0000-0000-0000AE550000}"/>
    <cellStyle name="Separador de milhares 3 2 4 2 2 2 2 2 3" xfId="36515" xr:uid="{00000000-0005-0000-0000-0000AF550000}"/>
    <cellStyle name="Separador de milhares 3 2 4 2 2 2 2 2 4" xfId="16154" xr:uid="{00000000-0005-0000-0000-0000B0550000}"/>
    <cellStyle name="Separador de milhares 3 2 4 2 2 2 2 3" xfId="8901" xr:uid="{00000000-0005-0000-0000-0000B1550000}"/>
    <cellStyle name="Separador de milhares 3 2 4 2 2 2 2 3 2" xfId="28088" xr:uid="{00000000-0005-0000-0000-0000B2550000}"/>
    <cellStyle name="Separador de milhares 3 2 4 2 2 2 2 3 3" xfId="38268" xr:uid="{00000000-0005-0000-0000-0000B3550000}"/>
    <cellStyle name="Separador de milhares 3 2 4 2 2 2 2 3 4" xfId="17907" xr:uid="{00000000-0005-0000-0000-0000B4550000}"/>
    <cellStyle name="Separador de milhares 3 2 4 2 2 2 2 4" xfId="10894" xr:uid="{00000000-0005-0000-0000-0000B5550000}"/>
    <cellStyle name="Separador de milhares 3 2 4 2 2 2 2 4 2" xfId="30078" xr:uid="{00000000-0005-0000-0000-0000B6550000}"/>
    <cellStyle name="Separador de milhares 3 2 4 2 2 2 2 4 3" xfId="40258" xr:uid="{00000000-0005-0000-0000-0000B7550000}"/>
    <cellStyle name="Separador de milhares 3 2 4 2 2 2 2 4 4" xfId="19898" xr:uid="{00000000-0005-0000-0000-0000B8550000}"/>
    <cellStyle name="Separador de milhares 3 2 4 2 2 2 2 5" xfId="24583" xr:uid="{00000000-0005-0000-0000-0000B9550000}"/>
    <cellStyle name="Separador de milhares 3 2 4 2 2 2 2 6" xfId="34763" xr:uid="{00000000-0005-0000-0000-0000BA550000}"/>
    <cellStyle name="Separador de milhares 3 2 4 2 2 2 2 7" xfId="14402" xr:uid="{00000000-0005-0000-0000-0000BB550000}"/>
    <cellStyle name="Separador de milhares 3 2 4 2 2 2 3" xfId="6272" xr:uid="{00000000-0005-0000-0000-0000BC550000}"/>
    <cellStyle name="Separador de milhares 3 2 4 2 2 2 3 2" xfId="25459" xr:uid="{00000000-0005-0000-0000-0000BD550000}"/>
    <cellStyle name="Separador de milhares 3 2 4 2 2 2 3 3" xfId="35639" xr:uid="{00000000-0005-0000-0000-0000BE550000}"/>
    <cellStyle name="Separador de milhares 3 2 4 2 2 2 3 4" xfId="15278" xr:uid="{00000000-0005-0000-0000-0000BF550000}"/>
    <cellStyle name="Separador de milhares 3 2 4 2 2 2 4" xfId="8025" xr:uid="{00000000-0005-0000-0000-0000C0550000}"/>
    <cellStyle name="Separador de milhares 3 2 4 2 2 2 4 2" xfId="27212" xr:uid="{00000000-0005-0000-0000-0000C1550000}"/>
    <cellStyle name="Separador de milhares 3 2 4 2 2 2 4 3" xfId="37392" xr:uid="{00000000-0005-0000-0000-0000C2550000}"/>
    <cellStyle name="Separador de milhares 3 2 4 2 2 2 4 4" xfId="17031" xr:uid="{00000000-0005-0000-0000-0000C3550000}"/>
    <cellStyle name="Separador de milhares 3 2 4 2 2 2 5" xfId="10018" xr:uid="{00000000-0005-0000-0000-0000C4550000}"/>
    <cellStyle name="Separador de milhares 3 2 4 2 2 2 5 2" xfId="29202" xr:uid="{00000000-0005-0000-0000-0000C5550000}"/>
    <cellStyle name="Separador de milhares 3 2 4 2 2 2 5 3" xfId="39382" xr:uid="{00000000-0005-0000-0000-0000C6550000}"/>
    <cellStyle name="Separador de milhares 3 2 4 2 2 2 5 4" xfId="19022" xr:uid="{00000000-0005-0000-0000-0000C7550000}"/>
    <cellStyle name="Separador de milhares 3 2 4 2 2 2 6" xfId="11771" xr:uid="{00000000-0005-0000-0000-0000C8550000}"/>
    <cellStyle name="Separador de milhares 3 2 4 2 2 2 6 2" xfId="30955" xr:uid="{00000000-0005-0000-0000-0000C9550000}"/>
    <cellStyle name="Separador de milhares 3 2 4 2 2 2 6 3" xfId="41135" xr:uid="{00000000-0005-0000-0000-0000CA550000}"/>
    <cellStyle name="Separador de milhares 3 2 4 2 2 2 6 4" xfId="20775" xr:uid="{00000000-0005-0000-0000-0000CB550000}"/>
    <cellStyle name="Separador de milhares 3 2 4 2 2 2 7" xfId="12647" xr:uid="{00000000-0005-0000-0000-0000CC550000}"/>
    <cellStyle name="Separador de milhares 3 2 4 2 2 2 7 2" xfId="31831" xr:uid="{00000000-0005-0000-0000-0000CD550000}"/>
    <cellStyle name="Separador de milhares 3 2 4 2 2 2 7 3" xfId="42011" xr:uid="{00000000-0005-0000-0000-0000CE550000}"/>
    <cellStyle name="Separador de milhares 3 2 4 2 2 2 7 4" xfId="21651" xr:uid="{00000000-0005-0000-0000-0000CF550000}"/>
    <cellStyle name="Separador de milhares 3 2 4 2 2 2 8" xfId="22528" xr:uid="{00000000-0005-0000-0000-0000D0550000}"/>
    <cellStyle name="Separador de milhares 3 2 4 2 2 2 8 2" xfId="32708" xr:uid="{00000000-0005-0000-0000-0000D1550000}"/>
    <cellStyle name="Separador de milhares 3 2 4 2 2 2 8 3" xfId="42888" xr:uid="{00000000-0005-0000-0000-0000D2550000}"/>
    <cellStyle name="Separador de milhares 3 2 4 2 2 2 9" xfId="23707" xr:uid="{00000000-0005-0000-0000-0000D3550000}"/>
    <cellStyle name="Separador de milhares 3 2 4 2 2 3" xfId="4958" xr:uid="{00000000-0005-0000-0000-0000D4550000}"/>
    <cellStyle name="Separador de milhares 3 2 4 2 2 3 2" xfId="6710" xr:uid="{00000000-0005-0000-0000-0000D5550000}"/>
    <cellStyle name="Separador de milhares 3 2 4 2 2 3 2 2" xfId="25897" xr:uid="{00000000-0005-0000-0000-0000D6550000}"/>
    <cellStyle name="Separador de milhares 3 2 4 2 2 3 2 3" xfId="36077" xr:uid="{00000000-0005-0000-0000-0000D7550000}"/>
    <cellStyle name="Separador de milhares 3 2 4 2 2 3 2 4" xfId="15716" xr:uid="{00000000-0005-0000-0000-0000D8550000}"/>
    <cellStyle name="Separador de milhares 3 2 4 2 2 3 3" xfId="8463" xr:uid="{00000000-0005-0000-0000-0000D9550000}"/>
    <cellStyle name="Separador de milhares 3 2 4 2 2 3 3 2" xfId="27650" xr:uid="{00000000-0005-0000-0000-0000DA550000}"/>
    <cellStyle name="Separador de milhares 3 2 4 2 2 3 3 3" xfId="37830" xr:uid="{00000000-0005-0000-0000-0000DB550000}"/>
    <cellStyle name="Separador de milhares 3 2 4 2 2 3 3 4" xfId="17469" xr:uid="{00000000-0005-0000-0000-0000DC550000}"/>
    <cellStyle name="Separador de milhares 3 2 4 2 2 3 4" xfId="10456" xr:uid="{00000000-0005-0000-0000-0000DD550000}"/>
    <cellStyle name="Separador de milhares 3 2 4 2 2 3 4 2" xfId="29640" xr:uid="{00000000-0005-0000-0000-0000DE550000}"/>
    <cellStyle name="Separador de milhares 3 2 4 2 2 3 4 3" xfId="39820" xr:uid="{00000000-0005-0000-0000-0000DF550000}"/>
    <cellStyle name="Separador de milhares 3 2 4 2 2 3 4 4" xfId="19460" xr:uid="{00000000-0005-0000-0000-0000E0550000}"/>
    <cellStyle name="Separador de milhares 3 2 4 2 2 3 5" xfId="24145" xr:uid="{00000000-0005-0000-0000-0000E1550000}"/>
    <cellStyle name="Separador de milhares 3 2 4 2 2 3 6" xfId="34325" xr:uid="{00000000-0005-0000-0000-0000E2550000}"/>
    <cellStyle name="Separador de milhares 3 2 4 2 2 3 7" xfId="13964" xr:uid="{00000000-0005-0000-0000-0000E3550000}"/>
    <cellStyle name="Separador de milhares 3 2 4 2 2 4" xfId="5834" xr:uid="{00000000-0005-0000-0000-0000E4550000}"/>
    <cellStyle name="Separador de milhares 3 2 4 2 2 4 2" xfId="25021" xr:uid="{00000000-0005-0000-0000-0000E5550000}"/>
    <cellStyle name="Separador de milhares 3 2 4 2 2 4 3" xfId="35201" xr:uid="{00000000-0005-0000-0000-0000E6550000}"/>
    <cellStyle name="Separador de milhares 3 2 4 2 2 4 4" xfId="14840" xr:uid="{00000000-0005-0000-0000-0000E7550000}"/>
    <cellStyle name="Separador de milhares 3 2 4 2 2 5" xfId="7587" xr:uid="{00000000-0005-0000-0000-0000E8550000}"/>
    <cellStyle name="Separador de milhares 3 2 4 2 2 5 2" xfId="26774" xr:uid="{00000000-0005-0000-0000-0000E9550000}"/>
    <cellStyle name="Separador de milhares 3 2 4 2 2 5 3" xfId="36954" xr:uid="{00000000-0005-0000-0000-0000EA550000}"/>
    <cellStyle name="Separador de milhares 3 2 4 2 2 5 4" xfId="16593" xr:uid="{00000000-0005-0000-0000-0000EB550000}"/>
    <cellStyle name="Separador de milhares 3 2 4 2 2 6" xfId="9580" xr:uid="{00000000-0005-0000-0000-0000EC550000}"/>
    <cellStyle name="Separador de milhares 3 2 4 2 2 6 2" xfId="28764" xr:uid="{00000000-0005-0000-0000-0000ED550000}"/>
    <cellStyle name="Separador de milhares 3 2 4 2 2 6 3" xfId="38944" xr:uid="{00000000-0005-0000-0000-0000EE550000}"/>
    <cellStyle name="Separador de milhares 3 2 4 2 2 6 4" xfId="18584" xr:uid="{00000000-0005-0000-0000-0000EF550000}"/>
    <cellStyle name="Separador de milhares 3 2 4 2 2 7" xfId="11333" xr:uid="{00000000-0005-0000-0000-0000F0550000}"/>
    <cellStyle name="Separador de milhares 3 2 4 2 2 7 2" xfId="30517" xr:uid="{00000000-0005-0000-0000-0000F1550000}"/>
    <cellStyle name="Separador de milhares 3 2 4 2 2 7 3" xfId="40697" xr:uid="{00000000-0005-0000-0000-0000F2550000}"/>
    <cellStyle name="Separador de milhares 3 2 4 2 2 7 4" xfId="20337" xr:uid="{00000000-0005-0000-0000-0000F3550000}"/>
    <cellStyle name="Separador de milhares 3 2 4 2 2 8" xfId="12209" xr:uid="{00000000-0005-0000-0000-0000F4550000}"/>
    <cellStyle name="Separador de milhares 3 2 4 2 2 8 2" xfId="31393" xr:uid="{00000000-0005-0000-0000-0000F5550000}"/>
    <cellStyle name="Separador de milhares 3 2 4 2 2 8 3" xfId="41573" xr:uid="{00000000-0005-0000-0000-0000F6550000}"/>
    <cellStyle name="Separador de milhares 3 2 4 2 2 8 4" xfId="21213" xr:uid="{00000000-0005-0000-0000-0000F7550000}"/>
    <cellStyle name="Separador de milhares 3 2 4 2 2 9" xfId="22090" xr:uid="{00000000-0005-0000-0000-0000F8550000}"/>
    <cellStyle name="Separador de milhares 3 2 4 2 2 9 2" xfId="32270" xr:uid="{00000000-0005-0000-0000-0000F9550000}"/>
    <cellStyle name="Separador de milhares 3 2 4 2 2 9 3" xfId="42450" xr:uid="{00000000-0005-0000-0000-0000FA550000}"/>
    <cellStyle name="Separador de milhares 3 2 4 2 3" xfId="4300" xr:uid="{00000000-0005-0000-0000-0000FB550000}"/>
    <cellStyle name="Separador de milhares 3 2 4 2 3 10" xfId="33668" xr:uid="{00000000-0005-0000-0000-0000FC550000}"/>
    <cellStyle name="Separador de milhares 3 2 4 2 3 11" xfId="13307" xr:uid="{00000000-0005-0000-0000-0000FD550000}"/>
    <cellStyle name="Separador de milhares 3 2 4 2 3 2" xfId="5177" xr:uid="{00000000-0005-0000-0000-0000FE550000}"/>
    <cellStyle name="Separador de milhares 3 2 4 2 3 2 2" xfId="6929" xr:uid="{00000000-0005-0000-0000-0000FF550000}"/>
    <cellStyle name="Separador de milhares 3 2 4 2 3 2 2 2" xfId="26116" xr:uid="{00000000-0005-0000-0000-000000560000}"/>
    <cellStyle name="Separador de milhares 3 2 4 2 3 2 2 3" xfId="36296" xr:uid="{00000000-0005-0000-0000-000001560000}"/>
    <cellStyle name="Separador de milhares 3 2 4 2 3 2 2 4" xfId="15935" xr:uid="{00000000-0005-0000-0000-000002560000}"/>
    <cellStyle name="Separador de milhares 3 2 4 2 3 2 3" xfId="8682" xr:uid="{00000000-0005-0000-0000-000003560000}"/>
    <cellStyle name="Separador de milhares 3 2 4 2 3 2 3 2" xfId="27869" xr:uid="{00000000-0005-0000-0000-000004560000}"/>
    <cellStyle name="Separador de milhares 3 2 4 2 3 2 3 3" xfId="38049" xr:uid="{00000000-0005-0000-0000-000005560000}"/>
    <cellStyle name="Separador de milhares 3 2 4 2 3 2 3 4" xfId="17688" xr:uid="{00000000-0005-0000-0000-000006560000}"/>
    <cellStyle name="Separador de milhares 3 2 4 2 3 2 4" xfId="10675" xr:uid="{00000000-0005-0000-0000-000007560000}"/>
    <cellStyle name="Separador de milhares 3 2 4 2 3 2 4 2" xfId="29859" xr:uid="{00000000-0005-0000-0000-000008560000}"/>
    <cellStyle name="Separador de milhares 3 2 4 2 3 2 4 3" xfId="40039" xr:uid="{00000000-0005-0000-0000-000009560000}"/>
    <cellStyle name="Separador de milhares 3 2 4 2 3 2 4 4" xfId="19679" xr:uid="{00000000-0005-0000-0000-00000A560000}"/>
    <cellStyle name="Separador de milhares 3 2 4 2 3 2 5" xfId="24364" xr:uid="{00000000-0005-0000-0000-00000B560000}"/>
    <cellStyle name="Separador de milhares 3 2 4 2 3 2 6" xfId="34544" xr:uid="{00000000-0005-0000-0000-00000C560000}"/>
    <cellStyle name="Separador de milhares 3 2 4 2 3 2 7" xfId="14183" xr:uid="{00000000-0005-0000-0000-00000D560000}"/>
    <cellStyle name="Separador de milhares 3 2 4 2 3 3" xfId="6053" xr:uid="{00000000-0005-0000-0000-00000E560000}"/>
    <cellStyle name="Separador de milhares 3 2 4 2 3 3 2" xfId="25240" xr:uid="{00000000-0005-0000-0000-00000F560000}"/>
    <cellStyle name="Separador de milhares 3 2 4 2 3 3 3" xfId="35420" xr:uid="{00000000-0005-0000-0000-000010560000}"/>
    <cellStyle name="Separador de milhares 3 2 4 2 3 3 4" xfId="15059" xr:uid="{00000000-0005-0000-0000-000011560000}"/>
    <cellStyle name="Separador de milhares 3 2 4 2 3 4" xfId="7806" xr:uid="{00000000-0005-0000-0000-000012560000}"/>
    <cellStyle name="Separador de milhares 3 2 4 2 3 4 2" xfId="26993" xr:uid="{00000000-0005-0000-0000-000013560000}"/>
    <cellStyle name="Separador de milhares 3 2 4 2 3 4 3" xfId="37173" xr:uid="{00000000-0005-0000-0000-000014560000}"/>
    <cellStyle name="Separador de milhares 3 2 4 2 3 4 4" xfId="16812" xr:uid="{00000000-0005-0000-0000-000015560000}"/>
    <cellStyle name="Separador de milhares 3 2 4 2 3 5" xfId="9799" xr:uid="{00000000-0005-0000-0000-000016560000}"/>
    <cellStyle name="Separador de milhares 3 2 4 2 3 5 2" xfId="28983" xr:uid="{00000000-0005-0000-0000-000017560000}"/>
    <cellStyle name="Separador de milhares 3 2 4 2 3 5 3" xfId="39163" xr:uid="{00000000-0005-0000-0000-000018560000}"/>
    <cellStyle name="Separador de milhares 3 2 4 2 3 5 4" xfId="18803" xr:uid="{00000000-0005-0000-0000-000019560000}"/>
    <cellStyle name="Separador de milhares 3 2 4 2 3 6" xfId="11552" xr:uid="{00000000-0005-0000-0000-00001A560000}"/>
    <cellStyle name="Separador de milhares 3 2 4 2 3 6 2" xfId="30736" xr:uid="{00000000-0005-0000-0000-00001B560000}"/>
    <cellStyle name="Separador de milhares 3 2 4 2 3 6 3" xfId="40916" xr:uid="{00000000-0005-0000-0000-00001C560000}"/>
    <cellStyle name="Separador de milhares 3 2 4 2 3 6 4" xfId="20556" xr:uid="{00000000-0005-0000-0000-00001D560000}"/>
    <cellStyle name="Separador de milhares 3 2 4 2 3 7" xfId="12428" xr:uid="{00000000-0005-0000-0000-00001E560000}"/>
    <cellStyle name="Separador de milhares 3 2 4 2 3 7 2" xfId="31612" xr:uid="{00000000-0005-0000-0000-00001F560000}"/>
    <cellStyle name="Separador de milhares 3 2 4 2 3 7 3" xfId="41792" xr:uid="{00000000-0005-0000-0000-000020560000}"/>
    <cellStyle name="Separador de milhares 3 2 4 2 3 7 4" xfId="21432" xr:uid="{00000000-0005-0000-0000-000021560000}"/>
    <cellStyle name="Separador de milhares 3 2 4 2 3 8" xfId="22309" xr:uid="{00000000-0005-0000-0000-000022560000}"/>
    <cellStyle name="Separador de milhares 3 2 4 2 3 8 2" xfId="32489" xr:uid="{00000000-0005-0000-0000-000023560000}"/>
    <cellStyle name="Separador de milhares 3 2 4 2 3 8 3" xfId="42669" xr:uid="{00000000-0005-0000-0000-000024560000}"/>
    <cellStyle name="Separador de milhares 3 2 4 2 3 9" xfId="23488" xr:uid="{00000000-0005-0000-0000-000025560000}"/>
    <cellStyle name="Separador de milhares 3 2 4 2 4" xfId="4739" xr:uid="{00000000-0005-0000-0000-000026560000}"/>
    <cellStyle name="Separador de milhares 3 2 4 2 4 2" xfId="6491" xr:uid="{00000000-0005-0000-0000-000027560000}"/>
    <cellStyle name="Separador de milhares 3 2 4 2 4 2 2" xfId="25678" xr:uid="{00000000-0005-0000-0000-000028560000}"/>
    <cellStyle name="Separador de milhares 3 2 4 2 4 2 3" xfId="35858" xr:uid="{00000000-0005-0000-0000-000029560000}"/>
    <cellStyle name="Separador de milhares 3 2 4 2 4 2 4" xfId="15497" xr:uid="{00000000-0005-0000-0000-00002A560000}"/>
    <cellStyle name="Separador de milhares 3 2 4 2 4 3" xfId="8244" xr:uid="{00000000-0005-0000-0000-00002B560000}"/>
    <cellStyle name="Separador de milhares 3 2 4 2 4 3 2" xfId="27431" xr:uid="{00000000-0005-0000-0000-00002C560000}"/>
    <cellStyle name="Separador de milhares 3 2 4 2 4 3 3" xfId="37611" xr:uid="{00000000-0005-0000-0000-00002D560000}"/>
    <cellStyle name="Separador de milhares 3 2 4 2 4 3 4" xfId="17250" xr:uid="{00000000-0005-0000-0000-00002E560000}"/>
    <cellStyle name="Separador de milhares 3 2 4 2 4 4" xfId="10237" xr:uid="{00000000-0005-0000-0000-00002F560000}"/>
    <cellStyle name="Separador de milhares 3 2 4 2 4 4 2" xfId="29421" xr:uid="{00000000-0005-0000-0000-000030560000}"/>
    <cellStyle name="Separador de milhares 3 2 4 2 4 4 3" xfId="39601" xr:uid="{00000000-0005-0000-0000-000031560000}"/>
    <cellStyle name="Separador de milhares 3 2 4 2 4 4 4" xfId="19241" xr:uid="{00000000-0005-0000-0000-000032560000}"/>
    <cellStyle name="Separador de milhares 3 2 4 2 4 5" xfId="23926" xr:uid="{00000000-0005-0000-0000-000033560000}"/>
    <cellStyle name="Separador de milhares 3 2 4 2 4 6" xfId="34106" xr:uid="{00000000-0005-0000-0000-000034560000}"/>
    <cellStyle name="Separador de milhares 3 2 4 2 4 7" xfId="13745" xr:uid="{00000000-0005-0000-0000-000035560000}"/>
    <cellStyle name="Separador de milhares 3 2 4 2 5" xfId="5615" xr:uid="{00000000-0005-0000-0000-000036560000}"/>
    <cellStyle name="Separador de milhares 3 2 4 2 5 2" xfId="9141" xr:uid="{00000000-0005-0000-0000-000037560000}"/>
    <cellStyle name="Separador de milhares 3 2 4 2 5 2 2" xfId="28325" xr:uid="{00000000-0005-0000-0000-000038560000}"/>
    <cellStyle name="Separador de milhares 3 2 4 2 5 2 3" xfId="38505" xr:uid="{00000000-0005-0000-0000-000039560000}"/>
    <cellStyle name="Separador de milhares 3 2 4 2 5 2 4" xfId="18145" xr:uid="{00000000-0005-0000-0000-00003A560000}"/>
    <cellStyle name="Separador de milhares 3 2 4 2 5 3" xfId="24802" xr:uid="{00000000-0005-0000-0000-00003B560000}"/>
    <cellStyle name="Separador de milhares 3 2 4 2 5 4" xfId="34982" xr:uid="{00000000-0005-0000-0000-00003C560000}"/>
    <cellStyle name="Separador de milhares 3 2 4 2 5 5" xfId="14621" xr:uid="{00000000-0005-0000-0000-00003D560000}"/>
    <cellStyle name="Separador de milhares 3 2 4 2 6" xfId="7368" xr:uid="{00000000-0005-0000-0000-00003E560000}"/>
    <cellStyle name="Separador de milhares 3 2 4 2 6 2" xfId="26555" xr:uid="{00000000-0005-0000-0000-00003F560000}"/>
    <cellStyle name="Separador de milhares 3 2 4 2 6 3" xfId="36735" xr:uid="{00000000-0005-0000-0000-000040560000}"/>
    <cellStyle name="Separador de milhares 3 2 4 2 6 4" xfId="16374" xr:uid="{00000000-0005-0000-0000-000041560000}"/>
    <cellStyle name="Separador de milhares 3 2 4 2 7" xfId="9361" xr:uid="{00000000-0005-0000-0000-000042560000}"/>
    <cellStyle name="Separador de milhares 3 2 4 2 7 2" xfId="28545" xr:uid="{00000000-0005-0000-0000-000043560000}"/>
    <cellStyle name="Separador de milhares 3 2 4 2 7 3" xfId="38725" xr:uid="{00000000-0005-0000-0000-000044560000}"/>
    <cellStyle name="Separador de milhares 3 2 4 2 7 4" xfId="18365" xr:uid="{00000000-0005-0000-0000-000045560000}"/>
    <cellStyle name="Separador de milhares 3 2 4 2 8" xfId="11114" xr:uid="{00000000-0005-0000-0000-000046560000}"/>
    <cellStyle name="Separador de milhares 3 2 4 2 8 2" xfId="30298" xr:uid="{00000000-0005-0000-0000-000047560000}"/>
    <cellStyle name="Separador de milhares 3 2 4 2 8 3" xfId="40478" xr:uid="{00000000-0005-0000-0000-000048560000}"/>
    <cellStyle name="Separador de milhares 3 2 4 2 8 4" xfId="20118" xr:uid="{00000000-0005-0000-0000-000049560000}"/>
    <cellStyle name="Separador de milhares 3 2 4 2 9" xfId="11990" xr:uid="{00000000-0005-0000-0000-00004A560000}"/>
    <cellStyle name="Separador de milhares 3 2 4 2 9 2" xfId="31174" xr:uid="{00000000-0005-0000-0000-00004B560000}"/>
    <cellStyle name="Separador de milhares 3 2 4 2 9 3" xfId="41354" xr:uid="{00000000-0005-0000-0000-00004C560000}"/>
    <cellStyle name="Separador de milhares 3 2 4 2 9 4" xfId="20994" xr:uid="{00000000-0005-0000-0000-00004D560000}"/>
    <cellStyle name="Separador de milhares 3 2 4 20" xfId="3740" xr:uid="{00000000-0005-0000-0000-00004E560000}"/>
    <cellStyle name="Separador de milhares 3 2 4 3" xfId="3963" xr:uid="{00000000-0005-0000-0000-00004F560000}"/>
    <cellStyle name="Separador de milhares 3 2 4 3 10" xfId="23151" xr:uid="{00000000-0005-0000-0000-000050560000}"/>
    <cellStyle name="Separador de milhares 3 2 4 3 11" xfId="33331" xr:uid="{00000000-0005-0000-0000-000051560000}"/>
    <cellStyle name="Separador de milhares 3 2 4 3 12" xfId="12970" xr:uid="{00000000-0005-0000-0000-000052560000}"/>
    <cellStyle name="Separador de milhares 3 2 4 3 2" xfId="4401" xr:uid="{00000000-0005-0000-0000-000053560000}"/>
    <cellStyle name="Separador de milhares 3 2 4 3 2 10" xfId="33769" xr:uid="{00000000-0005-0000-0000-000054560000}"/>
    <cellStyle name="Separador de milhares 3 2 4 3 2 11" xfId="13408" xr:uid="{00000000-0005-0000-0000-000055560000}"/>
    <cellStyle name="Separador de milhares 3 2 4 3 2 2" xfId="5278" xr:uid="{00000000-0005-0000-0000-000056560000}"/>
    <cellStyle name="Separador de milhares 3 2 4 3 2 2 2" xfId="7030" xr:uid="{00000000-0005-0000-0000-000057560000}"/>
    <cellStyle name="Separador de milhares 3 2 4 3 2 2 2 2" xfId="26217" xr:uid="{00000000-0005-0000-0000-000058560000}"/>
    <cellStyle name="Separador de milhares 3 2 4 3 2 2 2 3" xfId="36397" xr:uid="{00000000-0005-0000-0000-000059560000}"/>
    <cellStyle name="Separador de milhares 3 2 4 3 2 2 2 4" xfId="16036" xr:uid="{00000000-0005-0000-0000-00005A560000}"/>
    <cellStyle name="Separador de milhares 3 2 4 3 2 2 3" xfId="8783" xr:uid="{00000000-0005-0000-0000-00005B560000}"/>
    <cellStyle name="Separador de milhares 3 2 4 3 2 2 3 2" xfId="27970" xr:uid="{00000000-0005-0000-0000-00005C560000}"/>
    <cellStyle name="Separador de milhares 3 2 4 3 2 2 3 3" xfId="38150" xr:uid="{00000000-0005-0000-0000-00005D560000}"/>
    <cellStyle name="Separador de milhares 3 2 4 3 2 2 3 4" xfId="17789" xr:uid="{00000000-0005-0000-0000-00005E560000}"/>
    <cellStyle name="Separador de milhares 3 2 4 3 2 2 4" xfId="10776" xr:uid="{00000000-0005-0000-0000-00005F560000}"/>
    <cellStyle name="Separador de milhares 3 2 4 3 2 2 4 2" xfId="29960" xr:uid="{00000000-0005-0000-0000-000060560000}"/>
    <cellStyle name="Separador de milhares 3 2 4 3 2 2 4 3" xfId="40140" xr:uid="{00000000-0005-0000-0000-000061560000}"/>
    <cellStyle name="Separador de milhares 3 2 4 3 2 2 4 4" xfId="19780" xr:uid="{00000000-0005-0000-0000-000062560000}"/>
    <cellStyle name="Separador de milhares 3 2 4 3 2 2 5" xfId="24465" xr:uid="{00000000-0005-0000-0000-000063560000}"/>
    <cellStyle name="Separador de milhares 3 2 4 3 2 2 6" xfId="34645" xr:uid="{00000000-0005-0000-0000-000064560000}"/>
    <cellStyle name="Separador de milhares 3 2 4 3 2 2 7" xfId="14284" xr:uid="{00000000-0005-0000-0000-000065560000}"/>
    <cellStyle name="Separador de milhares 3 2 4 3 2 3" xfId="6154" xr:uid="{00000000-0005-0000-0000-000066560000}"/>
    <cellStyle name="Separador de milhares 3 2 4 3 2 3 2" xfId="25341" xr:uid="{00000000-0005-0000-0000-000067560000}"/>
    <cellStyle name="Separador de milhares 3 2 4 3 2 3 3" xfId="35521" xr:uid="{00000000-0005-0000-0000-000068560000}"/>
    <cellStyle name="Separador de milhares 3 2 4 3 2 3 4" xfId="15160" xr:uid="{00000000-0005-0000-0000-000069560000}"/>
    <cellStyle name="Separador de milhares 3 2 4 3 2 4" xfId="7907" xr:uid="{00000000-0005-0000-0000-00006A560000}"/>
    <cellStyle name="Separador de milhares 3 2 4 3 2 4 2" xfId="27094" xr:uid="{00000000-0005-0000-0000-00006B560000}"/>
    <cellStyle name="Separador de milhares 3 2 4 3 2 4 3" xfId="37274" xr:uid="{00000000-0005-0000-0000-00006C560000}"/>
    <cellStyle name="Separador de milhares 3 2 4 3 2 4 4" xfId="16913" xr:uid="{00000000-0005-0000-0000-00006D560000}"/>
    <cellStyle name="Separador de milhares 3 2 4 3 2 5" xfId="9900" xr:uid="{00000000-0005-0000-0000-00006E560000}"/>
    <cellStyle name="Separador de milhares 3 2 4 3 2 5 2" xfId="29084" xr:uid="{00000000-0005-0000-0000-00006F560000}"/>
    <cellStyle name="Separador de milhares 3 2 4 3 2 5 3" xfId="39264" xr:uid="{00000000-0005-0000-0000-000070560000}"/>
    <cellStyle name="Separador de milhares 3 2 4 3 2 5 4" xfId="18904" xr:uid="{00000000-0005-0000-0000-000071560000}"/>
    <cellStyle name="Separador de milhares 3 2 4 3 2 6" xfId="11653" xr:uid="{00000000-0005-0000-0000-000072560000}"/>
    <cellStyle name="Separador de milhares 3 2 4 3 2 6 2" xfId="30837" xr:uid="{00000000-0005-0000-0000-000073560000}"/>
    <cellStyle name="Separador de milhares 3 2 4 3 2 6 3" xfId="41017" xr:uid="{00000000-0005-0000-0000-000074560000}"/>
    <cellStyle name="Separador de milhares 3 2 4 3 2 6 4" xfId="20657" xr:uid="{00000000-0005-0000-0000-000075560000}"/>
    <cellStyle name="Separador de milhares 3 2 4 3 2 7" xfId="12529" xr:uid="{00000000-0005-0000-0000-000076560000}"/>
    <cellStyle name="Separador de milhares 3 2 4 3 2 7 2" xfId="31713" xr:uid="{00000000-0005-0000-0000-000077560000}"/>
    <cellStyle name="Separador de milhares 3 2 4 3 2 7 3" xfId="41893" xr:uid="{00000000-0005-0000-0000-000078560000}"/>
    <cellStyle name="Separador de milhares 3 2 4 3 2 7 4" xfId="21533" xr:uid="{00000000-0005-0000-0000-000079560000}"/>
    <cellStyle name="Separador de milhares 3 2 4 3 2 8" xfId="22410" xr:uid="{00000000-0005-0000-0000-00007A560000}"/>
    <cellStyle name="Separador de milhares 3 2 4 3 2 8 2" xfId="32590" xr:uid="{00000000-0005-0000-0000-00007B560000}"/>
    <cellStyle name="Separador de milhares 3 2 4 3 2 8 3" xfId="42770" xr:uid="{00000000-0005-0000-0000-00007C560000}"/>
    <cellStyle name="Separador de milhares 3 2 4 3 2 9" xfId="23589" xr:uid="{00000000-0005-0000-0000-00007D560000}"/>
    <cellStyle name="Separador de milhares 3 2 4 3 3" xfId="4840" xr:uid="{00000000-0005-0000-0000-00007E560000}"/>
    <cellStyle name="Separador de milhares 3 2 4 3 3 2" xfId="6592" xr:uid="{00000000-0005-0000-0000-00007F560000}"/>
    <cellStyle name="Separador de milhares 3 2 4 3 3 2 2" xfId="25779" xr:uid="{00000000-0005-0000-0000-000080560000}"/>
    <cellStyle name="Separador de milhares 3 2 4 3 3 2 3" xfId="35959" xr:uid="{00000000-0005-0000-0000-000081560000}"/>
    <cellStyle name="Separador de milhares 3 2 4 3 3 2 4" xfId="15598" xr:uid="{00000000-0005-0000-0000-000082560000}"/>
    <cellStyle name="Separador de milhares 3 2 4 3 3 3" xfId="8345" xr:uid="{00000000-0005-0000-0000-000083560000}"/>
    <cellStyle name="Separador de milhares 3 2 4 3 3 3 2" xfId="27532" xr:uid="{00000000-0005-0000-0000-000084560000}"/>
    <cellStyle name="Separador de milhares 3 2 4 3 3 3 3" xfId="37712" xr:uid="{00000000-0005-0000-0000-000085560000}"/>
    <cellStyle name="Separador de milhares 3 2 4 3 3 3 4" xfId="17351" xr:uid="{00000000-0005-0000-0000-000086560000}"/>
    <cellStyle name="Separador de milhares 3 2 4 3 3 4" xfId="10338" xr:uid="{00000000-0005-0000-0000-000087560000}"/>
    <cellStyle name="Separador de milhares 3 2 4 3 3 4 2" xfId="29522" xr:uid="{00000000-0005-0000-0000-000088560000}"/>
    <cellStyle name="Separador de milhares 3 2 4 3 3 4 3" xfId="39702" xr:uid="{00000000-0005-0000-0000-000089560000}"/>
    <cellStyle name="Separador de milhares 3 2 4 3 3 4 4" xfId="19342" xr:uid="{00000000-0005-0000-0000-00008A560000}"/>
    <cellStyle name="Separador de milhares 3 2 4 3 3 5" xfId="24027" xr:uid="{00000000-0005-0000-0000-00008B560000}"/>
    <cellStyle name="Separador de milhares 3 2 4 3 3 6" xfId="34207" xr:uid="{00000000-0005-0000-0000-00008C560000}"/>
    <cellStyle name="Separador de milhares 3 2 4 3 3 7" xfId="13846" xr:uid="{00000000-0005-0000-0000-00008D560000}"/>
    <cellStyle name="Separador de milhares 3 2 4 3 4" xfId="5716" xr:uid="{00000000-0005-0000-0000-00008E560000}"/>
    <cellStyle name="Separador de milhares 3 2 4 3 4 2" xfId="24903" xr:uid="{00000000-0005-0000-0000-00008F560000}"/>
    <cellStyle name="Separador de milhares 3 2 4 3 4 3" xfId="35083" xr:uid="{00000000-0005-0000-0000-000090560000}"/>
    <cellStyle name="Separador de milhares 3 2 4 3 4 4" xfId="14722" xr:uid="{00000000-0005-0000-0000-000091560000}"/>
    <cellStyle name="Separador de milhares 3 2 4 3 5" xfId="7469" xr:uid="{00000000-0005-0000-0000-000092560000}"/>
    <cellStyle name="Separador de milhares 3 2 4 3 5 2" xfId="26656" xr:uid="{00000000-0005-0000-0000-000093560000}"/>
    <cellStyle name="Separador de milhares 3 2 4 3 5 3" xfId="36836" xr:uid="{00000000-0005-0000-0000-000094560000}"/>
    <cellStyle name="Separador de milhares 3 2 4 3 5 4" xfId="16475" xr:uid="{00000000-0005-0000-0000-000095560000}"/>
    <cellStyle name="Separador de milhares 3 2 4 3 6" xfId="9462" xr:uid="{00000000-0005-0000-0000-000096560000}"/>
    <cellStyle name="Separador de milhares 3 2 4 3 6 2" xfId="28646" xr:uid="{00000000-0005-0000-0000-000097560000}"/>
    <cellStyle name="Separador de milhares 3 2 4 3 6 3" xfId="38826" xr:uid="{00000000-0005-0000-0000-000098560000}"/>
    <cellStyle name="Separador de milhares 3 2 4 3 6 4" xfId="18466" xr:uid="{00000000-0005-0000-0000-000099560000}"/>
    <cellStyle name="Separador de milhares 3 2 4 3 7" xfId="11215" xr:uid="{00000000-0005-0000-0000-00009A560000}"/>
    <cellStyle name="Separador de milhares 3 2 4 3 7 2" xfId="30399" xr:uid="{00000000-0005-0000-0000-00009B560000}"/>
    <cellStyle name="Separador de milhares 3 2 4 3 7 3" xfId="40579" xr:uid="{00000000-0005-0000-0000-00009C560000}"/>
    <cellStyle name="Separador de milhares 3 2 4 3 7 4" xfId="20219" xr:uid="{00000000-0005-0000-0000-00009D560000}"/>
    <cellStyle name="Separador de milhares 3 2 4 3 8" xfId="12091" xr:uid="{00000000-0005-0000-0000-00009E560000}"/>
    <cellStyle name="Separador de milhares 3 2 4 3 8 2" xfId="31275" xr:uid="{00000000-0005-0000-0000-00009F560000}"/>
    <cellStyle name="Separador de milhares 3 2 4 3 8 3" xfId="41455" xr:uid="{00000000-0005-0000-0000-0000A0560000}"/>
    <cellStyle name="Separador de milhares 3 2 4 3 8 4" xfId="21095" xr:uid="{00000000-0005-0000-0000-0000A1560000}"/>
    <cellStyle name="Separador de milhares 3 2 4 3 9" xfId="21972" xr:uid="{00000000-0005-0000-0000-0000A2560000}"/>
    <cellStyle name="Separador de milhares 3 2 4 3 9 2" xfId="32152" xr:uid="{00000000-0005-0000-0000-0000A3560000}"/>
    <cellStyle name="Separador de milhares 3 2 4 3 9 3" xfId="42332" xr:uid="{00000000-0005-0000-0000-0000A4560000}"/>
    <cellStyle name="Separador de milhares 3 2 4 4" xfId="4182" xr:uid="{00000000-0005-0000-0000-0000A5560000}"/>
    <cellStyle name="Separador de milhares 3 2 4 4 10" xfId="33550" xr:uid="{00000000-0005-0000-0000-0000A6560000}"/>
    <cellStyle name="Separador de milhares 3 2 4 4 11" xfId="13189" xr:uid="{00000000-0005-0000-0000-0000A7560000}"/>
    <cellStyle name="Separador de milhares 3 2 4 4 2" xfId="5059" xr:uid="{00000000-0005-0000-0000-0000A8560000}"/>
    <cellStyle name="Separador de milhares 3 2 4 4 2 2" xfId="6811" xr:uid="{00000000-0005-0000-0000-0000A9560000}"/>
    <cellStyle name="Separador de milhares 3 2 4 4 2 2 2" xfId="25998" xr:uid="{00000000-0005-0000-0000-0000AA560000}"/>
    <cellStyle name="Separador de milhares 3 2 4 4 2 2 3" xfId="36178" xr:uid="{00000000-0005-0000-0000-0000AB560000}"/>
    <cellStyle name="Separador de milhares 3 2 4 4 2 2 4" xfId="15817" xr:uid="{00000000-0005-0000-0000-0000AC560000}"/>
    <cellStyle name="Separador de milhares 3 2 4 4 2 3" xfId="8564" xr:uid="{00000000-0005-0000-0000-0000AD560000}"/>
    <cellStyle name="Separador de milhares 3 2 4 4 2 3 2" xfId="27751" xr:uid="{00000000-0005-0000-0000-0000AE560000}"/>
    <cellStyle name="Separador de milhares 3 2 4 4 2 3 3" xfId="37931" xr:uid="{00000000-0005-0000-0000-0000AF560000}"/>
    <cellStyle name="Separador de milhares 3 2 4 4 2 3 4" xfId="17570" xr:uid="{00000000-0005-0000-0000-0000B0560000}"/>
    <cellStyle name="Separador de milhares 3 2 4 4 2 4" xfId="10557" xr:uid="{00000000-0005-0000-0000-0000B1560000}"/>
    <cellStyle name="Separador de milhares 3 2 4 4 2 4 2" xfId="29741" xr:uid="{00000000-0005-0000-0000-0000B2560000}"/>
    <cellStyle name="Separador de milhares 3 2 4 4 2 4 3" xfId="39921" xr:uid="{00000000-0005-0000-0000-0000B3560000}"/>
    <cellStyle name="Separador de milhares 3 2 4 4 2 4 4" xfId="19561" xr:uid="{00000000-0005-0000-0000-0000B4560000}"/>
    <cellStyle name="Separador de milhares 3 2 4 4 2 5" xfId="24246" xr:uid="{00000000-0005-0000-0000-0000B5560000}"/>
    <cellStyle name="Separador de milhares 3 2 4 4 2 6" xfId="34426" xr:uid="{00000000-0005-0000-0000-0000B6560000}"/>
    <cellStyle name="Separador de milhares 3 2 4 4 2 7" xfId="14065" xr:uid="{00000000-0005-0000-0000-0000B7560000}"/>
    <cellStyle name="Separador de milhares 3 2 4 4 3" xfId="5935" xr:uid="{00000000-0005-0000-0000-0000B8560000}"/>
    <cellStyle name="Separador de milhares 3 2 4 4 3 2" xfId="25122" xr:uid="{00000000-0005-0000-0000-0000B9560000}"/>
    <cellStyle name="Separador de milhares 3 2 4 4 3 3" xfId="35302" xr:uid="{00000000-0005-0000-0000-0000BA560000}"/>
    <cellStyle name="Separador de milhares 3 2 4 4 3 4" xfId="14941" xr:uid="{00000000-0005-0000-0000-0000BB560000}"/>
    <cellStyle name="Separador de milhares 3 2 4 4 4" xfId="7688" xr:uid="{00000000-0005-0000-0000-0000BC560000}"/>
    <cellStyle name="Separador de milhares 3 2 4 4 4 2" xfId="26875" xr:uid="{00000000-0005-0000-0000-0000BD560000}"/>
    <cellStyle name="Separador de milhares 3 2 4 4 4 3" xfId="37055" xr:uid="{00000000-0005-0000-0000-0000BE560000}"/>
    <cellStyle name="Separador de milhares 3 2 4 4 4 4" xfId="16694" xr:uid="{00000000-0005-0000-0000-0000BF560000}"/>
    <cellStyle name="Separador de milhares 3 2 4 4 5" xfId="9681" xr:uid="{00000000-0005-0000-0000-0000C0560000}"/>
    <cellStyle name="Separador de milhares 3 2 4 4 5 2" xfId="28865" xr:uid="{00000000-0005-0000-0000-0000C1560000}"/>
    <cellStyle name="Separador de milhares 3 2 4 4 5 3" xfId="39045" xr:uid="{00000000-0005-0000-0000-0000C2560000}"/>
    <cellStyle name="Separador de milhares 3 2 4 4 5 4" xfId="18685" xr:uid="{00000000-0005-0000-0000-0000C3560000}"/>
    <cellStyle name="Separador de milhares 3 2 4 4 6" xfId="11434" xr:uid="{00000000-0005-0000-0000-0000C4560000}"/>
    <cellStyle name="Separador de milhares 3 2 4 4 6 2" xfId="30618" xr:uid="{00000000-0005-0000-0000-0000C5560000}"/>
    <cellStyle name="Separador de milhares 3 2 4 4 6 3" xfId="40798" xr:uid="{00000000-0005-0000-0000-0000C6560000}"/>
    <cellStyle name="Separador de milhares 3 2 4 4 6 4" xfId="20438" xr:uid="{00000000-0005-0000-0000-0000C7560000}"/>
    <cellStyle name="Separador de milhares 3 2 4 4 7" xfId="12310" xr:uid="{00000000-0005-0000-0000-0000C8560000}"/>
    <cellStyle name="Separador de milhares 3 2 4 4 7 2" xfId="31494" xr:uid="{00000000-0005-0000-0000-0000C9560000}"/>
    <cellStyle name="Separador de milhares 3 2 4 4 7 3" xfId="41674" xr:uid="{00000000-0005-0000-0000-0000CA560000}"/>
    <cellStyle name="Separador de milhares 3 2 4 4 7 4" xfId="21314" xr:uid="{00000000-0005-0000-0000-0000CB560000}"/>
    <cellStyle name="Separador de milhares 3 2 4 4 8" xfId="22191" xr:uid="{00000000-0005-0000-0000-0000CC560000}"/>
    <cellStyle name="Separador de milhares 3 2 4 4 8 2" xfId="32371" xr:uid="{00000000-0005-0000-0000-0000CD560000}"/>
    <cellStyle name="Separador de milhares 3 2 4 4 8 3" xfId="42551" xr:uid="{00000000-0005-0000-0000-0000CE560000}"/>
    <cellStyle name="Separador de milhares 3 2 4 4 9" xfId="23370" xr:uid="{00000000-0005-0000-0000-0000CF560000}"/>
    <cellStyle name="Separador de milhares 3 2 4 5" xfId="4621" xr:uid="{00000000-0005-0000-0000-0000D0560000}"/>
    <cellStyle name="Separador de milhares 3 2 4 5 2" xfId="6373" xr:uid="{00000000-0005-0000-0000-0000D1560000}"/>
    <cellStyle name="Separador de milhares 3 2 4 5 2 2" xfId="25560" xr:uid="{00000000-0005-0000-0000-0000D2560000}"/>
    <cellStyle name="Separador de milhares 3 2 4 5 2 3" xfId="35740" xr:uid="{00000000-0005-0000-0000-0000D3560000}"/>
    <cellStyle name="Separador de milhares 3 2 4 5 2 4" xfId="15379" xr:uid="{00000000-0005-0000-0000-0000D4560000}"/>
    <cellStyle name="Separador de milhares 3 2 4 5 3" xfId="8126" xr:uid="{00000000-0005-0000-0000-0000D5560000}"/>
    <cellStyle name="Separador de milhares 3 2 4 5 3 2" xfId="27313" xr:uid="{00000000-0005-0000-0000-0000D6560000}"/>
    <cellStyle name="Separador de milhares 3 2 4 5 3 3" xfId="37493" xr:uid="{00000000-0005-0000-0000-0000D7560000}"/>
    <cellStyle name="Separador de milhares 3 2 4 5 3 4" xfId="17132" xr:uid="{00000000-0005-0000-0000-0000D8560000}"/>
    <cellStyle name="Separador de milhares 3 2 4 5 4" xfId="10119" xr:uid="{00000000-0005-0000-0000-0000D9560000}"/>
    <cellStyle name="Separador de milhares 3 2 4 5 4 2" xfId="29303" xr:uid="{00000000-0005-0000-0000-0000DA560000}"/>
    <cellStyle name="Separador de milhares 3 2 4 5 4 3" xfId="39483" xr:uid="{00000000-0005-0000-0000-0000DB560000}"/>
    <cellStyle name="Separador de milhares 3 2 4 5 4 4" xfId="19123" xr:uid="{00000000-0005-0000-0000-0000DC560000}"/>
    <cellStyle name="Separador de milhares 3 2 4 5 5" xfId="23808" xr:uid="{00000000-0005-0000-0000-0000DD560000}"/>
    <cellStyle name="Separador de milhares 3 2 4 5 6" xfId="33988" xr:uid="{00000000-0005-0000-0000-0000DE560000}"/>
    <cellStyle name="Separador de milhares 3 2 4 5 7" xfId="13627" xr:uid="{00000000-0005-0000-0000-0000DF560000}"/>
    <cellStyle name="Separador de milhares 3 2 4 6" xfId="5497" xr:uid="{00000000-0005-0000-0000-0000E0560000}"/>
    <cellStyle name="Separador de milhares 3 2 4 6 2" xfId="9023" xr:uid="{00000000-0005-0000-0000-0000E1560000}"/>
    <cellStyle name="Separador de milhares 3 2 4 6 2 2" xfId="28207" xr:uid="{00000000-0005-0000-0000-0000E2560000}"/>
    <cellStyle name="Separador de milhares 3 2 4 6 2 3" xfId="38387" xr:uid="{00000000-0005-0000-0000-0000E3560000}"/>
    <cellStyle name="Separador de milhares 3 2 4 6 2 4" xfId="18027" xr:uid="{00000000-0005-0000-0000-0000E4560000}"/>
    <cellStyle name="Separador de milhares 3 2 4 6 3" xfId="24684" xr:uid="{00000000-0005-0000-0000-0000E5560000}"/>
    <cellStyle name="Separador de milhares 3 2 4 6 4" xfId="34864" xr:uid="{00000000-0005-0000-0000-0000E6560000}"/>
    <cellStyle name="Separador de milhares 3 2 4 6 5" xfId="14503" xr:uid="{00000000-0005-0000-0000-0000E7560000}"/>
    <cellStyle name="Separador de milhares 3 2 4 7" xfId="7250" xr:uid="{00000000-0005-0000-0000-0000E8560000}"/>
    <cellStyle name="Separador de milhares 3 2 4 7 2" xfId="26437" xr:uid="{00000000-0005-0000-0000-0000E9560000}"/>
    <cellStyle name="Separador de milhares 3 2 4 7 3" xfId="36617" xr:uid="{00000000-0005-0000-0000-0000EA560000}"/>
    <cellStyle name="Separador de milhares 3 2 4 7 4" xfId="16256" xr:uid="{00000000-0005-0000-0000-0000EB560000}"/>
    <cellStyle name="Separador de milhares 3 2 4 8" xfId="9243" xr:uid="{00000000-0005-0000-0000-0000EC560000}"/>
    <cellStyle name="Separador de milhares 3 2 4 8 2" xfId="28427" xr:uid="{00000000-0005-0000-0000-0000ED560000}"/>
    <cellStyle name="Separador de milhares 3 2 4 8 3" xfId="38607" xr:uid="{00000000-0005-0000-0000-0000EE560000}"/>
    <cellStyle name="Separador de milhares 3 2 4 8 4" xfId="18247" xr:uid="{00000000-0005-0000-0000-0000EF560000}"/>
    <cellStyle name="Separador de milhares 3 2 4 9" xfId="10996" xr:uid="{00000000-0005-0000-0000-0000F0560000}"/>
    <cellStyle name="Separador de milhares 3 2 4 9 2" xfId="30180" xr:uid="{00000000-0005-0000-0000-0000F1560000}"/>
    <cellStyle name="Separador de milhares 3 2 4 9 3" xfId="40360" xr:uid="{00000000-0005-0000-0000-0000F2560000}"/>
    <cellStyle name="Separador de milhares 3 2 4 9 4" xfId="20000" xr:uid="{00000000-0005-0000-0000-0000F3560000}"/>
    <cellStyle name="Separador de milhares 3 2 5" xfId="1745" xr:uid="{00000000-0005-0000-0000-0000F4560000}"/>
    <cellStyle name="Separador de milhares 3 2 5 10" xfId="21815" xr:uid="{00000000-0005-0000-0000-0000F5560000}"/>
    <cellStyle name="Separador de milhares 3 2 5 10 2" xfId="31995" xr:uid="{00000000-0005-0000-0000-0000F6560000}"/>
    <cellStyle name="Separador de milhares 3 2 5 10 3" xfId="42175" xr:uid="{00000000-0005-0000-0000-0000F7560000}"/>
    <cellStyle name="Separador de milhares 3 2 5 11" xfId="22711" xr:uid="{00000000-0005-0000-0000-0000F8560000}"/>
    <cellStyle name="Separador de milhares 3 2 5 11 2" xfId="32891" xr:uid="{00000000-0005-0000-0000-0000F9560000}"/>
    <cellStyle name="Separador de milhares 3 2 5 11 3" xfId="43071" xr:uid="{00000000-0005-0000-0000-0000FA560000}"/>
    <cellStyle name="Separador de milhares 3 2 5 12" xfId="22950" xr:uid="{00000000-0005-0000-0000-0000FB560000}"/>
    <cellStyle name="Separador de milhares 3 2 5 13" xfId="33130" xr:uid="{00000000-0005-0000-0000-0000FC560000}"/>
    <cellStyle name="Separador de milhares 3 2 5 14" xfId="43310" xr:uid="{00000000-0005-0000-0000-0000FD560000}"/>
    <cellStyle name="Separador de milhares 3 2 5 15" xfId="43549" xr:uid="{00000000-0005-0000-0000-0000FE560000}"/>
    <cellStyle name="Separador de milhares 3 2 5 16" xfId="12813" xr:uid="{00000000-0005-0000-0000-0000FF560000}"/>
    <cellStyle name="Separador de milhares 3 2 5 17" xfId="3805" xr:uid="{00000000-0005-0000-0000-000000570000}"/>
    <cellStyle name="Separador de milhares 3 2 5 2" xfId="4025" xr:uid="{00000000-0005-0000-0000-000001570000}"/>
    <cellStyle name="Separador de milhares 3 2 5 2 10" xfId="23213" xr:uid="{00000000-0005-0000-0000-000002570000}"/>
    <cellStyle name="Separador de milhares 3 2 5 2 11" xfId="33393" xr:uid="{00000000-0005-0000-0000-000003570000}"/>
    <cellStyle name="Separador de milhares 3 2 5 2 12" xfId="13032" xr:uid="{00000000-0005-0000-0000-000004570000}"/>
    <cellStyle name="Separador de milhares 3 2 5 2 2" xfId="4463" xr:uid="{00000000-0005-0000-0000-000005570000}"/>
    <cellStyle name="Separador de milhares 3 2 5 2 2 10" xfId="33831" xr:uid="{00000000-0005-0000-0000-000006570000}"/>
    <cellStyle name="Separador de milhares 3 2 5 2 2 11" xfId="13470" xr:uid="{00000000-0005-0000-0000-000007570000}"/>
    <cellStyle name="Separador de milhares 3 2 5 2 2 2" xfId="5340" xr:uid="{00000000-0005-0000-0000-000008570000}"/>
    <cellStyle name="Separador de milhares 3 2 5 2 2 2 2" xfId="7092" xr:uid="{00000000-0005-0000-0000-000009570000}"/>
    <cellStyle name="Separador de milhares 3 2 5 2 2 2 2 2" xfId="26279" xr:uid="{00000000-0005-0000-0000-00000A570000}"/>
    <cellStyle name="Separador de milhares 3 2 5 2 2 2 2 3" xfId="36459" xr:uid="{00000000-0005-0000-0000-00000B570000}"/>
    <cellStyle name="Separador de milhares 3 2 5 2 2 2 2 4" xfId="16098" xr:uid="{00000000-0005-0000-0000-00000C570000}"/>
    <cellStyle name="Separador de milhares 3 2 5 2 2 2 3" xfId="8845" xr:uid="{00000000-0005-0000-0000-00000D570000}"/>
    <cellStyle name="Separador de milhares 3 2 5 2 2 2 3 2" xfId="28032" xr:uid="{00000000-0005-0000-0000-00000E570000}"/>
    <cellStyle name="Separador de milhares 3 2 5 2 2 2 3 3" xfId="38212" xr:uid="{00000000-0005-0000-0000-00000F570000}"/>
    <cellStyle name="Separador de milhares 3 2 5 2 2 2 3 4" xfId="17851" xr:uid="{00000000-0005-0000-0000-000010570000}"/>
    <cellStyle name="Separador de milhares 3 2 5 2 2 2 4" xfId="10838" xr:uid="{00000000-0005-0000-0000-000011570000}"/>
    <cellStyle name="Separador de milhares 3 2 5 2 2 2 4 2" xfId="30022" xr:uid="{00000000-0005-0000-0000-000012570000}"/>
    <cellStyle name="Separador de milhares 3 2 5 2 2 2 4 3" xfId="40202" xr:uid="{00000000-0005-0000-0000-000013570000}"/>
    <cellStyle name="Separador de milhares 3 2 5 2 2 2 4 4" xfId="19842" xr:uid="{00000000-0005-0000-0000-000014570000}"/>
    <cellStyle name="Separador de milhares 3 2 5 2 2 2 5" xfId="24527" xr:uid="{00000000-0005-0000-0000-000015570000}"/>
    <cellStyle name="Separador de milhares 3 2 5 2 2 2 6" xfId="34707" xr:uid="{00000000-0005-0000-0000-000016570000}"/>
    <cellStyle name="Separador de milhares 3 2 5 2 2 2 7" xfId="14346" xr:uid="{00000000-0005-0000-0000-000017570000}"/>
    <cellStyle name="Separador de milhares 3 2 5 2 2 3" xfId="6216" xr:uid="{00000000-0005-0000-0000-000018570000}"/>
    <cellStyle name="Separador de milhares 3 2 5 2 2 3 2" xfId="25403" xr:uid="{00000000-0005-0000-0000-000019570000}"/>
    <cellStyle name="Separador de milhares 3 2 5 2 2 3 3" xfId="35583" xr:uid="{00000000-0005-0000-0000-00001A570000}"/>
    <cellStyle name="Separador de milhares 3 2 5 2 2 3 4" xfId="15222" xr:uid="{00000000-0005-0000-0000-00001B570000}"/>
    <cellStyle name="Separador de milhares 3 2 5 2 2 4" xfId="7969" xr:uid="{00000000-0005-0000-0000-00001C570000}"/>
    <cellStyle name="Separador de milhares 3 2 5 2 2 4 2" xfId="27156" xr:uid="{00000000-0005-0000-0000-00001D570000}"/>
    <cellStyle name="Separador de milhares 3 2 5 2 2 4 3" xfId="37336" xr:uid="{00000000-0005-0000-0000-00001E570000}"/>
    <cellStyle name="Separador de milhares 3 2 5 2 2 4 4" xfId="16975" xr:uid="{00000000-0005-0000-0000-00001F570000}"/>
    <cellStyle name="Separador de milhares 3 2 5 2 2 5" xfId="9962" xr:uid="{00000000-0005-0000-0000-000020570000}"/>
    <cellStyle name="Separador de milhares 3 2 5 2 2 5 2" xfId="29146" xr:uid="{00000000-0005-0000-0000-000021570000}"/>
    <cellStyle name="Separador de milhares 3 2 5 2 2 5 3" xfId="39326" xr:uid="{00000000-0005-0000-0000-000022570000}"/>
    <cellStyle name="Separador de milhares 3 2 5 2 2 5 4" xfId="18966" xr:uid="{00000000-0005-0000-0000-000023570000}"/>
    <cellStyle name="Separador de milhares 3 2 5 2 2 6" xfId="11715" xr:uid="{00000000-0005-0000-0000-000024570000}"/>
    <cellStyle name="Separador de milhares 3 2 5 2 2 6 2" xfId="30899" xr:uid="{00000000-0005-0000-0000-000025570000}"/>
    <cellStyle name="Separador de milhares 3 2 5 2 2 6 3" xfId="41079" xr:uid="{00000000-0005-0000-0000-000026570000}"/>
    <cellStyle name="Separador de milhares 3 2 5 2 2 6 4" xfId="20719" xr:uid="{00000000-0005-0000-0000-000027570000}"/>
    <cellStyle name="Separador de milhares 3 2 5 2 2 7" xfId="12591" xr:uid="{00000000-0005-0000-0000-000028570000}"/>
    <cellStyle name="Separador de milhares 3 2 5 2 2 7 2" xfId="31775" xr:uid="{00000000-0005-0000-0000-000029570000}"/>
    <cellStyle name="Separador de milhares 3 2 5 2 2 7 3" xfId="41955" xr:uid="{00000000-0005-0000-0000-00002A570000}"/>
    <cellStyle name="Separador de milhares 3 2 5 2 2 7 4" xfId="21595" xr:uid="{00000000-0005-0000-0000-00002B570000}"/>
    <cellStyle name="Separador de milhares 3 2 5 2 2 8" xfId="22472" xr:uid="{00000000-0005-0000-0000-00002C570000}"/>
    <cellStyle name="Separador de milhares 3 2 5 2 2 8 2" xfId="32652" xr:uid="{00000000-0005-0000-0000-00002D570000}"/>
    <cellStyle name="Separador de milhares 3 2 5 2 2 8 3" xfId="42832" xr:uid="{00000000-0005-0000-0000-00002E570000}"/>
    <cellStyle name="Separador de milhares 3 2 5 2 2 9" xfId="23651" xr:uid="{00000000-0005-0000-0000-00002F570000}"/>
    <cellStyle name="Separador de milhares 3 2 5 2 3" xfId="4902" xr:uid="{00000000-0005-0000-0000-000030570000}"/>
    <cellStyle name="Separador de milhares 3 2 5 2 3 2" xfId="6654" xr:uid="{00000000-0005-0000-0000-000031570000}"/>
    <cellStyle name="Separador de milhares 3 2 5 2 3 2 2" xfId="25841" xr:uid="{00000000-0005-0000-0000-000032570000}"/>
    <cellStyle name="Separador de milhares 3 2 5 2 3 2 3" xfId="36021" xr:uid="{00000000-0005-0000-0000-000033570000}"/>
    <cellStyle name="Separador de milhares 3 2 5 2 3 2 4" xfId="15660" xr:uid="{00000000-0005-0000-0000-000034570000}"/>
    <cellStyle name="Separador de milhares 3 2 5 2 3 3" xfId="8407" xr:uid="{00000000-0005-0000-0000-000035570000}"/>
    <cellStyle name="Separador de milhares 3 2 5 2 3 3 2" xfId="27594" xr:uid="{00000000-0005-0000-0000-000036570000}"/>
    <cellStyle name="Separador de milhares 3 2 5 2 3 3 3" xfId="37774" xr:uid="{00000000-0005-0000-0000-000037570000}"/>
    <cellStyle name="Separador de milhares 3 2 5 2 3 3 4" xfId="17413" xr:uid="{00000000-0005-0000-0000-000038570000}"/>
    <cellStyle name="Separador de milhares 3 2 5 2 3 4" xfId="10400" xr:uid="{00000000-0005-0000-0000-000039570000}"/>
    <cellStyle name="Separador de milhares 3 2 5 2 3 4 2" xfId="29584" xr:uid="{00000000-0005-0000-0000-00003A570000}"/>
    <cellStyle name="Separador de milhares 3 2 5 2 3 4 3" xfId="39764" xr:uid="{00000000-0005-0000-0000-00003B570000}"/>
    <cellStyle name="Separador de milhares 3 2 5 2 3 4 4" xfId="19404" xr:uid="{00000000-0005-0000-0000-00003C570000}"/>
    <cellStyle name="Separador de milhares 3 2 5 2 3 5" xfId="24089" xr:uid="{00000000-0005-0000-0000-00003D570000}"/>
    <cellStyle name="Separador de milhares 3 2 5 2 3 6" xfId="34269" xr:uid="{00000000-0005-0000-0000-00003E570000}"/>
    <cellStyle name="Separador de milhares 3 2 5 2 3 7" xfId="13908" xr:uid="{00000000-0005-0000-0000-00003F570000}"/>
    <cellStyle name="Separador de milhares 3 2 5 2 4" xfId="5778" xr:uid="{00000000-0005-0000-0000-000040570000}"/>
    <cellStyle name="Separador de milhares 3 2 5 2 4 2" xfId="24965" xr:uid="{00000000-0005-0000-0000-000041570000}"/>
    <cellStyle name="Separador de milhares 3 2 5 2 4 3" xfId="35145" xr:uid="{00000000-0005-0000-0000-000042570000}"/>
    <cellStyle name="Separador de milhares 3 2 5 2 4 4" xfId="14784" xr:uid="{00000000-0005-0000-0000-000043570000}"/>
    <cellStyle name="Separador de milhares 3 2 5 2 5" xfId="7531" xr:uid="{00000000-0005-0000-0000-000044570000}"/>
    <cellStyle name="Separador de milhares 3 2 5 2 5 2" xfId="26718" xr:uid="{00000000-0005-0000-0000-000045570000}"/>
    <cellStyle name="Separador de milhares 3 2 5 2 5 3" xfId="36898" xr:uid="{00000000-0005-0000-0000-000046570000}"/>
    <cellStyle name="Separador de milhares 3 2 5 2 5 4" xfId="16537" xr:uid="{00000000-0005-0000-0000-000047570000}"/>
    <cellStyle name="Separador de milhares 3 2 5 2 6" xfId="9524" xr:uid="{00000000-0005-0000-0000-000048570000}"/>
    <cellStyle name="Separador de milhares 3 2 5 2 6 2" xfId="28708" xr:uid="{00000000-0005-0000-0000-000049570000}"/>
    <cellStyle name="Separador de milhares 3 2 5 2 6 3" xfId="38888" xr:uid="{00000000-0005-0000-0000-00004A570000}"/>
    <cellStyle name="Separador de milhares 3 2 5 2 6 4" xfId="18528" xr:uid="{00000000-0005-0000-0000-00004B570000}"/>
    <cellStyle name="Separador de milhares 3 2 5 2 7" xfId="11277" xr:uid="{00000000-0005-0000-0000-00004C570000}"/>
    <cellStyle name="Separador de milhares 3 2 5 2 7 2" xfId="30461" xr:uid="{00000000-0005-0000-0000-00004D570000}"/>
    <cellStyle name="Separador de milhares 3 2 5 2 7 3" xfId="40641" xr:uid="{00000000-0005-0000-0000-00004E570000}"/>
    <cellStyle name="Separador de milhares 3 2 5 2 7 4" xfId="20281" xr:uid="{00000000-0005-0000-0000-00004F570000}"/>
    <cellStyle name="Separador de milhares 3 2 5 2 8" xfId="12153" xr:uid="{00000000-0005-0000-0000-000050570000}"/>
    <cellStyle name="Separador de milhares 3 2 5 2 8 2" xfId="31337" xr:uid="{00000000-0005-0000-0000-000051570000}"/>
    <cellStyle name="Separador de milhares 3 2 5 2 8 3" xfId="41517" xr:uid="{00000000-0005-0000-0000-000052570000}"/>
    <cellStyle name="Separador de milhares 3 2 5 2 8 4" xfId="21157" xr:uid="{00000000-0005-0000-0000-000053570000}"/>
    <cellStyle name="Separador de milhares 3 2 5 2 9" xfId="22034" xr:uid="{00000000-0005-0000-0000-000054570000}"/>
    <cellStyle name="Separador de milhares 3 2 5 2 9 2" xfId="32214" xr:uid="{00000000-0005-0000-0000-000055570000}"/>
    <cellStyle name="Separador de milhares 3 2 5 2 9 3" xfId="42394" xr:uid="{00000000-0005-0000-0000-000056570000}"/>
    <cellStyle name="Separador de milhares 3 2 5 3" xfId="4244" xr:uid="{00000000-0005-0000-0000-000057570000}"/>
    <cellStyle name="Separador de milhares 3 2 5 3 10" xfId="33612" xr:uid="{00000000-0005-0000-0000-000058570000}"/>
    <cellStyle name="Separador de milhares 3 2 5 3 11" xfId="13251" xr:uid="{00000000-0005-0000-0000-000059570000}"/>
    <cellStyle name="Separador de milhares 3 2 5 3 2" xfId="5121" xr:uid="{00000000-0005-0000-0000-00005A570000}"/>
    <cellStyle name="Separador de milhares 3 2 5 3 2 2" xfId="6873" xr:uid="{00000000-0005-0000-0000-00005B570000}"/>
    <cellStyle name="Separador de milhares 3 2 5 3 2 2 2" xfId="26060" xr:uid="{00000000-0005-0000-0000-00005C570000}"/>
    <cellStyle name="Separador de milhares 3 2 5 3 2 2 3" xfId="36240" xr:uid="{00000000-0005-0000-0000-00005D570000}"/>
    <cellStyle name="Separador de milhares 3 2 5 3 2 2 4" xfId="15879" xr:uid="{00000000-0005-0000-0000-00005E570000}"/>
    <cellStyle name="Separador de milhares 3 2 5 3 2 3" xfId="8626" xr:uid="{00000000-0005-0000-0000-00005F570000}"/>
    <cellStyle name="Separador de milhares 3 2 5 3 2 3 2" xfId="27813" xr:uid="{00000000-0005-0000-0000-000060570000}"/>
    <cellStyle name="Separador de milhares 3 2 5 3 2 3 3" xfId="37993" xr:uid="{00000000-0005-0000-0000-000061570000}"/>
    <cellStyle name="Separador de milhares 3 2 5 3 2 3 4" xfId="17632" xr:uid="{00000000-0005-0000-0000-000062570000}"/>
    <cellStyle name="Separador de milhares 3 2 5 3 2 4" xfId="10619" xr:uid="{00000000-0005-0000-0000-000063570000}"/>
    <cellStyle name="Separador de milhares 3 2 5 3 2 4 2" xfId="29803" xr:uid="{00000000-0005-0000-0000-000064570000}"/>
    <cellStyle name="Separador de milhares 3 2 5 3 2 4 3" xfId="39983" xr:uid="{00000000-0005-0000-0000-000065570000}"/>
    <cellStyle name="Separador de milhares 3 2 5 3 2 4 4" xfId="19623" xr:uid="{00000000-0005-0000-0000-000066570000}"/>
    <cellStyle name="Separador de milhares 3 2 5 3 2 5" xfId="24308" xr:uid="{00000000-0005-0000-0000-000067570000}"/>
    <cellStyle name="Separador de milhares 3 2 5 3 2 6" xfId="34488" xr:uid="{00000000-0005-0000-0000-000068570000}"/>
    <cellStyle name="Separador de milhares 3 2 5 3 2 7" xfId="14127" xr:uid="{00000000-0005-0000-0000-000069570000}"/>
    <cellStyle name="Separador de milhares 3 2 5 3 3" xfId="5997" xr:uid="{00000000-0005-0000-0000-00006A570000}"/>
    <cellStyle name="Separador de milhares 3 2 5 3 3 2" xfId="25184" xr:uid="{00000000-0005-0000-0000-00006B570000}"/>
    <cellStyle name="Separador de milhares 3 2 5 3 3 3" xfId="35364" xr:uid="{00000000-0005-0000-0000-00006C570000}"/>
    <cellStyle name="Separador de milhares 3 2 5 3 3 4" xfId="15003" xr:uid="{00000000-0005-0000-0000-00006D570000}"/>
    <cellStyle name="Separador de milhares 3 2 5 3 4" xfId="7750" xr:uid="{00000000-0005-0000-0000-00006E570000}"/>
    <cellStyle name="Separador de milhares 3 2 5 3 4 2" xfId="26937" xr:uid="{00000000-0005-0000-0000-00006F570000}"/>
    <cellStyle name="Separador de milhares 3 2 5 3 4 3" xfId="37117" xr:uid="{00000000-0005-0000-0000-000070570000}"/>
    <cellStyle name="Separador de milhares 3 2 5 3 4 4" xfId="16756" xr:uid="{00000000-0005-0000-0000-000071570000}"/>
    <cellStyle name="Separador de milhares 3 2 5 3 5" xfId="9743" xr:uid="{00000000-0005-0000-0000-000072570000}"/>
    <cellStyle name="Separador de milhares 3 2 5 3 5 2" xfId="28927" xr:uid="{00000000-0005-0000-0000-000073570000}"/>
    <cellStyle name="Separador de milhares 3 2 5 3 5 3" xfId="39107" xr:uid="{00000000-0005-0000-0000-000074570000}"/>
    <cellStyle name="Separador de milhares 3 2 5 3 5 4" xfId="18747" xr:uid="{00000000-0005-0000-0000-000075570000}"/>
    <cellStyle name="Separador de milhares 3 2 5 3 6" xfId="11496" xr:uid="{00000000-0005-0000-0000-000076570000}"/>
    <cellStyle name="Separador de milhares 3 2 5 3 6 2" xfId="30680" xr:uid="{00000000-0005-0000-0000-000077570000}"/>
    <cellStyle name="Separador de milhares 3 2 5 3 6 3" xfId="40860" xr:uid="{00000000-0005-0000-0000-000078570000}"/>
    <cellStyle name="Separador de milhares 3 2 5 3 6 4" xfId="20500" xr:uid="{00000000-0005-0000-0000-000079570000}"/>
    <cellStyle name="Separador de milhares 3 2 5 3 7" xfId="12372" xr:uid="{00000000-0005-0000-0000-00007A570000}"/>
    <cellStyle name="Separador de milhares 3 2 5 3 7 2" xfId="31556" xr:uid="{00000000-0005-0000-0000-00007B570000}"/>
    <cellStyle name="Separador de milhares 3 2 5 3 7 3" xfId="41736" xr:uid="{00000000-0005-0000-0000-00007C570000}"/>
    <cellStyle name="Separador de milhares 3 2 5 3 7 4" xfId="21376" xr:uid="{00000000-0005-0000-0000-00007D570000}"/>
    <cellStyle name="Separador de milhares 3 2 5 3 8" xfId="22253" xr:uid="{00000000-0005-0000-0000-00007E570000}"/>
    <cellStyle name="Separador de milhares 3 2 5 3 8 2" xfId="32433" xr:uid="{00000000-0005-0000-0000-00007F570000}"/>
    <cellStyle name="Separador de milhares 3 2 5 3 8 3" xfId="42613" xr:uid="{00000000-0005-0000-0000-000080570000}"/>
    <cellStyle name="Separador de milhares 3 2 5 3 9" xfId="23432" xr:uid="{00000000-0005-0000-0000-000081570000}"/>
    <cellStyle name="Separador de milhares 3 2 5 4" xfId="4683" xr:uid="{00000000-0005-0000-0000-000082570000}"/>
    <cellStyle name="Separador de milhares 3 2 5 4 2" xfId="6435" xr:uid="{00000000-0005-0000-0000-000083570000}"/>
    <cellStyle name="Separador de milhares 3 2 5 4 2 2" xfId="25622" xr:uid="{00000000-0005-0000-0000-000084570000}"/>
    <cellStyle name="Separador de milhares 3 2 5 4 2 3" xfId="35802" xr:uid="{00000000-0005-0000-0000-000085570000}"/>
    <cellStyle name="Separador de milhares 3 2 5 4 2 4" xfId="15441" xr:uid="{00000000-0005-0000-0000-000086570000}"/>
    <cellStyle name="Separador de milhares 3 2 5 4 3" xfId="8188" xr:uid="{00000000-0005-0000-0000-000087570000}"/>
    <cellStyle name="Separador de milhares 3 2 5 4 3 2" xfId="27375" xr:uid="{00000000-0005-0000-0000-000088570000}"/>
    <cellStyle name="Separador de milhares 3 2 5 4 3 3" xfId="37555" xr:uid="{00000000-0005-0000-0000-000089570000}"/>
    <cellStyle name="Separador de milhares 3 2 5 4 3 4" xfId="17194" xr:uid="{00000000-0005-0000-0000-00008A570000}"/>
    <cellStyle name="Separador de milhares 3 2 5 4 4" xfId="10181" xr:uid="{00000000-0005-0000-0000-00008B570000}"/>
    <cellStyle name="Separador de milhares 3 2 5 4 4 2" xfId="29365" xr:uid="{00000000-0005-0000-0000-00008C570000}"/>
    <cellStyle name="Separador de milhares 3 2 5 4 4 3" xfId="39545" xr:uid="{00000000-0005-0000-0000-00008D570000}"/>
    <cellStyle name="Separador de milhares 3 2 5 4 4 4" xfId="19185" xr:uid="{00000000-0005-0000-0000-00008E570000}"/>
    <cellStyle name="Separador de milhares 3 2 5 4 5" xfId="23870" xr:uid="{00000000-0005-0000-0000-00008F570000}"/>
    <cellStyle name="Separador de milhares 3 2 5 4 6" xfId="34050" xr:uid="{00000000-0005-0000-0000-000090570000}"/>
    <cellStyle name="Separador de milhares 3 2 5 4 7" xfId="13689" xr:uid="{00000000-0005-0000-0000-000091570000}"/>
    <cellStyle name="Separador de milhares 3 2 5 5" xfId="5559" xr:uid="{00000000-0005-0000-0000-000092570000}"/>
    <cellStyle name="Separador de milhares 3 2 5 5 2" xfId="9085" xr:uid="{00000000-0005-0000-0000-000093570000}"/>
    <cellStyle name="Separador de milhares 3 2 5 5 2 2" xfId="28269" xr:uid="{00000000-0005-0000-0000-000094570000}"/>
    <cellStyle name="Separador de milhares 3 2 5 5 2 3" xfId="38449" xr:uid="{00000000-0005-0000-0000-000095570000}"/>
    <cellStyle name="Separador de milhares 3 2 5 5 2 4" xfId="18089" xr:uid="{00000000-0005-0000-0000-000096570000}"/>
    <cellStyle name="Separador de milhares 3 2 5 5 3" xfId="24746" xr:uid="{00000000-0005-0000-0000-000097570000}"/>
    <cellStyle name="Separador de milhares 3 2 5 5 4" xfId="34926" xr:uid="{00000000-0005-0000-0000-000098570000}"/>
    <cellStyle name="Separador de milhares 3 2 5 5 5" xfId="14565" xr:uid="{00000000-0005-0000-0000-000099570000}"/>
    <cellStyle name="Separador de milhares 3 2 5 6" xfId="7312" xr:uid="{00000000-0005-0000-0000-00009A570000}"/>
    <cellStyle name="Separador de milhares 3 2 5 6 2" xfId="26499" xr:uid="{00000000-0005-0000-0000-00009B570000}"/>
    <cellStyle name="Separador de milhares 3 2 5 6 3" xfId="36679" xr:uid="{00000000-0005-0000-0000-00009C570000}"/>
    <cellStyle name="Separador de milhares 3 2 5 6 4" xfId="16318" xr:uid="{00000000-0005-0000-0000-00009D570000}"/>
    <cellStyle name="Separador de milhares 3 2 5 7" xfId="9305" xr:uid="{00000000-0005-0000-0000-00009E570000}"/>
    <cellStyle name="Separador de milhares 3 2 5 7 2" xfId="28489" xr:uid="{00000000-0005-0000-0000-00009F570000}"/>
    <cellStyle name="Separador de milhares 3 2 5 7 3" xfId="38669" xr:uid="{00000000-0005-0000-0000-0000A0570000}"/>
    <cellStyle name="Separador de milhares 3 2 5 7 4" xfId="18309" xr:uid="{00000000-0005-0000-0000-0000A1570000}"/>
    <cellStyle name="Separador de milhares 3 2 5 8" xfId="11058" xr:uid="{00000000-0005-0000-0000-0000A2570000}"/>
    <cellStyle name="Separador de milhares 3 2 5 8 2" xfId="30242" xr:uid="{00000000-0005-0000-0000-0000A3570000}"/>
    <cellStyle name="Separador de milhares 3 2 5 8 3" xfId="40422" xr:uid="{00000000-0005-0000-0000-0000A4570000}"/>
    <cellStyle name="Separador de milhares 3 2 5 8 4" xfId="20062" xr:uid="{00000000-0005-0000-0000-0000A5570000}"/>
    <cellStyle name="Separador de milhares 3 2 5 9" xfId="11934" xr:uid="{00000000-0005-0000-0000-0000A6570000}"/>
    <cellStyle name="Separador de milhares 3 2 5 9 2" xfId="31118" xr:uid="{00000000-0005-0000-0000-0000A7570000}"/>
    <cellStyle name="Separador de milhares 3 2 5 9 3" xfId="41298" xr:uid="{00000000-0005-0000-0000-0000A8570000}"/>
    <cellStyle name="Separador de milhares 3 2 5 9 4" xfId="20938" xr:uid="{00000000-0005-0000-0000-0000A9570000}"/>
    <cellStyle name="Separador de milhares 3 2 6" xfId="3093" xr:uid="{00000000-0005-0000-0000-0000AA570000}"/>
    <cellStyle name="Separador de milhares 3 2 6 2" xfId="28151" xr:uid="{00000000-0005-0000-0000-0000AB570000}"/>
    <cellStyle name="Separador de milhares 3 2 6 3" xfId="38331" xr:uid="{00000000-0005-0000-0000-0000AC570000}"/>
    <cellStyle name="Separador de milhares 3 2 6 4" xfId="17971" xr:uid="{00000000-0005-0000-0000-0000AD570000}"/>
    <cellStyle name="Separador de milhares 3 2 6 5" xfId="8966" xr:uid="{00000000-0005-0000-0000-0000AE570000}"/>
    <cellStyle name="Separador de milhares 3 2 7" xfId="22593" xr:uid="{00000000-0005-0000-0000-0000AF570000}"/>
    <cellStyle name="Separador de milhares 3 2 7 2" xfId="32773" xr:uid="{00000000-0005-0000-0000-0000B0570000}"/>
    <cellStyle name="Separador de milhares 3 2 7 3" xfId="42953" xr:uid="{00000000-0005-0000-0000-0000B1570000}"/>
    <cellStyle name="Separador de milhares 3 2 8" xfId="22832" xr:uid="{00000000-0005-0000-0000-0000B2570000}"/>
    <cellStyle name="Separador de milhares 3 2 9" xfId="33012" xr:uid="{00000000-0005-0000-0000-0000B3570000}"/>
    <cellStyle name="Separador de milhares 3 3" xfId="3743" xr:uid="{00000000-0005-0000-0000-0000B4570000}"/>
    <cellStyle name="Separador de milhares 3 3 10" xfId="11875" xr:uid="{00000000-0005-0000-0000-0000B5570000}"/>
    <cellStyle name="Separador de milhares 3 3 10 2" xfId="31059" xr:uid="{00000000-0005-0000-0000-0000B6570000}"/>
    <cellStyle name="Separador de milhares 3 3 10 3" xfId="41239" xr:uid="{00000000-0005-0000-0000-0000B7570000}"/>
    <cellStyle name="Separador de milhares 3 3 10 4" xfId="20879" xr:uid="{00000000-0005-0000-0000-0000B8570000}"/>
    <cellStyle name="Separador de milhares 3 3 11" xfId="21756" xr:uid="{00000000-0005-0000-0000-0000B9570000}"/>
    <cellStyle name="Separador de milhares 3 3 11 2" xfId="31936" xr:uid="{00000000-0005-0000-0000-0000BA570000}"/>
    <cellStyle name="Separador de milhares 3 3 11 3" xfId="42116" xr:uid="{00000000-0005-0000-0000-0000BB570000}"/>
    <cellStyle name="Separador de milhares 3 3 12" xfId="22652" xr:uid="{00000000-0005-0000-0000-0000BC570000}"/>
    <cellStyle name="Separador de milhares 3 3 12 2" xfId="32832" xr:uid="{00000000-0005-0000-0000-0000BD570000}"/>
    <cellStyle name="Separador de milhares 3 3 12 3" xfId="43012" xr:uid="{00000000-0005-0000-0000-0000BE570000}"/>
    <cellStyle name="Separador de milhares 3 3 13" xfId="22891" xr:uid="{00000000-0005-0000-0000-0000BF570000}"/>
    <cellStyle name="Separador de milhares 3 3 14" xfId="23060" xr:uid="{00000000-0005-0000-0000-0000C0570000}"/>
    <cellStyle name="Separador de milhares 3 3 15" xfId="33071" xr:uid="{00000000-0005-0000-0000-0000C1570000}"/>
    <cellStyle name="Separador de milhares 3 3 16" xfId="33240" xr:uid="{00000000-0005-0000-0000-0000C2570000}"/>
    <cellStyle name="Separador de milhares 3 3 17" xfId="43251" xr:uid="{00000000-0005-0000-0000-0000C3570000}"/>
    <cellStyle name="Separador de milhares 3 3 18" xfId="43490" xr:uid="{00000000-0005-0000-0000-0000C4570000}"/>
    <cellStyle name="Separador de milhares 3 3 19" xfId="12754" xr:uid="{00000000-0005-0000-0000-0000C5570000}"/>
    <cellStyle name="Separador de milhares 3 3 2" xfId="3864" xr:uid="{00000000-0005-0000-0000-0000C6570000}"/>
    <cellStyle name="Separador de milhares 3 3 2 10" xfId="21874" xr:uid="{00000000-0005-0000-0000-0000C7570000}"/>
    <cellStyle name="Separador de milhares 3 3 2 10 2" xfId="32054" xr:uid="{00000000-0005-0000-0000-0000C8570000}"/>
    <cellStyle name="Separador de milhares 3 3 2 10 3" xfId="42234" xr:uid="{00000000-0005-0000-0000-0000C9570000}"/>
    <cellStyle name="Separador de milhares 3 3 2 11" xfId="22770" xr:uid="{00000000-0005-0000-0000-0000CA570000}"/>
    <cellStyle name="Separador de milhares 3 3 2 11 2" xfId="32950" xr:uid="{00000000-0005-0000-0000-0000CB570000}"/>
    <cellStyle name="Separador de milhares 3 3 2 11 3" xfId="43130" xr:uid="{00000000-0005-0000-0000-0000CC570000}"/>
    <cellStyle name="Separador de milhares 3 3 2 12" xfId="23009" xr:uid="{00000000-0005-0000-0000-0000CD570000}"/>
    <cellStyle name="Separador de milhares 3 3 2 13" xfId="33189" xr:uid="{00000000-0005-0000-0000-0000CE570000}"/>
    <cellStyle name="Separador de milhares 3 3 2 14" xfId="43369" xr:uid="{00000000-0005-0000-0000-0000CF570000}"/>
    <cellStyle name="Separador de milhares 3 3 2 15" xfId="43608" xr:uid="{00000000-0005-0000-0000-0000D0570000}"/>
    <cellStyle name="Separador de milhares 3 3 2 16" xfId="12872" xr:uid="{00000000-0005-0000-0000-0000D1570000}"/>
    <cellStyle name="Separador de milhares 3 3 2 2" xfId="4084" xr:uid="{00000000-0005-0000-0000-0000D2570000}"/>
    <cellStyle name="Separador de milhares 3 3 2 2 10" xfId="23272" xr:uid="{00000000-0005-0000-0000-0000D3570000}"/>
    <cellStyle name="Separador de milhares 3 3 2 2 11" xfId="33452" xr:uid="{00000000-0005-0000-0000-0000D4570000}"/>
    <cellStyle name="Separador de milhares 3 3 2 2 12" xfId="13091" xr:uid="{00000000-0005-0000-0000-0000D5570000}"/>
    <cellStyle name="Separador de milhares 3 3 2 2 2" xfId="4522" xr:uid="{00000000-0005-0000-0000-0000D6570000}"/>
    <cellStyle name="Separador de milhares 3 3 2 2 2 10" xfId="33890" xr:uid="{00000000-0005-0000-0000-0000D7570000}"/>
    <cellStyle name="Separador de milhares 3 3 2 2 2 11" xfId="13529" xr:uid="{00000000-0005-0000-0000-0000D8570000}"/>
    <cellStyle name="Separador de milhares 3 3 2 2 2 2" xfId="5399" xr:uid="{00000000-0005-0000-0000-0000D9570000}"/>
    <cellStyle name="Separador de milhares 3 3 2 2 2 2 2" xfId="7151" xr:uid="{00000000-0005-0000-0000-0000DA570000}"/>
    <cellStyle name="Separador de milhares 3 3 2 2 2 2 2 2" xfId="26338" xr:uid="{00000000-0005-0000-0000-0000DB570000}"/>
    <cellStyle name="Separador de milhares 3 3 2 2 2 2 2 3" xfId="36518" xr:uid="{00000000-0005-0000-0000-0000DC570000}"/>
    <cellStyle name="Separador de milhares 3 3 2 2 2 2 2 4" xfId="16157" xr:uid="{00000000-0005-0000-0000-0000DD570000}"/>
    <cellStyle name="Separador de milhares 3 3 2 2 2 2 3" xfId="8904" xr:uid="{00000000-0005-0000-0000-0000DE570000}"/>
    <cellStyle name="Separador de milhares 3 3 2 2 2 2 3 2" xfId="28091" xr:uid="{00000000-0005-0000-0000-0000DF570000}"/>
    <cellStyle name="Separador de milhares 3 3 2 2 2 2 3 3" xfId="38271" xr:uid="{00000000-0005-0000-0000-0000E0570000}"/>
    <cellStyle name="Separador de milhares 3 3 2 2 2 2 3 4" xfId="17910" xr:uid="{00000000-0005-0000-0000-0000E1570000}"/>
    <cellStyle name="Separador de milhares 3 3 2 2 2 2 4" xfId="10897" xr:uid="{00000000-0005-0000-0000-0000E2570000}"/>
    <cellStyle name="Separador de milhares 3 3 2 2 2 2 4 2" xfId="30081" xr:uid="{00000000-0005-0000-0000-0000E3570000}"/>
    <cellStyle name="Separador de milhares 3 3 2 2 2 2 4 3" xfId="40261" xr:uid="{00000000-0005-0000-0000-0000E4570000}"/>
    <cellStyle name="Separador de milhares 3 3 2 2 2 2 4 4" xfId="19901" xr:uid="{00000000-0005-0000-0000-0000E5570000}"/>
    <cellStyle name="Separador de milhares 3 3 2 2 2 2 5" xfId="24586" xr:uid="{00000000-0005-0000-0000-0000E6570000}"/>
    <cellStyle name="Separador de milhares 3 3 2 2 2 2 6" xfId="34766" xr:uid="{00000000-0005-0000-0000-0000E7570000}"/>
    <cellStyle name="Separador de milhares 3 3 2 2 2 2 7" xfId="14405" xr:uid="{00000000-0005-0000-0000-0000E8570000}"/>
    <cellStyle name="Separador de milhares 3 3 2 2 2 3" xfId="6275" xr:uid="{00000000-0005-0000-0000-0000E9570000}"/>
    <cellStyle name="Separador de milhares 3 3 2 2 2 3 2" xfId="25462" xr:uid="{00000000-0005-0000-0000-0000EA570000}"/>
    <cellStyle name="Separador de milhares 3 3 2 2 2 3 3" xfId="35642" xr:uid="{00000000-0005-0000-0000-0000EB570000}"/>
    <cellStyle name="Separador de milhares 3 3 2 2 2 3 4" xfId="15281" xr:uid="{00000000-0005-0000-0000-0000EC570000}"/>
    <cellStyle name="Separador de milhares 3 3 2 2 2 4" xfId="8028" xr:uid="{00000000-0005-0000-0000-0000ED570000}"/>
    <cellStyle name="Separador de milhares 3 3 2 2 2 4 2" xfId="27215" xr:uid="{00000000-0005-0000-0000-0000EE570000}"/>
    <cellStyle name="Separador de milhares 3 3 2 2 2 4 3" xfId="37395" xr:uid="{00000000-0005-0000-0000-0000EF570000}"/>
    <cellStyle name="Separador de milhares 3 3 2 2 2 4 4" xfId="17034" xr:uid="{00000000-0005-0000-0000-0000F0570000}"/>
    <cellStyle name="Separador de milhares 3 3 2 2 2 5" xfId="10021" xr:uid="{00000000-0005-0000-0000-0000F1570000}"/>
    <cellStyle name="Separador de milhares 3 3 2 2 2 5 2" xfId="29205" xr:uid="{00000000-0005-0000-0000-0000F2570000}"/>
    <cellStyle name="Separador de milhares 3 3 2 2 2 5 3" xfId="39385" xr:uid="{00000000-0005-0000-0000-0000F3570000}"/>
    <cellStyle name="Separador de milhares 3 3 2 2 2 5 4" xfId="19025" xr:uid="{00000000-0005-0000-0000-0000F4570000}"/>
    <cellStyle name="Separador de milhares 3 3 2 2 2 6" xfId="11774" xr:uid="{00000000-0005-0000-0000-0000F5570000}"/>
    <cellStyle name="Separador de milhares 3 3 2 2 2 6 2" xfId="30958" xr:uid="{00000000-0005-0000-0000-0000F6570000}"/>
    <cellStyle name="Separador de milhares 3 3 2 2 2 6 3" xfId="41138" xr:uid="{00000000-0005-0000-0000-0000F7570000}"/>
    <cellStyle name="Separador de milhares 3 3 2 2 2 6 4" xfId="20778" xr:uid="{00000000-0005-0000-0000-0000F8570000}"/>
    <cellStyle name="Separador de milhares 3 3 2 2 2 7" xfId="12650" xr:uid="{00000000-0005-0000-0000-0000F9570000}"/>
    <cellStyle name="Separador de milhares 3 3 2 2 2 7 2" xfId="31834" xr:uid="{00000000-0005-0000-0000-0000FA570000}"/>
    <cellStyle name="Separador de milhares 3 3 2 2 2 7 3" xfId="42014" xr:uid="{00000000-0005-0000-0000-0000FB570000}"/>
    <cellStyle name="Separador de milhares 3 3 2 2 2 7 4" xfId="21654" xr:uid="{00000000-0005-0000-0000-0000FC570000}"/>
    <cellStyle name="Separador de milhares 3 3 2 2 2 8" xfId="22531" xr:uid="{00000000-0005-0000-0000-0000FD570000}"/>
    <cellStyle name="Separador de milhares 3 3 2 2 2 8 2" xfId="32711" xr:uid="{00000000-0005-0000-0000-0000FE570000}"/>
    <cellStyle name="Separador de milhares 3 3 2 2 2 8 3" xfId="42891" xr:uid="{00000000-0005-0000-0000-0000FF570000}"/>
    <cellStyle name="Separador de milhares 3 3 2 2 2 9" xfId="23710" xr:uid="{00000000-0005-0000-0000-000000580000}"/>
    <cellStyle name="Separador de milhares 3 3 2 2 3" xfId="4961" xr:uid="{00000000-0005-0000-0000-000001580000}"/>
    <cellStyle name="Separador de milhares 3 3 2 2 3 2" xfId="6713" xr:uid="{00000000-0005-0000-0000-000002580000}"/>
    <cellStyle name="Separador de milhares 3 3 2 2 3 2 2" xfId="25900" xr:uid="{00000000-0005-0000-0000-000003580000}"/>
    <cellStyle name="Separador de milhares 3 3 2 2 3 2 3" xfId="36080" xr:uid="{00000000-0005-0000-0000-000004580000}"/>
    <cellStyle name="Separador de milhares 3 3 2 2 3 2 4" xfId="15719" xr:uid="{00000000-0005-0000-0000-000005580000}"/>
    <cellStyle name="Separador de milhares 3 3 2 2 3 3" xfId="8466" xr:uid="{00000000-0005-0000-0000-000006580000}"/>
    <cellStyle name="Separador de milhares 3 3 2 2 3 3 2" xfId="27653" xr:uid="{00000000-0005-0000-0000-000007580000}"/>
    <cellStyle name="Separador de milhares 3 3 2 2 3 3 3" xfId="37833" xr:uid="{00000000-0005-0000-0000-000008580000}"/>
    <cellStyle name="Separador de milhares 3 3 2 2 3 3 4" xfId="17472" xr:uid="{00000000-0005-0000-0000-000009580000}"/>
    <cellStyle name="Separador de milhares 3 3 2 2 3 4" xfId="10459" xr:uid="{00000000-0005-0000-0000-00000A580000}"/>
    <cellStyle name="Separador de milhares 3 3 2 2 3 4 2" xfId="29643" xr:uid="{00000000-0005-0000-0000-00000B580000}"/>
    <cellStyle name="Separador de milhares 3 3 2 2 3 4 3" xfId="39823" xr:uid="{00000000-0005-0000-0000-00000C580000}"/>
    <cellStyle name="Separador de milhares 3 3 2 2 3 4 4" xfId="19463" xr:uid="{00000000-0005-0000-0000-00000D580000}"/>
    <cellStyle name="Separador de milhares 3 3 2 2 3 5" xfId="24148" xr:uid="{00000000-0005-0000-0000-00000E580000}"/>
    <cellStyle name="Separador de milhares 3 3 2 2 3 6" xfId="34328" xr:uid="{00000000-0005-0000-0000-00000F580000}"/>
    <cellStyle name="Separador de milhares 3 3 2 2 3 7" xfId="13967" xr:uid="{00000000-0005-0000-0000-000010580000}"/>
    <cellStyle name="Separador de milhares 3 3 2 2 4" xfId="5837" xr:uid="{00000000-0005-0000-0000-000011580000}"/>
    <cellStyle name="Separador de milhares 3 3 2 2 4 2" xfId="25024" xr:uid="{00000000-0005-0000-0000-000012580000}"/>
    <cellStyle name="Separador de milhares 3 3 2 2 4 3" xfId="35204" xr:uid="{00000000-0005-0000-0000-000013580000}"/>
    <cellStyle name="Separador de milhares 3 3 2 2 4 4" xfId="14843" xr:uid="{00000000-0005-0000-0000-000014580000}"/>
    <cellStyle name="Separador de milhares 3 3 2 2 5" xfId="7590" xr:uid="{00000000-0005-0000-0000-000015580000}"/>
    <cellStyle name="Separador de milhares 3 3 2 2 5 2" xfId="26777" xr:uid="{00000000-0005-0000-0000-000016580000}"/>
    <cellStyle name="Separador de milhares 3 3 2 2 5 3" xfId="36957" xr:uid="{00000000-0005-0000-0000-000017580000}"/>
    <cellStyle name="Separador de milhares 3 3 2 2 5 4" xfId="16596" xr:uid="{00000000-0005-0000-0000-000018580000}"/>
    <cellStyle name="Separador de milhares 3 3 2 2 6" xfId="9583" xr:uid="{00000000-0005-0000-0000-000019580000}"/>
    <cellStyle name="Separador de milhares 3 3 2 2 6 2" xfId="28767" xr:uid="{00000000-0005-0000-0000-00001A580000}"/>
    <cellStyle name="Separador de milhares 3 3 2 2 6 3" xfId="38947" xr:uid="{00000000-0005-0000-0000-00001B580000}"/>
    <cellStyle name="Separador de milhares 3 3 2 2 6 4" xfId="18587" xr:uid="{00000000-0005-0000-0000-00001C580000}"/>
    <cellStyle name="Separador de milhares 3 3 2 2 7" xfId="11336" xr:uid="{00000000-0005-0000-0000-00001D580000}"/>
    <cellStyle name="Separador de milhares 3 3 2 2 7 2" xfId="30520" xr:uid="{00000000-0005-0000-0000-00001E580000}"/>
    <cellStyle name="Separador de milhares 3 3 2 2 7 3" xfId="40700" xr:uid="{00000000-0005-0000-0000-00001F580000}"/>
    <cellStyle name="Separador de milhares 3 3 2 2 7 4" xfId="20340" xr:uid="{00000000-0005-0000-0000-000020580000}"/>
    <cellStyle name="Separador de milhares 3 3 2 2 8" xfId="12212" xr:uid="{00000000-0005-0000-0000-000021580000}"/>
    <cellStyle name="Separador de milhares 3 3 2 2 8 2" xfId="31396" xr:uid="{00000000-0005-0000-0000-000022580000}"/>
    <cellStyle name="Separador de milhares 3 3 2 2 8 3" xfId="41576" xr:uid="{00000000-0005-0000-0000-000023580000}"/>
    <cellStyle name="Separador de milhares 3 3 2 2 8 4" xfId="21216" xr:uid="{00000000-0005-0000-0000-000024580000}"/>
    <cellStyle name="Separador de milhares 3 3 2 2 9" xfId="22093" xr:uid="{00000000-0005-0000-0000-000025580000}"/>
    <cellStyle name="Separador de milhares 3 3 2 2 9 2" xfId="32273" xr:uid="{00000000-0005-0000-0000-000026580000}"/>
    <cellStyle name="Separador de milhares 3 3 2 2 9 3" xfId="42453" xr:uid="{00000000-0005-0000-0000-000027580000}"/>
    <cellStyle name="Separador de milhares 3 3 2 3" xfId="4303" xr:uid="{00000000-0005-0000-0000-000028580000}"/>
    <cellStyle name="Separador de milhares 3 3 2 3 10" xfId="33671" xr:uid="{00000000-0005-0000-0000-000029580000}"/>
    <cellStyle name="Separador de milhares 3 3 2 3 11" xfId="13310" xr:uid="{00000000-0005-0000-0000-00002A580000}"/>
    <cellStyle name="Separador de milhares 3 3 2 3 2" xfId="5180" xr:uid="{00000000-0005-0000-0000-00002B580000}"/>
    <cellStyle name="Separador de milhares 3 3 2 3 2 2" xfId="6932" xr:uid="{00000000-0005-0000-0000-00002C580000}"/>
    <cellStyle name="Separador de milhares 3 3 2 3 2 2 2" xfId="26119" xr:uid="{00000000-0005-0000-0000-00002D580000}"/>
    <cellStyle name="Separador de milhares 3 3 2 3 2 2 3" xfId="36299" xr:uid="{00000000-0005-0000-0000-00002E580000}"/>
    <cellStyle name="Separador de milhares 3 3 2 3 2 2 4" xfId="15938" xr:uid="{00000000-0005-0000-0000-00002F580000}"/>
    <cellStyle name="Separador de milhares 3 3 2 3 2 3" xfId="8685" xr:uid="{00000000-0005-0000-0000-000030580000}"/>
    <cellStyle name="Separador de milhares 3 3 2 3 2 3 2" xfId="27872" xr:uid="{00000000-0005-0000-0000-000031580000}"/>
    <cellStyle name="Separador de milhares 3 3 2 3 2 3 3" xfId="38052" xr:uid="{00000000-0005-0000-0000-000032580000}"/>
    <cellStyle name="Separador de milhares 3 3 2 3 2 3 4" xfId="17691" xr:uid="{00000000-0005-0000-0000-000033580000}"/>
    <cellStyle name="Separador de milhares 3 3 2 3 2 4" xfId="10678" xr:uid="{00000000-0005-0000-0000-000034580000}"/>
    <cellStyle name="Separador de milhares 3 3 2 3 2 4 2" xfId="29862" xr:uid="{00000000-0005-0000-0000-000035580000}"/>
    <cellStyle name="Separador de milhares 3 3 2 3 2 4 3" xfId="40042" xr:uid="{00000000-0005-0000-0000-000036580000}"/>
    <cellStyle name="Separador de milhares 3 3 2 3 2 4 4" xfId="19682" xr:uid="{00000000-0005-0000-0000-000037580000}"/>
    <cellStyle name="Separador de milhares 3 3 2 3 2 5" xfId="24367" xr:uid="{00000000-0005-0000-0000-000038580000}"/>
    <cellStyle name="Separador de milhares 3 3 2 3 2 6" xfId="34547" xr:uid="{00000000-0005-0000-0000-000039580000}"/>
    <cellStyle name="Separador de milhares 3 3 2 3 2 7" xfId="14186" xr:uid="{00000000-0005-0000-0000-00003A580000}"/>
    <cellStyle name="Separador de milhares 3 3 2 3 3" xfId="6056" xr:uid="{00000000-0005-0000-0000-00003B580000}"/>
    <cellStyle name="Separador de milhares 3 3 2 3 3 2" xfId="25243" xr:uid="{00000000-0005-0000-0000-00003C580000}"/>
    <cellStyle name="Separador de milhares 3 3 2 3 3 3" xfId="35423" xr:uid="{00000000-0005-0000-0000-00003D580000}"/>
    <cellStyle name="Separador de milhares 3 3 2 3 3 4" xfId="15062" xr:uid="{00000000-0005-0000-0000-00003E580000}"/>
    <cellStyle name="Separador de milhares 3 3 2 3 4" xfId="7809" xr:uid="{00000000-0005-0000-0000-00003F580000}"/>
    <cellStyle name="Separador de milhares 3 3 2 3 4 2" xfId="26996" xr:uid="{00000000-0005-0000-0000-000040580000}"/>
    <cellStyle name="Separador de milhares 3 3 2 3 4 3" xfId="37176" xr:uid="{00000000-0005-0000-0000-000041580000}"/>
    <cellStyle name="Separador de milhares 3 3 2 3 4 4" xfId="16815" xr:uid="{00000000-0005-0000-0000-000042580000}"/>
    <cellStyle name="Separador de milhares 3 3 2 3 5" xfId="9802" xr:uid="{00000000-0005-0000-0000-000043580000}"/>
    <cellStyle name="Separador de milhares 3 3 2 3 5 2" xfId="28986" xr:uid="{00000000-0005-0000-0000-000044580000}"/>
    <cellStyle name="Separador de milhares 3 3 2 3 5 3" xfId="39166" xr:uid="{00000000-0005-0000-0000-000045580000}"/>
    <cellStyle name="Separador de milhares 3 3 2 3 5 4" xfId="18806" xr:uid="{00000000-0005-0000-0000-000046580000}"/>
    <cellStyle name="Separador de milhares 3 3 2 3 6" xfId="11555" xr:uid="{00000000-0005-0000-0000-000047580000}"/>
    <cellStyle name="Separador de milhares 3 3 2 3 6 2" xfId="30739" xr:uid="{00000000-0005-0000-0000-000048580000}"/>
    <cellStyle name="Separador de milhares 3 3 2 3 6 3" xfId="40919" xr:uid="{00000000-0005-0000-0000-000049580000}"/>
    <cellStyle name="Separador de milhares 3 3 2 3 6 4" xfId="20559" xr:uid="{00000000-0005-0000-0000-00004A580000}"/>
    <cellStyle name="Separador de milhares 3 3 2 3 7" xfId="12431" xr:uid="{00000000-0005-0000-0000-00004B580000}"/>
    <cellStyle name="Separador de milhares 3 3 2 3 7 2" xfId="31615" xr:uid="{00000000-0005-0000-0000-00004C580000}"/>
    <cellStyle name="Separador de milhares 3 3 2 3 7 3" xfId="41795" xr:uid="{00000000-0005-0000-0000-00004D580000}"/>
    <cellStyle name="Separador de milhares 3 3 2 3 7 4" xfId="21435" xr:uid="{00000000-0005-0000-0000-00004E580000}"/>
    <cellStyle name="Separador de milhares 3 3 2 3 8" xfId="22312" xr:uid="{00000000-0005-0000-0000-00004F580000}"/>
    <cellStyle name="Separador de milhares 3 3 2 3 8 2" xfId="32492" xr:uid="{00000000-0005-0000-0000-000050580000}"/>
    <cellStyle name="Separador de milhares 3 3 2 3 8 3" xfId="42672" xr:uid="{00000000-0005-0000-0000-000051580000}"/>
    <cellStyle name="Separador de milhares 3 3 2 3 9" xfId="23491" xr:uid="{00000000-0005-0000-0000-000052580000}"/>
    <cellStyle name="Separador de milhares 3 3 2 4" xfId="4742" xr:uid="{00000000-0005-0000-0000-000053580000}"/>
    <cellStyle name="Separador de milhares 3 3 2 4 2" xfId="6494" xr:uid="{00000000-0005-0000-0000-000054580000}"/>
    <cellStyle name="Separador de milhares 3 3 2 4 2 2" xfId="25681" xr:uid="{00000000-0005-0000-0000-000055580000}"/>
    <cellStyle name="Separador de milhares 3 3 2 4 2 3" xfId="35861" xr:uid="{00000000-0005-0000-0000-000056580000}"/>
    <cellStyle name="Separador de milhares 3 3 2 4 2 4" xfId="15500" xr:uid="{00000000-0005-0000-0000-000057580000}"/>
    <cellStyle name="Separador de milhares 3 3 2 4 3" xfId="8247" xr:uid="{00000000-0005-0000-0000-000058580000}"/>
    <cellStyle name="Separador de milhares 3 3 2 4 3 2" xfId="27434" xr:uid="{00000000-0005-0000-0000-000059580000}"/>
    <cellStyle name="Separador de milhares 3 3 2 4 3 3" xfId="37614" xr:uid="{00000000-0005-0000-0000-00005A580000}"/>
    <cellStyle name="Separador de milhares 3 3 2 4 3 4" xfId="17253" xr:uid="{00000000-0005-0000-0000-00005B580000}"/>
    <cellStyle name="Separador de milhares 3 3 2 4 4" xfId="10240" xr:uid="{00000000-0005-0000-0000-00005C580000}"/>
    <cellStyle name="Separador de milhares 3 3 2 4 4 2" xfId="29424" xr:uid="{00000000-0005-0000-0000-00005D580000}"/>
    <cellStyle name="Separador de milhares 3 3 2 4 4 3" xfId="39604" xr:uid="{00000000-0005-0000-0000-00005E580000}"/>
    <cellStyle name="Separador de milhares 3 3 2 4 4 4" xfId="19244" xr:uid="{00000000-0005-0000-0000-00005F580000}"/>
    <cellStyle name="Separador de milhares 3 3 2 4 5" xfId="23929" xr:uid="{00000000-0005-0000-0000-000060580000}"/>
    <cellStyle name="Separador de milhares 3 3 2 4 6" xfId="34109" xr:uid="{00000000-0005-0000-0000-000061580000}"/>
    <cellStyle name="Separador de milhares 3 3 2 4 7" xfId="13748" xr:uid="{00000000-0005-0000-0000-000062580000}"/>
    <cellStyle name="Separador de milhares 3 3 2 5" xfId="5618" xr:uid="{00000000-0005-0000-0000-000063580000}"/>
    <cellStyle name="Separador de milhares 3 3 2 5 2" xfId="9144" xr:uid="{00000000-0005-0000-0000-000064580000}"/>
    <cellStyle name="Separador de milhares 3 3 2 5 2 2" xfId="28328" xr:uid="{00000000-0005-0000-0000-000065580000}"/>
    <cellStyle name="Separador de milhares 3 3 2 5 2 3" xfId="38508" xr:uid="{00000000-0005-0000-0000-000066580000}"/>
    <cellStyle name="Separador de milhares 3 3 2 5 2 4" xfId="18148" xr:uid="{00000000-0005-0000-0000-000067580000}"/>
    <cellStyle name="Separador de milhares 3 3 2 5 3" xfId="24805" xr:uid="{00000000-0005-0000-0000-000068580000}"/>
    <cellStyle name="Separador de milhares 3 3 2 5 4" xfId="34985" xr:uid="{00000000-0005-0000-0000-000069580000}"/>
    <cellStyle name="Separador de milhares 3 3 2 5 5" xfId="14624" xr:uid="{00000000-0005-0000-0000-00006A580000}"/>
    <cellStyle name="Separador de milhares 3 3 2 6" xfId="7371" xr:uid="{00000000-0005-0000-0000-00006B580000}"/>
    <cellStyle name="Separador de milhares 3 3 2 6 2" xfId="26558" xr:uid="{00000000-0005-0000-0000-00006C580000}"/>
    <cellStyle name="Separador de milhares 3 3 2 6 3" xfId="36738" xr:uid="{00000000-0005-0000-0000-00006D580000}"/>
    <cellStyle name="Separador de milhares 3 3 2 6 4" xfId="16377" xr:uid="{00000000-0005-0000-0000-00006E580000}"/>
    <cellStyle name="Separador de milhares 3 3 2 7" xfId="9364" xr:uid="{00000000-0005-0000-0000-00006F580000}"/>
    <cellStyle name="Separador de milhares 3 3 2 7 2" xfId="28548" xr:uid="{00000000-0005-0000-0000-000070580000}"/>
    <cellStyle name="Separador de milhares 3 3 2 7 3" xfId="38728" xr:uid="{00000000-0005-0000-0000-000071580000}"/>
    <cellStyle name="Separador de milhares 3 3 2 7 4" xfId="18368" xr:uid="{00000000-0005-0000-0000-000072580000}"/>
    <cellStyle name="Separador de milhares 3 3 2 8" xfId="11117" xr:uid="{00000000-0005-0000-0000-000073580000}"/>
    <cellStyle name="Separador de milhares 3 3 2 8 2" xfId="30301" xr:uid="{00000000-0005-0000-0000-000074580000}"/>
    <cellStyle name="Separador de milhares 3 3 2 8 3" xfId="40481" xr:uid="{00000000-0005-0000-0000-000075580000}"/>
    <cellStyle name="Separador de milhares 3 3 2 8 4" xfId="20121" xr:uid="{00000000-0005-0000-0000-000076580000}"/>
    <cellStyle name="Separador de milhares 3 3 2 9" xfId="11993" xr:uid="{00000000-0005-0000-0000-000077580000}"/>
    <cellStyle name="Separador de milhares 3 3 2 9 2" xfId="31177" xr:uid="{00000000-0005-0000-0000-000078580000}"/>
    <cellStyle name="Separador de milhares 3 3 2 9 3" xfId="41357" xr:uid="{00000000-0005-0000-0000-000079580000}"/>
    <cellStyle name="Separador de milhares 3 3 2 9 4" xfId="20997" xr:uid="{00000000-0005-0000-0000-00007A580000}"/>
    <cellStyle name="Separador de milhares 3 3 3" xfId="3966" xr:uid="{00000000-0005-0000-0000-00007B580000}"/>
    <cellStyle name="Separador de milhares 3 3 3 10" xfId="23154" xr:uid="{00000000-0005-0000-0000-00007C580000}"/>
    <cellStyle name="Separador de milhares 3 3 3 11" xfId="33334" xr:uid="{00000000-0005-0000-0000-00007D580000}"/>
    <cellStyle name="Separador de milhares 3 3 3 12" xfId="12973" xr:uid="{00000000-0005-0000-0000-00007E580000}"/>
    <cellStyle name="Separador de milhares 3 3 3 2" xfId="4404" xr:uid="{00000000-0005-0000-0000-00007F580000}"/>
    <cellStyle name="Separador de milhares 3 3 3 2 10" xfId="33772" xr:uid="{00000000-0005-0000-0000-000080580000}"/>
    <cellStyle name="Separador de milhares 3 3 3 2 11" xfId="13411" xr:uid="{00000000-0005-0000-0000-000081580000}"/>
    <cellStyle name="Separador de milhares 3 3 3 2 2" xfId="5281" xr:uid="{00000000-0005-0000-0000-000082580000}"/>
    <cellStyle name="Separador de milhares 3 3 3 2 2 2" xfId="7033" xr:uid="{00000000-0005-0000-0000-000083580000}"/>
    <cellStyle name="Separador de milhares 3 3 3 2 2 2 2" xfId="26220" xr:uid="{00000000-0005-0000-0000-000084580000}"/>
    <cellStyle name="Separador de milhares 3 3 3 2 2 2 3" xfId="36400" xr:uid="{00000000-0005-0000-0000-000085580000}"/>
    <cellStyle name="Separador de milhares 3 3 3 2 2 2 4" xfId="16039" xr:uid="{00000000-0005-0000-0000-000086580000}"/>
    <cellStyle name="Separador de milhares 3 3 3 2 2 3" xfId="8786" xr:uid="{00000000-0005-0000-0000-000087580000}"/>
    <cellStyle name="Separador de milhares 3 3 3 2 2 3 2" xfId="27973" xr:uid="{00000000-0005-0000-0000-000088580000}"/>
    <cellStyle name="Separador de milhares 3 3 3 2 2 3 3" xfId="38153" xr:uid="{00000000-0005-0000-0000-000089580000}"/>
    <cellStyle name="Separador de milhares 3 3 3 2 2 3 4" xfId="17792" xr:uid="{00000000-0005-0000-0000-00008A580000}"/>
    <cellStyle name="Separador de milhares 3 3 3 2 2 4" xfId="10779" xr:uid="{00000000-0005-0000-0000-00008B580000}"/>
    <cellStyle name="Separador de milhares 3 3 3 2 2 4 2" xfId="29963" xr:uid="{00000000-0005-0000-0000-00008C580000}"/>
    <cellStyle name="Separador de milhares 3 3 3 2 2 4 3" xfId="40143" xr:uid="{00000000-0005-0000-0000-00008D580000}"/>
    <cellStyle name="Separador de milhares 3 3 3 2 2 4 4" xfId="19783" xr:uid="{00000000-0005-0000-0000-00008E580000}"/>
    <cellStyle name="Separador de milhares 3 3 3 2 2 5" xfId="24468" xr:uid="{00000000-0005-0000-0000-00008F580000}"/>
    <cellStyle name="Separador de milhares 3 3 3 2 2 6" xfId="34648" xr:uid="{00000000-0005-0000-0000-000090580000}"/>
    <cellStyle name="Separador de milhares 3 3 3 2 2 7" xfId="14287" xr:uid="{00000000-0005-0000-0000-000091580000}"/>
    <cellStyle name="Separador de milhares 3 3 3 2 3" xfId="6157" xr:uid="{00000000-0005-0000-0000-000092580000}"/>
    <cellStyle name="Separador de milhares 3 3 3 2 3 2" xfId="25344" xr:uid="{00000000-0005-0000-0000-000093580000}"/>
    <cellStyle name="Separador de milhares 3 3 3 2 3 3" xfId="35524" xr:uid="{00000000-0005-0000-0000-000094580000}"/>
    <cellStyle name="Separador de milhares 3 3 3 2 3 4" xfId="15163" xr:uid="{00000000-0005-0000-0000-000095580000}"/>
    <cellStyle name="Separador de milhares 3 3 3 2 4" xfId="7910" xr:uid="{00000000-0005-0000-0000-000096580000}"/>
    <cellStyle name="Separador de milhares 3 3 3 2 4 2" xfId="27097" xr:uid="{00000000-0005-0000-0000-000097580000}"/>
    <cellStyle name="Separador de milhares 3 3 3 2 4 3" xfId="37277" xr:uid="{00000000-0005-0000-0000-000098580000}"/>
    <cellStyle name="Separador de milhares 3 3 3 2 4 4" xfId="16916" xr:uid="{00000000-0005-0000-0000-000099580000}"/>
    <cellStyle name="Separador de milhares 3 3 3 2 5" xfId="9903" xr:uid="{00000000-0005-0000-0000-00009A580000}"/>
    <cellStyle name="Separador de milhares 3 3 3 2 5 2" xfId="29087" xr:uid="{00000000-0005-0000-0000-00009B580000}"/>
    <cellStyle name="Separador de milhares 3 3 3 2 5 3" xfId="39267" xr:uid="{00000000-0005-0000-0000-00009C580000}"/>
    <cellStyle name="Separador de milhares 3 3 3 2 5 4" xfId="18907" xr:uid="{00000000-0005-0000-0000-00009D580000}"/>
    <cellStyle name="Separador de milhares 3 3 3 2 6" xfId="11656" xr:uid="{00000000-0005-0000-0000-00009E580000}"/>
    <cellStyle name="Separador de milhares 3 3 3 2 6 2" xfId="30840" xr:uid="{00000000-0005-0000-0000-00009F580000}"/>
    <cellStyle name="Separador de milhares 3 3 3 2 6 3" xfId="41020" xr:uid="{00000000-0005-0000-0000-0000A0580000}"/>
    <cellStyle name="Separador de milhares 3 3 3 2 6 4" xfId="20660" xr:uid="{00000000-0005-0000-0000-0000A1580000}"/>
    <cellStyle name="Separador de milhares 3 3 3 2 7" xfId="12532" xr:uid="{00000000-0005-0000-0000-0000A2580000}"/>
    <cellStyle name="Separador de milhares 3 3 3 2 7 2" xfId="31716" xr:uid="{00000000-0005-0000-0000-0000A3580000}"/>
    <cellStyle name="Separador de milhares 3 3 3 2 7 3" xfId="41896" xr:uid="{00000000-0005-0000-0000-0000A4580000}"/>
    <cellStyle name="Separador de milhares 3 3 3 2 7 4" xfId="21536" xr:uid="{00000000-0005-0000-0000-0000A5580000}"/>
    <cellStyle name="Separador de milhares 3 3 3 2 8" xfId="22413" xr:uid="{00000000-0005-0000-0000-0000A6580000}"/>
    <cellStyle name="Separador de milhares 3 3 3 2 8 2" xfId="32593" xr:uid="{00000000-0005-0000-0000-0000A7580000}"/>
    <cellStyle name="Separador de milhares 3 3 3 2 8 3" xfId="42773" xr:uid="{00000000-0005-0000-0000-0000A8580000}"/>
    <cellStyle name="Separador de milhares 3 3 3 2 9" xfId="23592" xr:uid="{00000000-0005-0000-0000-0000A9580000}"/>
    <cellStyle name="Separador de milhares 3 3 3 3" xfId="4843" xr:uid="{00000000-0005-0000-0000-0000AA580000}"/>
    <cellStyle name="Separador de milhares 3 3 3 3 2" xfId="6595" xr:uid="{00000000-0005-0000-0000-0000AB580000}"/>
    <cellStyle name="Separador de milhares 3 3 3 3 2 2" xfId="25782" xr:uid="{00000000-0005-0000-0000-0000AC580000}"/>
    <cellStyle name="Separador de milhares 3 3 3 3 2 3" xfId="35962" xr:uid="{00000000-0005-0000-0000-0000AD580000}"/>
    <cellStyle name="Separador de milhares 3 3 3 3 2 4" xfId="15601" xr:uid="{00000000-0005-0000-0000-0000AE580000}"/>
    <cellStyle name="Separador de milhares 3 3 3 3 3" xfId="8348" xr:uid="{00000000-0005-0000-0000-0000AF580000}"/>
    <cellStyle name="Separador de milhares 3 3 3 3 3 2" xfId="27535" xr:uid="{00000000-0005-0000-0000-0000B0580000}"/>
    <cellStyle name="Separador de milhares 3 3 3 3 3 3" xfId="37715" xr:uid="{00000000-0005-0000-0000-0000B1580000}"/>
    <cellStyle name="Separador de milhares 3 3 3 3 3 4" xfId="17354" xr:uid="{00000000-0005-0000-0000-0000B2580000}"/>
    <cellStyle name="Separador de milhares 3 3 3 3 4" xfId="10341" xr:uid="{00000000-0005-0000-0000-0000B3580000}"/>
    <cellStyle name="Separador de milhares 3 3 3 3 4 2" xfId="29525" xr:uid="{00000000-0005-0000-0000-0000B4580000}"/>
    <cellStyle name="Separador de milhares 3 3 3 3 4 3" xfId="39705" xr:uid="{00000000-0005-0000-0000-0000B5580000}"/>
    <cellStyle name="Separador de milhares 3 3 3 3 4 4" xfId="19345" xr:uid="{00000000-0005-0000-0000-0000B6580000}"/>
    <cellStyle name="Separador de milhares 3 3 3 3 5" xfId="24030" xr:uid="{00000000-0005-0000-0000-0000B7580000}"/>
    <cellStyle name="Separador de milhares 3 3 3 3 6" xfId="34210" xr:uid="{00000000-0005-0000-0000-0000B8580000}"/>
    <cellStyle name="Separador de milhares 3 3 3 3 7" xfId="13849" xr:uid="{00000000-0005-0000-0000-0000B9580000}"/>
    <cellStyle name="Separador de milhares 3 3 3 4" xfId="5719" xr:uid="{00000000-0005-0000-0000-0000BA580000}"/>
    <cellStyle name="Separador de milhares 3 3 3 4 2" xfId="24906" xr:uid="{00000000-0005-0000-0000-0000BB580000}"/>
    <cellStyle name="Separador de milhares 3 3 3 4 3" xfId="35086" xr:uid="{00000000-0005-0000-0000-0000BC580000}"/>
    <cellStyle name="Separador de milhares 3 3 3 4 4" xfId="14725" xr:uid="{00000000-0005-0000-0000-0000BD580000}"/>
    <cellStyle name="Separador de milhares 3 3 3 5" xfId="7472" xr:uid="{00000000-0005-0000-0000-0000BE580000}"/>
    <cellStyle name="Separador de milhares 3 3 3 5 2" xfId="26659" xr:uid="{00000000-0005-0000-0000-0000BF580000}"/>
    <cellStyle name="Separador de milhares 3 3 3 5 3" xfId="36839" xr:uid="{00000000-0005-0000-0000-0000C0580000}"/>
    <cellStyle name="Separador de milhares 3 3 3 5 4" xfId="16478" xr:uid="{00000000-0005-0000-0000-0000C1580000}"/>
    <cellStyle name="Separador de milhares 3 3 3 6" xfId="9465" xr:uid="{00000000-0005-0000-0000-0000C2580000}"/>
    <cellStyle name="Separador de milhares 3 3 3 6 2" xfId="28649" xr:uid="{00000000-0005-0000-0000-0000C3580000}"/>
    <cellStyle name="Separador de milhares 3 3 3 6 3" xfId="38829" xr:uid="{00000000-0005-0000-0000-0000C4580000}"/>
    <cellStyle name="Separador de milhares 3 3 3 6 4" xfId="18469" xr:uid="{00000000-0005-0000-0000-0000C5580000}"/>
    <cellStyle name="Separador de milhares 3 3 3 7" xfId="11218" xr:uid="{00000000-0005-0000-0000-0000C6580000}"/>
    <cellStyle name="Separador de milhares 3 3 3 7 2" xfId="30402" xr:uid="{00000000-0005-0000-0000-0000C7580000}"/>
    <cellStyle name="Separador de milhares 3 3 3 7 3" xfId="40582" xr:uid="{00000000-0005-0000-0000-0000C8580000}"/>
    <cellStyle name="Separador de milhares 3 3 3 7 4" xfId="20222" xr:uid="{00000000-0005-0000-0000-0000C9580000}"/>
    <cellStyle name="Separador de milhares 3 3 3 8" xfId="12094" xr:uid="{00000000-0005-0000-0000-0000CA580000}"/>
    <cellStyle name="Separador de milhares 3 3 3 8 2" xfId="31278" xr:uid="{00000000-0005-0000-0000-0000CB580000}"/>
    <cellStyle name="Separador de milhares 3 3 3 8 3" xfId="41458" xr:uid="{00000000-0005-0000-0000-0000CC580000}"/>
    <cellStyle name="Separador de milhares 3 3 3 8 4" xfId="21098" xr:uid="{00000000-0005-0000-0000-0000CD580000}"/>
    <cellStyle name="Separador de milhares 3 3 3 9" xfId="21975" xr:uid="{00000000-0005-0000-0000-0000CE580000}"/>
    <cellStyle name="Separador de milhares 3 3 3 9 2" xfId="32155" xr:uid="{00000000-0005-0000-0000-0000CF580000}"/>
    <cellStyle name="Separador de milhares 3 3 3 9 3" xfId="42335" xr:uid="{00000000-0005-0000-0000-0000D0580000}"/>
    <cellStyle name="Separador de milhares 3 3 4" xfId="4185" xr:uid="{00000000-0005-0000-0000-0000D1580000}"/>
    <cellStyle name="Separador de milhares 3 3 4 10" xfId="33553" xr:uid="{00000000-0005-0000-0000-0000D2580000}"/>
    <cellStyle name="Separador de milhares 3 3 4 11" xfId="13192" xr:uid="{00000000-0005-0000-0000-0000D3580000}"/>
    <cellStyle name="Separador de milhares 3 3 4 2" xfId="5062" xr:uid="{00000000-0005-0000-0000-0000D4580000}"/>
    <cellStyle name="Separador de milhares 3 3 4 2 2" xfId="6814" xr:uid="{00000000-0005-0000-0000-0000D5580000}"/>
    <cellStyle name="Separador de milhares 3 3 4 2 2 2" xfId="26001" xr:uid="{00000000-0005-0000-0000-0000D6580000}"/>
    <cellStyle name="Separador de milhares 3 3 4 2 2 3" xfId="36181" xr:uid="{00000000-0005-0000-0000-0000D7580000}"/>
    <cellStyle name="Separador de milhares 3 3 4 2 2 4" xfId="15820" xr:uid="{00000000-0005-0000-0000-0000D8580000}"/>
    <cellStyle name="Separador de milhares 3 3 4 2 3" xfId="8567" xr:uid="{00000000-0005-0000-0000-0000D9580000}"/>
    <cellStyle name="Separador de milhares 3 3 4 2 3 2" xfId="27754" xr:uid="{00000000-0005-0000-0000-0000DA580000}"/>
    <cellStyle name="Separador de milhares 3 3 4 2 3 3" xfId="37934" xr:uid="{00000000-0005-0000-0000-0000DB580000}"/>
    <cellStyle name="Separador de milhares 3 3 4 2 3 4" xfId="17573" xr:uid="{00000000-0005-0000-0000-0000DC580000}"/>
    <cellStyle name="Separador de milhares 3 3 4 2 4" xfId="10560" xr:uid="{00000000-0005-0000-0000-0000DD580000}"/>
    <cellStyle name="Separador de milhares 3 3 4 2 4 2" xfId="29744" xr:uid="{00000000-0005-0000-0000-0000DE580000}"/>
    <cellStyle name="Separador de milhares 3 3 4 2 4 3" xfId="39924" xr:uid="{00000000-0005-0000-0000-0000DF580000}"/>
    <cellStyle name="Separador de milhares 3 3 4 2 4 4" xfId="19564" xr:uid="{00000000-0005-0000-0000-0000E0580000}"/>
    <cellStyle name="Separador de milhares 3 3 4 2 5" xfId="24249" xr:uid="{00000000-0005-0000-0000-0000E1580000}"/>
    <cellStyle name="Separador de milhares 3 3 4 2 6" xfId="34429" xr:uid="{00000000-0005-0000-0000-0000E2580000}"/>
    <cellStyle name="Separador de milhares 3 3 4 2 7" xfId="14068" xr:uid="{00000000-0005-0000-0000-0000E3580000}"/>
    <cellStyle name="Separador de milhares 3 3 4 3" xfId="5938" xr:uid="{00000000-0005-0000-0000-0000E4580000}"/>
    <cellStyle name="Separador de milhares 3 3 4 3 2" xfId="25125" xr:uid="{00000000-0005-0000-0000-0000E5580000}"/>
    <cellStyle name="Separador de milhares 3 3 4 3 3" xfId="35305" xr:uid="{00000000-0005-0000-0000-0000E6580000}"/>
    <cellStyle name="Separador de milhares 3 3 4 3 4" xfId="14944" xr:uid="{00000000-0005-0000-0000-0000E7580000}"/>
    <cellStyle name="Separador de milhares 3 3 4 4" xfId="7691" xr:uid="{00000000-0005-0000-0000-0000E8580000}"/>
    <cellStyle name="Separador de milhares 3 3 4 4 2" xfId="26878" xr:uid="{00000000-0005-0000-0000-0000E9580000}"/>
    <cellStyle name="Separador de milhares 3 3 4 4 3" xfId="37058" xr:uid="{00000000-0005-0000-0000-0000EA580000}"/>
    <cellStyle name="Separador de milhares 3 3 4 4 4" xfId="16697" xr:uid="{00000000-0005-0000-0000-0000EB580000}"/>
    <cellStyle name="Separador de milhares 3 3 4 5" xfId="9684" xr:uid="{00000000-0005-0000-0000-0000EC580000}"/>
    <cellStyle name="Separador de milhares 3 3 4 5 2" xfId="28868" xr:uid="{00000000-0005-0000-0000-0000ED580000}"/>
    <cellStyle name="Separador de milhares 3 3 4 5 3" xfId="39048" xr:uid="{00000000-0005-0000-0000-0000EE580000}"/>
    <cellStyle name="Separador de milhares 3 3 4 5 4" xfId="18688" xr:uid="{00000000-0005-0000-0000-0000EF580000}"/>
    <cellStyle name="Separador de milhares 3 3 4 6" xfId="11437" xr:uid="{00000000-0005-0000-0000-0000F0580000}"/>
    <cellStyle name="Separador de milhares 3 3 4 6 2" xfId="30621" xr:uid="{00000000-0005-0000-0000-0000F1580000}"/>
    <cellStyle name="Separador de milhares 3 3 4 6 3" xfId="40801" xr:uid="{00000000-0005-0000-0000-0000F2580000}"/>
    <cellStyle name="Separador de milhares 3 3 4 6 4" xfId="20441" xr:uid="{00000000-0005-0000-0000-0000F3580000}"/>
    <cellStyle name="Separador de milhares 3 3 4 7" xfId="12313" xr:uid="{00000000-0005-0000-0000-0000F4580000}"/>
    <cellStyle name="Separador de milhares 3 3 4 7 2" xfId="31497" xr:uid="{00000000-0005-0000-0000-0000F5580000}"/>
    <cellStyle name="Separador de milhares 3 3 4 7 3" xfId="41677" xr:uid="{00000000-0005-0000-0000-0000F6580000}"/>
    <cellStyle name="Separador de milhares 3 3 4 7 4" xfId="21317" xr:uid="{00000000-0005-0000-0000-0000F7580000}"/>
    <cellStyle name="Separador de milhares 3 3 4 8" xfId="22194" xr:uid="{00000000-0005-0000-0000-0000F8580000}"/>
    <cellStyle name="Separador de milhares 3 3 4 8 2" xfId="32374" xr:uid="{00000000-0005-0000-0000-0000F9580000}"/>
    <cellStyle name="Separador de milhares 3 3 4 8 3" xfId="42554" xr:uid="{00000000-0005-0000-0000-0000FA580000}"/>
    <cellStyle name="Separador de milhares 3 3 4 9" xfId="23373" xr:uid="{00000000-0005-0000-0000-0000FB580000}"/>
    <cellStyle name="Separador de milhares 3 3 5" xfId="4624" xr:uid="{00000000-0005-0000-0000-0000FC580000}"/>
    <cellStyle name="Separador de milhares 3 3 5 2" xfId="6376" xr:uid="{00000000-0005-0000-0000-0000FD580000}"/>
    <cellStyle name="Separador de milhares 3 3 5 2 2" xfId="25563" xr:uid="{00000000-0005-0000-0000-0000FE580000}"/>
    <cellStyle name="Separador de milhares 3 3 5 2 3" xfId="35743" xr:uid="{00000000-0005-0000-0000-0000FF580000}"/>
    <cellStyle name="Separador de milhares 3 3 5 2 4" xfId="15382" xr:uid="{00000000-0005-0000-0000-000000590000}"/>
    <cellStyle name="Separador de milhares 3 3 5 3" xfId="8129" xr:uid="{00000000-0005-0000-0000-000001590000}"/>
    <cellStyle name="Separador de milhares 3 3 5 3 2" xfId="27316" xr:uid="{00000000-0005-0000-0000-000002590000}"/>
    <cellStyle name="Separador de milhares 3 3 5 3 3" xfId="37496" xr:uid="{00000000-0005-0000-0000-000003590000}"/>
    <cellStyle name="Separador de milhares 3 3 5 3 4" xfId="17135" xr:uid="{00000000-0005-0000-0000-000004590000}"/>
    <cellStyle name="Separador de milhares 3 3 5 4" xfId="10122" xr:uid="{00000000-0005-0000-0000-000005590000}"/>
    <cellStyle name="Separador de milhares 3 3 5 4 2" xfId="29306" xr:uid="{00000000-0005-0000-0000-000006590000}"/>
    <cellStyle name="Separador de milhares 3 3 5 4 3" xfId="39486" xr:uid="{00000000-0005-0000-0000-000007590000}"/>
    <cellStyle name="Separador de milhares 3 3 5 4 4" xfId="19126" xr:uid="{00000000-0005-0000-0000-000008590000}"/>
    <cellStyle name="Separador de milhares 3 3 5 5" xfId="23811" xr:uid="{00000000-0005-0000-0000-000009590000}"/>
    <cellStyle name="Separador de milhares 3 3 5 6" xfId="33991" xr:uid="{00000000-0005-0000-0000-00000A590000}"/>
    <cellStyle name="Separador de milhares 3 3 5 7" xfId="13630" xr:uid="{00000000-0005-0000-0000-00000B590000}"/>
    <cellStyle name="Separador de milhares 3 3 6" xfId="5500" xr:uid="{00000000-0005-0000-0000-00000C590000}"/>
    <cellStyle name="Separador de milhares 3 3 6 2" xfId="9026" xr:uid="{00000000-0005-0000-0000-00000D590000}"/>
    <cellStyle name="Separador de milhares 3 3 6 2 2" xfId="28210" xr:uid="{00000000-0005-0000-0000-00000E590000}"/>
    <cellStyle name="Separador de milhares 3 3 6 2 3" xfId="38390" xr:uid="{00000000-0005-0000-0000-00000F590000}"/>
    <cellStyle name="Separador de milhares 3 3 6 2 4" xfId="18030" xr:uid="{00000000-0005-0000-0000-000010590000}"/>
    <cellStyle name="Separador de milhares 3 3 6 3" xfId="24687" xr:uid="{00000000-0005-0000-0000-000011590000}"/>
    <cellStyle name="Separador de milhares 3 3 6 4" xfId="34867" xr:uid="{00000000-0005-0000-0000-000012590000}"/>
    <cellStyle name="Separador de milhares 3 3 6 5" xfId="14506" xr:uid="{00000000-0005-0000-0000-000013590000}"/>
    <cellStyle name="Separador de milhares 3 3 7" xfId="7253" xr:uid="{00000000-0005-0000-0000-000014590000}"/>
    <cellStyle name="Separador de milhares 3 3 7 2" xfId="26440" xr:uid="{00000000-0005-0000-0000-000015590000}"/>
    <cellStyle name="Separador de milhares 3 3 7 3" xfId="36620" xr:uid="{00000000-0005-0000-0000-000016590000}"/>
    <cellStyle name="Separador de milhares 3 3 7 4" xfId="16259" xr:uid="{00000000-0005-0000-0000-000017590000}"/>
    <cellStyle name="Separador de milhares 3 3 8" xfId="9246" xr:uid="{00000000-0005-0000-0000-000018590000}"/>
    <cellStyle name="Separador de milhares 3 3 8 2" xfId="28430" xr:uid="{00000000-0005-0000-0000-000019590000}"/>
    <cellStyle name="Separador de milhares 3 3 8 3" xfId="38610" xr:uid="{00000000-0005-0000-0000-00001A590000}"/>
    <cellStyle name="Separador de milhares 3 3 8 4" xfId="18250" xr:uid="{00000000-0005-0000-0000-00001B590000}"/>
    <cellStyle name="Separador de milhares 3 3 9" xfId="10999" xr:uid="{00000000-0005-0000-0000-00001C590000}"/>
    <cellStyle name="Separador de milhares 3 3 9 2" xfId="30183" xr:uid="{00000000-0005-0000-0000-00001D590000}"/>
    <cellStyle name="Separador de milhares 3 3 9 3" xfId="40363" xr:uid="{00000000-0005-0000-0000-00001E590000}"/>
    <cellStyle name="Separador de milhares 3 3 9 4" xfId="20003" xr:uid="{00000000-0005-0000-0000-00001F590000}"/>
    <cellStyle name="Separador de milhares 3 4" xfId="3744" xr:uid="{00000000-0005-0000-0000-000020590000}"/>
    <cellStyle name="Separador de milhares 3 4 10" xfId="11876" xr:uid="{00000000-0005-0000-0000-000021590000}"/>
    <cellStyle name="Separador de milhares 3 4 10 2" xfId="31060" xr:uid="{00000000-0005-0000-0000-000022590000}"/>
    <cellStyle name="Separador de milhares 3 4 10 3" xfId="41240" xr:uid="{00000000-0005-0000-0000-000023590000}"/>
    <cellStyle name="Separador de milhares 3 4 10 4" xfId="20880" xr:uid="{00000000-0005-0000-0000-000024590000}"/>
    <cellStyle name="Separador de milhares 3 4 11" xfId="21757" xr:uid="{00000000-0005-0000-0000-000025590000}"/>
    <cellStyle name="Separador de milhares 3 4 11 2" xfId="31937" xr:uid="{00000000-0005-0000-0000-000026590000}"/>
    <cellStyle name="Separador de milhares 3 4 11 3" xfId="42117" xr:uid="{00000000-0005-0000-0000-000027590000}"/>
    <cellStyle name="Separador de milhares 3 4 12" xfId="22653" xr:uid="{00000000-0005-0000-0000-000028590000}"/>
    <cellStyle name="Separador de milhares 3 4 12 2" xfId="32833" xr:uid="{00000000-0005-0000-0000-000029590000}"/>
    <cellStyle name="Separador de milhares 3 4 12 3" xfId="43013" xr:uid="{00000000-0005-0000-0000-00002A590000}"/>
    <cellStyle name="Separador de milhares 3 4 13" xfId="22892" xr:uid="{00000000-0005-0000-0000-00002B590000}"/>
    <cellStyle name="Separador de milhares 3 4 14" xfId="23061" xr:uid="{00000000-0005-0000-0000-00002C590000}"/>
    <cellStyle name="Separador de milhares 3 4 15" xfId="33072" xr:uid="{00000000-0005-0000-0000-00002D590000}"/>
    <cellStyle name="Separador de milhares 3 4 16" xfId="33241" xr:uid="{00000000-0005-0000-0000-00002E590000}"/>
    <cellStyle name="Separador de milhares 3 4 17" xfId="43252" xr:uid="{00000000-0005-0000-0000-00002F590000}"/>
    <cellStyle name="Separador de milhares 3 4 18" xfId="43491" xr:uid="{00000000-0005-0000-0000-000030590000}"/>
    <cellStyle name="Separador de milhares 3 4 19" xfId="12755" xr:uid="{00000000-0005-0000-0000-000031590000}"/>
    <cellStyle name="Separador de milhares 3 4 2" xfId="3865" xr:uid="{00000000-0005-0000-0000-000032590000}"/>
    <cellStyle name="Separador de milhares 3 4 2 10" xfId="21875" xr:uid="{00000000-0005-0000-0000-000033590000}"/>
    <cellStyle name="Separador de milhares 3 4 2 10 2" xfId="32055" xr:uid="{00000000-0005-0000-0000-000034590000}"/>
    <cellStyle name="Separador de milhares 3 4 2 10 3" xfId="42235" xr:uid="{00000000-0005-0000-0000-000035590000}"/>
    <cellStyle name="Separador de milhares 3 4 2 11" xfId="22771" xr:uid="{00000000-0005-0000-0000-000036590000}"/>
    <cellStyle name="Separador de milhares 3 4 2 11 2" xfId="32951" xr:uid="{00000000-0005-0000-0000-000037590000}"/>
    <cellStyle name="Separador de milhares 3 4 2 11 3" xfId="43131" xr:uid="{00000000-0005-0000-0000-000038590000}"/>
    <cellStyle name="Separador de milhares 3 4 2 12" xfId="23010" xr:uid="{00000000-0005-0000-0000-000039590000}"/>
    <cellStyle name="Separador de milhares 3 4 2 13" xfId="33190" xr:uid="{00000000-0005-0000-0000-00003A590000}"/>
    <cellStyle name="Separador de milhares 3 4 2 14" xfId="43370" xr:uid="{00000000-0005-0000-0000-00003B590000}"/>
    <cellStyle name="Separador de milhares 3 4 2 15" xfId="43609" xr:uid="{00000000-0005-0000-0000-00003C590000}"/>
    <cellStyle name="Separador de milhares 3 4 2 16" xfId="12873" xr:uid="{00000000-0005-0000-0000-00003D590000}"/>
    <cellStyle name="Separador de milhares 3 4 2 2" xfId="4085" xr:uid="{00000000-0005-0000-0000-00003E590000}"/>
    <cellStyle name="Separador de milhares 3 4 2 2 10" xfId="23273" xr:uid="{00000000-0005-0000-0000-00003F590000}"/>
    <cellStyle name="Separador de milhares 3 4 2 2 11" xfId="33453" xr:uid="{00000000-0005-0000-0000-000040590000}"/>
    <cellStyle name="Separador de milhares 3 4 2 2 12" xfId="13092" xr:uid="{00000000-0005-0000-0000-000041590000}"/>
    <cellStyle name="Separador de milhares 3 4 2 2 2" xfId="4523" xr:uid="{00000000-0005-0000-0000-000042590000}"/>
    <cellStyle name="Separador de milhares 3 4 2 2 2 10" xfId="33891" xr:uid="{00000000-0005-0000-0000-000043590000}"/>
    <cellStyle name="Separador de milhares 3 4 2 2 2 11" xfId="13530" xr:uid="{00000000-0005-0000-0000-000044590000}"/>
    <cellStyle name="Separador de milhares 3 4 2 2 2 2" xfId="5400" xr:uid="{00000000-0005-0000-0000-000045590000}"/>
    <cellStyle name="Separador de milhares 3 4 2 2 2 2 2" xfId="7152" xr:uid="{00000000-0005-0000-0000-000046590000}"/>
    <cellStyle name="Separador de milhares 3 4 2 2 2 2 2 2" xfId="26339" xr:uid="{00000000-0005-0000-0000-000047590000}"/>
    <cellStyle name="Separador de milhares 3 4 2 2 2 2 2 3" xfId="36519" xr:uid="{00000000-0005-0000-0000-000048590000}"/>
    <cellStyle name="Separador de milhares 3 4 2 2 2 2 2 4" xfId="16158" xr:uid="{00000000-0005-0000-0000-000049590000}"/>
    <cellStyle name="Separador de milhares 3 4 2 2 2 2 3" xfId="8905" xr:uid="{00000000-0005-0000-0000-00004A590000}"/>
    <cellStyle name="Separador de milhares 3 4 2 2 2 2 3 2" xfId="28092" xr:uid="{00000000-0005-0000-0000-00004B590000}"/>
    <cellStyle name="Separador de milhares 3 4 2 2 2 2 3 3" xfId="38272" xr:uid="{00000000-0005-0000-0000-00004C590000}"/>
    <cellStyle name="Separador de milhares 3 4 2 2 2 2 3 4" xfId="17911" xr:uid="{00000000-0005-0000-0000-00004D590000}"/>
    <cellStyle name="Separador de milhares 3 4 2 2 2 2 4" xfId="10898" xr:uid="{00000000-0005-0000-0000-00004E590000}"/>
    <cellStyle name="Separador de milhares 3 4 2 2 2 2 4 2" xfId="30082" xr:uid="{00000000-0005-0000-0000-00004F590000}"/>
    <cellStyle name="Separador de milhares 3 4 2 2 2 2 4 3" xfId="40262" xr:uid="{00000000-0005-0000-0000-000050590000}"/>
    <cellStyle name="Separador de milhares 3 4 2 2 2 2 4 4" xfId="19902" xr:uid="{00000000-0005-0000-0000-000051590000}"/>
    <cellStyle name="Separador de milhares 3 4 2 2 2 2 5" xfId="24587" xr:uid="{00000000-0005-0000-0000-000052590000}"/>
    <cellStyle name="Separador de milhares 3 4 2 2 2 2 6" xfId="34767" xr:uid="{00000000-0005-0000-0000-000053590000}"/>
    <cellStyle name="Separador de milhares 3 4 2 2 2 2 7" xfId="14406" xr:uid="{00000000-0005-0000-0000-000054590000}"/>
    <cellStyle name="Separador de milhares 3 4 2 2 2 3" xfId="6276" xr:uid="{00000000-0005-0000-0000-000055590000}"/>
    <cellStyle name="Separador de milhares 3 4 2 2 2 3 2" xfId="25463" xr:uid="{00000000-0005-0000-0000-000056590000}"/>
    <cellStyle name="Separador de milhares 3 4 2 2 2 3 3" xfId="35643" xr:uid="{00000000-0005-0000-0000-000057590000}"/>
    <cellStyle name="Separador de milhares 3 4 2 2 2 3 4" xfId="15282" xr:uid="{00000000-0005-0000-0000-000058590000}"/>
    <cellStyle name="Separador de milhares 3 4 2 2 2 4" xfId="8029" xr:uid="{00000000-0005-0000-0000-000059590000}"/>
    <cellStyle name="Separador de milhares 3 4 2 2 2 4 2" xfId="27216" xr:uid="{00000000-0005-0000-0000-00005A590000}"/>
    <cellStyle name="Separador de milhares 3 4 2 2 2 4 3" xfId="37396" xr:uid="{00000000-0005-0000-0000-00005B590000}"/>
    <cellStyle name="Separador de milhares 3 4 2 2 2 4 4" xfId="17035" xr:uid="{00000000-0005-0000-0000-00005C590000}"/>
    <cellStyle name="Separador de milhares 3 4 2 2 2 5" xfId="10022" xr:uid="{00000000-0005-0000-0000-00005D590000}"/>
    <cellStyle name="Separador de milhares 3 4 2 2 2 5 2" xfId="29206" xr:uid="{00000000-0005-0000-0000-00005E590000}"/>
    <cellStyle name="Separador de milhares 3 4 2 2 2 5 3" xfId="39386" xr:uid="{00000000-0005-0000-0000-00005F590000}"/>
    <cellStyle name="Separador de milhares 3 4 2 2 2 5 4" xfId="19026" xr:uid="{00000000-0005-0000-0000-000060590000}"/>
    <cellStyle name="Separador de milhares 3 4 2 2 2 6" xfId="11775" xr:uid="{00000000-0005-0000-0000-000061590000}"/>
    <cellStyle name="Separador de milhares 3 4 2 2 2 6 2" xfId="30959" xr:uid="{00000000-0005-0000-0000-000062590000}"/>
    <cellStyle name="Separador de milhares 3 4 2 2 2 6 3" xfId="41139" xr:uid="{00000000-0005-0000-0000-000063590000}"/>
    <cellStyle name="Separador de milhares 3 4 2 2 2 6 4" xfId="20779" xr:uid="{00000000-0005-0000-0000-000064590000}"/>
    <cellStyle name="Separador de milhares 3 4 2 2 2 7" xfId="12651" xr:uid="{00000000-0005-0000-0000-000065590000}"/>
    <cellStyle name="Separador de milhares 3 4 2 2 2 7 2" xfId="31835" xr:uid="{00000000-0005-0000-0000-000066590000}"/>
    <cellStyle name="Separador de milhares 3 4 2 2 2 7 3" xfId="42015" xr:uid="{00000000-0005-0000-0000-000067590000}"/>
    <cellStyle name="Separador de milhares 3 4 2 2 2 7 4" xfId="21655" xr:uid="{00000000-0005-0000-0000-000068590000}"/>
    <cellStyle name="Separador de milhares 3 4 2 2 2 8" xfId="22532" xr:uid="{00000000-0005-0000-0000-000069590000}"/>
    <cellStyle name="Separador de milhares 3 4 2 2 2 8 2" xfId="32712" xr:uid="{00000000-0005-0000-0000-00006A590000}"/>
    <cellStyle name="Separador de milhares 3 4 2 2 2 8 3" xfId="42892" xr:uid="{00000000-0005-0000-0000-00006B590000}"/>
    <cellStyle name="Separador de milhares 3 4 2 2 2 9" xfId="23711" xr:uid="{00000000-0005-0000-0000-00006C590000}"/>
    <cellStyle name="Separador de milhares 3 4 2 2 3" xfId="4962" xr:uid="{00000000-0005-0000-0000-00006D590000}"/>
    <cellStyle name="Separador de milhares 3 4 2 2 3 2" xfId="6714" xr:uid="{00000000-0005-0000-0000-00006E590000}"/>
    <cellStyle name="Separador de milhares 3 4 2 2 3 2 2" xfId="25901" xr:uid="{00000000-0005-0000-0000-00006F590000}"/>
    <cellStyle name="Separador de milhares 3 4 2 2 3 2 3" xfId="36081" xr:uid="{00000000-0005-0000-0000-000070590000}"/>
    <cellStyle name="Separador de milhares 3 4 2 2 3 2 4" xfId="15720" xr:uid="{00000000-0005-0000-0000-000071590000}"/>
    <cellStyle name="Separador de milhares 3 4 2 2 3 3" xfId="8467" xr:uid="{00000000-0005-0000-0000-000072590000}"/>
    <cellStyle name="Separador de milhares 3 4 2 2 3 3 2" xfId="27654" xr:uid="{00000000-0005-0000-0000-000073590000}"/>
    <cellStyle name="Separador de milhares 3 4 2 2 3 3 3" xfId="37834" xr:uid="{00000000-0005-0000-0000-000074590000}"/>
    <cellStyle name="Separador de milhares 3 4 2 2 3 3 4" xfId="17473" xr:uid="{00000000-0005-0000-0000-000075590000}"/>
    <cellStyle name="Separador de milhares 3 4 2 2 3 4" xfId="10460" xr:uid="{00000000-0005-0000-0000-000076590000}"/>
    <cellStyle name="Separador de milhares 3 4 2 2 3 4 2" xfId="29644" xr:uid="{00000000-0005-0000-0000-000077590000}"/>
    <cellStyle name="Separador de milhares 3 4 2 2 3 4 3" xfId="39824" xr:uid="{00000000-0005-0000-0000-000078590000}"/>
    <cellStyle name="Separador de milhares 3 4 2 2 3 4 4" xfId="19464" xr:uid="{00000000-0005-0000-0000-000079590000}"/>
    <cellStyle name="Separador de milhares 3 4 2 2 3 5" xfId="24149" xr:uid="{00000000-0005-0000-0000-00007A590000}"/>
    <cellStyle name="Separador de milhares 3 4 2 2 3 6" xfId="34329" xr:uid="{00000000-0005-0000-0000-00007B590000}"/>
    <cellStyle name="Separador de milhares 3 4 2 2 3 7" xfId="13968" xr:uid="{00000000-0005-0000-0000-00007C590000}"/>
    <cellStyle name="Separador de milhares 3 4 2 2 4" xfId="5838" xr:uid="{00000000-0005-0000-0000-00007D590000}"/>
    <cellStyle name="Separador de milhares 3 4 2 2 4 2" xfId="25025" xr:uid="{00000000-0005-0000-0000-00007E590000}"/>
    <cellStyle name="Separador de milhares 3 4 2 2 4 3" xfId="35205" xr:uid="{00000000-0005-0000-0000-00007F590000}"/>
    <cellStyle name="Separador de milhares 3 4 2 2 4 4" xfId="14844" xr:uid="{00000000-0005-0000-0000-000080590000}"/>
    <cellStyle name="Separador de milhares 3 4 2 2 5" xfId="7591" xr:uid="{00000000-0005-0000-0000-000081590000}"/>
    <cellStyle name="Separador de milhares 3 4 2 2 5 2" xfId="26778" xr:uid="{00000000-0005-0000-0000-000082590000}"/>
    <cellStyle name="Separador de milhares 3 4 2 2 5 3" xfId="36958" xr:uid="{00000000-0005-0000-0000-000083590000}"/>
    <cellStyle name="Separador de milhares 3 4 2 2 5 4" xfId="16597" xr:uid="{00000000-0005-0000-0000-000084590000}"/>
    <cellStyle name="Separador de milhares 3 4 2 2 6" xfId="9584" xr:uid="{00000000-0005-0000-0000-000085590000}"/>
    <cellStyle name="Separador de milhares 3 4 2 2 6 2" xfId="28768" xr:uid="{00000000-0005-0000-0000-000086590000}"/>
    <cellStyle name="Separador de milhares 3 4 2 2 6 3" xfId="38948" xr:uid="{00000000-0005-0000-0000-000087590000}"/>
    <cellStyle name="Separador de milhares 3 4 2 2 6 4" xfId="18588" xr:uid="{00000000-0005-0000-0000-000088590000}"/>
    <cellStyle name="Separador de milhares 3 4 2 2 7" xfId="11337" xr:uid="{00000000-0005-0000-0000-000089590000}"/>
    <cellStyle name="Separador de milhares 3 4 2 2 7 2" xfId="30521" xr:uid="{00000000-0005-0000-0000-00008A590000}"/>
    <cellStyle name="Separador de milhares 3 4 2 2 7 3" xfId="40701" xr:uid="{00000000-0005-0000-0000-00008B590000}"/>
    <cellStyle name="Separador de milhares 3 4 2 2 7 4" xfId="20341" xr:uid="{00000000-0005-0000-0000-00008C590000}"/>
    <cellStyle name="Separador de milhares 3 4 2 2 8" xfId="12213" xr:uid="{00000000-0005-0000-0000-00008D590000}"/>
    <cellStyle name="Separador de milhares 3 4 2 2 8 2" xfId="31397" xr:uid="{00000000-0005-0000-0000-00008E590000}"/>
    <cellStyle name="Separador de milhares 3 4 2 2 8 3" xfId="41577" xr:uid="{00000000-0005-0000-0000-00008F590000}"/>
    <cellStyle name="Separador de milhares 3 4 2 2 8 4" xfId="21217" xr:uid="{00000000-0005-0000-0000-000090590000}"/>
    <cellStyle name="Separador de milhares 3 4 2 2 9" xfId="22094" xr:uid="{00000000-0005-0000-0000-000091590000}"/>
    <cellStyle name="Separador de milhares 3 4 2 2 9 2" xfId="32274" xr:uid="{00000000-0005-0000-0000-000092590000}"/>
    <cellStyle name="Separador de milhares 3 4 2 2 9 3" xfId="42454" xr:uid="{00000000-0005-0000-0000-000093590000}"/>
    <cellStyle name="Separador de milhares 3 4 2 3" xfId="4304" xr:uid="{00000000-0005-0000-0000-000094590000}"/>
    <cellStyle name="Separador de milhares 3 4 2 3 10" xfId="33672" xr:uid="{00000000-0005-0000-0000-000095590000}"/>
    <cellStyle name="Separador de milhares 3 4 2 3 11" xfId="13311" xr:uid="{00000000-0005-0000-0000-000096590000}"/>
    <cellStyle name="Separador de milhares 3 4 2 3 2" xfId="5181" xr:uid="{00000000-0005-0000-0000-000097590000}"/>
    <cellStyle name="Separador de milhares 3 4 2 3 2 2" xfId="6933" xr:uid="{00000000-0005-0000-0000-000098590000}"/>
    <cellStyle name="Separador de milhares 3 4 2 3 2 2 2" xfId="26120" xr:uid="{00000000-0005-0000-0000-000099590000}"/>
    <cellStyle name="Separador de milhares 3 4 2 3 2 2 3" xfId="36300" xr:uid="{00000000-0005-0000-0000-00009A590000}"/>
    <cellStyle name="Separador de milhares 3 4 2 3 2 2 4" xfId="15939" xr:uid="{00000000-0005-0000-0000-00009B590000}"/>
    <cellStyle name="Separador de milhares 3 4 2 3 2 3" xfId="8686" xr:uid="{00000000-0005-0000-0000-00009C590000}"/>
    <cellStyle name="Separador de milhares 3 4 2 3 2 3 2" xfId="27873" xr:uid="{00000000-0005-0000-0000-00009D590000}"/>
    <cellStyle name="Separador de milhares 3 4 2 3 2 3 3" xfId="38053" xr:uid="{00000000-0005-0000-0000-00009E590000}"/>
    <cellStyle name="Separador de milhares 3 4 2 3 2 3 4" xfId="17692" xr:uid="{00000000-0005-0000-0000-00009F590000}"/>
    <cellStyle name="Separador de milhares 3 4 2 3 2 4" xfId="10679" xr:uid="{00000000-0005-0000-0000-0000A0590000}"/>
    <cellStyle name="Separador de milhares 3 4 2 3 2 4 2" xfId="29863" xr:uid="{00000000-0005-0000-0000-0000A1590000}"/>
    <cellStyle name="Separador de milhares 3 4 2 3 2 4 3" xfId="40043" xr:uid="{00000000-0005-0000-0000-0000A2590000}"/>
    <cellStyle name="Separador de milhares 3 4 2 3 2 4 4" xfId="19683" xr:uid="{00000000-0005-0000-0000-0000A3590000}"/>
    <cellStyle name="Separador de milhares 3 4 2 3 2 5" xfId="24368" xr:uid="{00000000-0005-0000-0000-0000A4590000}"/>
    <cellStyle name="Separador de milhares 3 4 2 3 2 6" xfId="34548" xr:uid="{00000000-0005-0000-0000-0000A5590000}"/>
    <cellStyle name="Separador de milhares 3 4 2 3 2 7" xfId="14187" xr:uid="{00000000-0005-0000-0000-0000A6590000}"/>
    <cellStyle name="Separador de milhares 3 4 2 3 3" xfId="6057" xr:uid="{00000000-0005-0000-0000-0000A7590000}"/>
    <cellStyle name="Separador de milhares 3 4 2 3 3 2" xfId="25244" xr:uid="{00000000-0005-0000-0000-0000A8590000}"/>
    <cellStyle name="Separador de milhares 3 4 2 3 3 3" xfId="35424" xr:uid="{00000000-0005-0000-0000-0000A9590000}"/>
    <cellStyle name="Separador de milhares 3 4 2 3 3 4" xfId="15063" xr:uid="{00000000-0005-0000-0000-0000AA590000}"/>
    <cellStyle name="Separador de milhares 3 4 2 3 4" xfId="7810" xr:uid="{00000000-0005-0000-0000-0000AB590000}"/>
    <cellStyle name="Separador de milhares 3 4 2 3 4 2" xfId="26997" xr:uid="{00000000-0005-0000-0000-0000AC590000}"/>
    <cellStyle name="Separador de milhares 3 4 2 3 4 3" xfId="37177" xr:uid="{00000000-0005-0000-0000-0000AD590000}"/>
    <cellStyle name="Separador de milhares 3 4 2 3 4 4" xfId="16816" xr:uid="{00000000-0005-0000-0000-0000AE590000}"/>
    <cellStyle name="Separador de milhares 3 4 2 3 5" xfId="9803" xr:uid="{00000000-0005-0000-0000-0000AF590000}"/>
    <cellStyle name="Separador de milhares 3 4 2 3 5 2" xfId="28987" xr:uid="{00000000-0005-0000-0000-0000B0590000}"/>
    <cellStyle name="Separador de milhares 3 4 2 3 5 3" xfId="39167" xr:uid="{00000000-0005-0000-0000-0000B1590000}"/>
    <cellStyle name="Separador de milhares 3 4 2 3 5 4" xfId="18807" xr:uid="{00000000-0005-0000-0000-0000B2590000}"/>
    <cellStyle name="Separador de milhares 3 4 2 3 6" xfId="11556" xr:uid="{00000000-0005-0000-0000-0000B3590000}"/>
    <cellStyle name="Separador de milhares 3 4 2 3 6 2" xfId="30740" xr:uid="{00000000-0005-0000-0000-0000B4590000}"/>
    <cellStyle name="Separador de milhares 3 4 2 3 6 3" xfId="40920" xr:uid="{00000000-0005-0000-0000-0000B5590000}"/>
    <cellStyle name="Separador de milhares 3 4 2 3 6 4" xfId="20560" xr:uid="{00000000-0005-0000-0000-0000B6590000}"/>
    <cellStyle name="Separador de milhares 3 4 2 3 7" xfId="12432" xr:uid="{00000000-0005-0000-0000-0000B7590000}"/>
    <cellStyle name="Separador de milhares 3 4 2 3 7 2" xfId="31616" xr:uid="{00000000-0005-0000-0000-0000B8590000}"/>
    <cellStyle name="Separador de milhares 3 4 2 3 7 3" xfId="41796" xr:uid="{00000000-0005-0000-0000-0000B9590000}"/>
    <cellStyle name="Separador de milhares 3 4 2 3 7 4" xfId="21436" xr:uid="{00000000-0005-0000-0000-0000BA590000}"/>
    <cellStyle name="Separador de milhares 3 4 2 3 8" xfId="22313" xr:uid="{00000000-0005-0000-0000-0000BB590000}"/>
    <cellStyle name="Separador de milhares 3 4 2 3 8 2" xfId="32493" xr:uid="{00000000-0005-0000-0000-0000BC590000}"/>
    <cellStyle name="Separador de milhares 3 4 2 3 8 3" xfId="42673" xr:uid="{00000000-0005-0000-0000-0000BD590000}"/>
    <cellStyle name="Separador de milhares 3 4 2 3 9" xfId="23492" xr:uid="{00000000-0005-0000-0000-0000BE590000}"/>
    <cellStyle name="Separador de milhares 3 4 2 4" xfId="4743" xr:uid="{00000000-0005-0000-0000-0000BF590000}"/>
    <cellStyle name="Separador de milhares 3 4 2 4 2" xfId="6495" xr:uid="{00000000-0005-0000-0000-0000C0590000}"/>
    <cellStyle name="Separador de milhares 3 4 2 4 2 2" xfId="25682" xr:uid="{00000000-0005-0000-0000-0000C1590000}"/>
    <cellStyle name="Separador de milhares 3 4 2 4 2 3" xfId="35862" xr:uid="{00000000-0005-0000-0000-0000C2590000}"/>
    <cellStyle name="Separador de milhares 3 4 2 4 2 4" xfId="15501" xr:uid="{00000000-0005-0000-0000-0000C3590000}"/>
    <cellStyle name="Separador de milhares 3 4 2 4 3" xfId="8248" xr:uid="{00000000-0005-0000-0000-0000C4590000}"/>
    <cellStyle name="Separador de milhares 3 4 2 4 3 2" xfId="27435" xr:uid="{00000000-0005-0000-0000-0000C5590000}"/>
    <cellStyle name="Separador de milhares 3 4 2 4 3 3" xfId="37615" xr:uid="{00000000-0005-0000-0000-0000C6590000}"/>
    <cellStyle name="Separador de milhares 3 4 2 4 3 4" xfId="17254" xr:uid="{00000000-0005-0000-0000-0000C7590000}"/>
    <cellStyle name="Separador de milhares 3 4 2 4 4" xfId="10241" xr:uid="{00000000-0005-0000-0000-0000C8590000}"/>
    <cellStyle name="Separador de milhares 3 4 2 4 4 2" xfId="29425" xr:uid="{00000000-0005-0000-0000-0000C9590000}"/>
    <cellStyle name="Separador de milhares 3 4 2 4 4 3" xfId="39605" xr:uid="{00000000-0005-0000-0000-0000CA590000}"/>
    <cellStyle name="Separador de milhares 3 4 2 4 4 4" xfId="19245" xr:uid="{00000000-0005-0000-0000-0000CB590000}"/>
    <cellStyle name="Separador de milhares 3 4 2 4 5" xfId="23930" xr:uid="{00000000-0005-0000-0000-0000CC590000}"/>
    <cellStyle name="Separador de milhares 3 4 2 4 6" xfId="34110" xr:uid="{00000000-0005-0000-0000-0000CD590000}"/>
    <cellStyle name="Separador de milhares 3 4 2 4 7" xfId="13749" xr:uid="{00000000-0005-0000-0000-0000CE590000}"/>
    <cellStyle name="Separador de milhares 3 4 2 5" xfId="5619" xr:uid="{00000000-0005-0000-0000-0000CF590000}"/>
    <cellStyle name="Separador de milhares 3 4 2 5 2" xfId="9145" xr:uid="{00000000-0005-0000-0000-0000D0590000}"/>
    <cellStyle name="Separador de milhares 3 4 2 5 2 2" xfId="28329" xr:uid="{00000000-0005-0000-0000-0000D1590000}"/>
    <cellStyle name="Separador de milhares 3 4 2 5 2 3" xfId="38509" xr:uid="{00000000-0005-0000-0000-0000D2590000}"/>
    <cellStyle name="Separador de milhares 3 4 2 5 2 4" xfId="18149" xr:uid="{00000000-0005-0000-0000-0000D3590000}"/>
    <cellStyle name="Separador de milhares 3 4 2 5 3" xfId="24806" xr:uid="{00000000-0005-0000-0000-0000D4590000}"/>
    <cellStyle name="Separador de milhares 3 4 2 5 4" xfId="34986" xr:uid="{00000000-0005-0000-0000-0000D5590000}"/>
    <cellStyle name="Separador de milhares 3 4 2 5 5" xfId="14625" xr:uid="{00000000-0005-0000-0000-0000D6590000}"/>
    <cellStyle name="Separador de milhares 3 4 2 6" xfId="7372" xr:uid="{00000000-0005-0000-0000-0000D7590000}"/>
    <cellStyle name="Separador de milhares 3 4 2 6 2" xfId="26559" xr:uid="{00000000-0005-0000-0000-0000D8590000}"/>
    <cellStyle name="Separador de milhares 3 4 2 6 3" xfId="36739" xr:uid="{00000000-0005-0000-0000-0000D9590000}"/>
    <cellStyle name="Separador de milhares 3 4 2 6 4" xfId="16378" xr:uid="{00000000-0005-0000-0000-0000DA590000}"/>
    <cellStyle name="Separador de milhares 3 4 2 7" xfId="9365" xr:uid="{00000000-0005-0000-0000-0000DB590000}"/>
    <cellStyle name="Separador de milhares 3 4 2 7 2" xfId="28549" xr:uid="{00000000-0005-0000-0000-0000DC590000}"/>
    <cellStyle name="Separador de milhares 3 4 2 7 3" xfId="38729" xr:uid="{00000000-0005-0000-0000-0000DD590000}"/>
    <cellStyle name="Separador de milhares 3 4 2 7 4" xfId="18369" xr:uid="{00000000-0005-0000-0000-0000DE590000}"/>
    <cellStyle name="Separador de milhares 3 4 2 8" xfId="11118" xr:uid="{00000000-0005-0000-0000-0000DF590000}"/>
    <cellStyle name="Separador de milhares 3 4 2 8 2" xfId="30302" xr:uid="{00000000-0005-0000-0000-0000E0590000}"/>
    <cellStyle name="Separador de milhares 3 4 2 8 3" xfId="40482" xr:uid="{00000000-0005-0000-0000-0000E1590000}"/>
    <cellStyle name="Separador de milhares 3 4 2 8 4" xfId="20122" xr:uid="{00000000-0005-0000-0000-0000E2590000}"/>
    <cellStyle name="Separador de milhares 3 4 2 9" xfId="11994" xr:uid="{00000000-0005-0000-0000-0000E3590000}"/>
    <cellStyle name="Separador de milhares 3 4 2 9 2" xfId="31178" xr:uid="{00000000-0005-0000-0000-0000E4590000}"/>
    <cellStyle name="Separador de milhares 3 4 2 9 3" xfId="41358" xr:uid="{00000000-0005-0000-0000-0000E5590000}"/>
    <cellStyle name="Separador de milhares 3 4 2 9 4" xfId="20998" xr:uid="{00000000-0005-0000-0000-0000E6590000}"/>
    <cellStyle name="Separador de milhares 3 4 3" xfId="3967" xr:uid="{00000000-0005-0000-0000-0000E7590000}"/>
    <cellStyle name="Separador de milhares 3 4 3 10" xfId="23155" xr:uid="{00000000-0005-0000-0000-0000E8590000}"/>
    <cellStyle name="Separador de milhares 3 4 3 11" xfId="33335" xr:uid="{00000000-0005-0000-0000-0000E9590000}"/>
    <cellStyle name="Separador de milhares 3 4 3 12" xfId="12974" xr:uid="{00000000-0005-0000-0000-0000EA590000}"/>
    <cellStyle name="Separador de milhares 3 4 3 2" xfId="4405" xr:uid="{00000000-0005-0000-0000-0000EB590000}"/>
    <cellStyle name="Separador de milhares 3 4 3 2 10" xfId="33773" xr:uid="{00000000-0005-0000-0000-0000EC590000}"/>
    <cellStyle name="Separador de milhares 3 4 3 2 11" xfId="13412" xr:uid="{00000000-0005-0000-0000-0000ED590000}"/>
    <cellStyle name="Separador de milhares 3 4 3 2 2" xfId="5282" xr:uid="{00000000-0005-0000-0000-0000EE590000}"/>
    <cellStyle name="Separador de milhares 3 4 3 2 2 2" xfId="7034" xr:uid="{00000000-0005-0000-0000-0000EF590000}"/>
    <cellStyle name="Separador de milhares 3 4 3 2 2 2 2" xfId="26221" xr:uid="{00000000-0005-0000-0000-0000F0590000}"/>
    <cellStyle name="Separador de milhares 3 4 3 2 2 2 3" xfId="36401" xr:uid="{00000000-0005-0000-0000-0000F1590000}"/>
    <cellStyle name="Separador de milhares 3 4 3 2 2 2 4" xfId="16040" xr:uid="{00000000-0005-0000-0000-0000F2590000}"/>
    <cellStyle name="Separador de milhares 3 4 3 2 2 3" xfId="8787" xr:uid="{00000000-0005-0000-0000-0000F3590000}"/>
    <cellStyle name="Separador de milhares 3 4 3 2 2 3 2" xfId="27974" xr:uid="{00000000-0005-0000-0000-0000F4590000}"/>
    <cellStyle name="Separador de milhares 3 4 3 2 2 3 3" xfId="38154" xr:uid="{00000000-0005-0000-0000-0000F5590000}"/>
    <cellStyle name="Separador de milhares 3 4 3 2 2 3 4" xfId="17793" xr:uid="{00000000-0005-0000-0000-0000F6590000}"/>
    <cellStyle name="Separador de milhares 3 4 3 2 2 4" xfId="10780" xr:uid="{00000000-0005-0000-0000-0000F7590000}"/>
    <cellStyle name="Separador de milhares 3 4 3 2 2 4 2" xfId="29964" xr:uid="{00000000-0005-0000-0000-0000F8590000}"/>
    <cellStyle name="Separador de milhares 3 4 3 2 2 4 3" xfId="40144" xr:uid="{00000000-0005-0000-0000-0000F9590000}"/>
    <cellStyle name="Separador de milhares 3 4 3 2 2 4 4" xfId="19784" xr:uid="{00000000-0005-0000-0000-0000FA590000}"/>
    <cellStyle name="Separador de milhares 3 4 3 2 2 5" xfId="24469" xr:uid="{00000000-0005-0000-0000-0000FB590000}"/>
    <cellStyle name="Separador de milhares 3 4 3 2 2 6" xfId="34649" xr:uid="{00000000-0005-0000-0000-0000FC590000}"/>
    <cellStyle name="Separador de milhares 3 4 3 2 2 7" xfId="14288" xr:uid="{00000000-0005-0000-0000-0000FD590000}"/>
    <cellStyle name="Separador de milhares 3 4 3 2 3" xfId="6158" xr:uid="{00000000-0005-0000-0000-0000FE590000}"/>
    <cellStyle name="Separador de milhares 3 4 3 2 3 2" xfId="25345" xr:uid="{00000000-0005-0000-0000-0000FF590000}"/>
    <cellStyle name="Separador de milhares 3 4 3 2 3 3" xfId="35525" xr:uid="{00000000-0005-0000-0000-0000005A0000}"/>
    <cellStyle name="Separador de milhares 3 4 3 2 3 4" xfId="15164" xr:uid="{00000000-0005-0000-0000-0000015A0000}"/>
    <cellStyle name="Separador de milhares 3 4 3 2 4" xfId="7911" xr:uid="{00000000-0005-0000-0000-0000025A0000}"/>
    <cellStyle name="Separador de milhares 3 4 3 2 4 2" xfId="27098" xr:uid="{00000000-0005-0000-0000-0000035A0000}"/>
    <cellStyle name="Separador de milhares 3 4 3 2 4 3" xfId="37278" xr:uid="{00000000-0005-0000-0000-0000045A0000}"/>
    <cellStyle name="Separador de milhares 3 4 3 2 4 4" xfId="16917" xr:uid="{00000000-0005-0000-0000-0000055A0000}"/>
    <cellStyle name="Separador de milhares 3 4 3 2 5" xfId="9904" xr:uid="{00000000-0005-0000-0000-0000065A0000}"/>
    <cellStyle name="Separador de milhares 3 4 3 2 5 2" xfId="29088" xr:uid="{00000000-0005-0000-0000-0000075A0000}"/>
    <cellStyle name="Separador de milhares 3 4 3 2 5 3" xfId="39268" xr:uid="{00000000-0005-0000-0000-0000085A0000}"/>
    <cellStyle name="Separador de milhares 3 4 3 2 5 4" xfId="18908" xr:uid="{00000000-0005-0000-0000-0000095A0000}"/>
    <cellStyle name="Separador de milhares 3 4 3 2 6" xfId="11657" xr:uid="{00000000-0005-0000-0000-00000A5A0000}"/>
    <cellStyle name="Separador de milhares 3 4 3 2 6 2" xfId="30841" xr:uid="{00000000-0005-0000-0000-00000B5A0000}"/>
    <cellStyle name="Separador de milhares 3 4 3 2 6 3" xfId="41021" xr:uid="{00000000-0005-0000-0000-00000C5A0000}"/>
    <cellStyle name="Separador de milhares 3 4 3 2 6 4" xfId="20661" xr:uid="{00000000-0005-0000-0000-00000D5A0000}"/>
    <cellStyle name="Separador de milhares 3 4 3 2 7" xfId="12533" xr:uid="{00000000-0005-0000-0000-00000E5A0000}"/>
    <cellStyle name="Separador de milhares 3 4 3 2 7 2" xfId="31717" xr:uid="{00000000-0005-0000-0000-00000F5A0000}"/>
    <cellStyle name="Separador de milhares 3 4 3 2 7 3" xfId="41897" xr:uid="{00000000-0005-0000-0000-0000105A0000}"/>
    <cellStyle name="Separador de milhares 3 4 3 2 7 4" xfId="21537" xr:uid="{00000000-0005-0000-0000-0000115A0000}"/>
    <cellStyle name="Separador de milhares 3 4 3 2 8" xfId="22414" xr:uid="{00000000-0005-0000-0000-0000125A0000}"/>
    <cellStyle name="Separador de milhares 3 4 3 2 8 2" xfId="32594" xr:uid="{00000000-0005-0000-0000-0000135A0000}"/>
    <cellStyle name="Separador de milhares 3 4 3 2 8 3" xfId="42774" xr:uid="{00000000-0005-0000-0000-0000145A0000}"/>
    <cellStyle name="Separador de milhares 3 4 3 2 9" xfId="23593" xr:uid="{00000000-0005-0000-0000-0000155A0000}"/>
    <cellStyle name="Separador de milhares 3 4 3 3" xfId="4844" xr:uid="{00000000-0005-0000-0000-0000165A0000}"/>
    <cellStyle name="Separador de milhares 3 4 3 3 2" xfId="6596" xr:uid="{00000000-0005-0000-0000-0000175A0000}"/>
    <cellStyle name="Separador de milhares 3 4 3 3 2 2" xfId="25783" xr:uid="{00000000-0005-0000-0000-0000185A0000}"/>
    <cellStyle name="Separador de milhares 3 4 3 3 2 3" xfId="35963" xr:uid="{00000000-0005-0000-0000-0000195A0000}"/>
    <cellStyle name="Separador de milhares 3 4 3 3 2 4" xfId="15602" xr:uid="{00000000-0005-0000-0000-00001A5A0000}"/>
    <cellStyle name="Separador de milhares 3 4 3 3 3" xfId="8349" xr:uid="{00000000-0005-0000-0000-00001B5A0000}"/>
    <cellStyle name="Separador de milhares 3 4 3 3 3 2" xfId="27536" xr:uid="{00000000-0005-0000-0000-00001C5A0000}"/>
    <cellStyle name="Separador de milhares 3 4 3 3 3 3" xfId="37716" xr:uid="{00000000-0005-0000-0000-00001D5A0000}"/>
    <cellStyle name="Separador de milhares 3 4 3 3 3 4" xfId="17355" xr:uid="{00000000-0005-0000-0000-00001E5A0000}"/>
    <cellStyle name="Separador de milhares 3 4 3 3 4" xfId="10342" xr:uid="{00000000-0005-0000-0000-00001F5A0000}"/>
    <cellStyle name="Separador de milhares 3 4 3 3 4 2" xfId="29526" xr:uid="{00000000-0005-0000-0000-0000205A0000}"/>
    <cellStyle name="Separador de milhares 3 4 3 3 4 3" xfId="39706" xr:uid="{00000000-0005-0000-0000-0000215A0000}"/>
    <cellStyle name="Separador de milhares 3 4 3 3 4 4" xfId="19346" xr:uid="{00000000-0005-0000-0000-0000225A0000}"/>
    <cellStyle name="Separador de milhares 3 4 3 3 5" xfId="24031" xr:uid="{00000000-0005-0000-0000-0000235A0000}"/>
    <cellStyle name="Separador de milhares 3 4 3 3 6" xfId="34211" xr:uid="{00000000-0005-0000-0000-0000245A0000}"/>
    <cellStyle name="Separador de milhares 3 4 3 3 7" xfId="13850" xr:uid="{00000000-0005-0000-0000-0000255A0000}"/>
    <cellStyle name="Separador de milhares 3 4 3 4" xfId="5720" xr:uid="{00000000-0005-0000-0000-0000265A0000}"/>
    <cellStyle name="Separador de milhares 3 4 3 4 2" xfId="24907" xr:uid="{00000000-0005-0000-0000-0000275A0000}"/>
    <cellStyle name="Separador de milhares 3 4 3 4 3" xfId="35087" xr:uid="{00000000-0005-0000-0000-0000285A0000}"/>
    <cellStyle name="Separador de milhares 3 4 3 4 4" xfId="14726" xr:uid="{00000000-0005-0000-0000-0000295A0000}"/>
    <cellStyle name="Separador de milhares 3 4 3 5" xfId="7473" xr:uid="{00000000-0005-0000-0000-00002A5A0000}"/>
    <cellStyle name="Separador de milhares 3 4 3 5 2" xfId="26660" xr:uid="{00000000-0005-0000-0000-00002B5A0000}"/>
    <cellStyle name="Separador de milhares 3 4 3 5 3" xfId="36840" xr:uid="{00000000-0005-0000-0000-00002C5A0000}"/>
    <cellStyle name="Separador de milhares 3 4 3 5 4" xfId="16479" xr:uid="{00000000-0005-0000-0000-00002D5A0000}"/>
    <cellStyle name="Separador de milhares 3 4 3 6" xfId="9466" xr:uid="{00000000-0005-0000-0000-00002E5A0000}"/>
    <cellStyle name="Separador de milhares 3 4 3 6 2" xfId="28650" xr:uid="{00000000-0005-0000-0000-00002F5A0000}"/>
    <cellStyle name="Separador de milhares 3 4 3 6 3" xfId="38830" xr:uid="{00000000-0005-0000-0000-0000305A0000}"/>
    <cellStyle name="Separador de milhares 3 4 3 6 4" xfId="18470" xr:uid="{00000000-0005-0000-0000-0000315A0000}"/>
    <cellStyle name="Separador de milhares 3 4 3 7" xfId="11219" xr:uid="{00000000-0005-0000-0000-0000325A0000}"/>
    <cellStyle name="Separador de milhares 3 4 3 7 2" xfId="30403" xr:uid="{00000000-0005-0000-0000-0000335A0000}"/>
    <cellStyle name="Separador de milhares 3 4 3 7 3" xfId="40583" xr:uid="{00000000-0005-0000-0000-0000345A0000}"/>
    <cellStyle name="Separador de milhares 3 4 3 7 4" xfId="20223" xr:uid="{00000000-0005-0000-0000-0000355A0000}"/>
    <cellStyle name="Separador de milhares 3 4 3 8" xfId="12095" xr:uid="{00000000-0005-0000-0000-0000365A0000}"/>
    <cellStyle name="Separador de milhares 3 4 3 8 2" xfId="31279" xr:uid="{00000000-0005-0000-0000-0000375A0000}"/>
    <cellStyle name="Separador de milhares 3 4 3 8 3" xfId="41459" xr:uid="{00000000-0005-0000-0000-0000385A0000}"/>
    <cellStyle name="Separador de milhares 3 4 3 8 4" xfId="21099" xr:uid="{00000000-0005-0000-0000-0000395A0000}"/>
    <cellStyle name="Separador de milhares 3 4 3 9" xfId="21976" xr:uid="{00000000-0005-0000-0000-00003A5A0000}"/>
    <cellStyle name="Separador de milhares 3 4 3 9 2" xfId="32156" xr:uid="{00000000-0005-0000-0000-00003B5A0000}"/>
    <cellStyle name="Separador de milhares 3 4 3 9 3" xfId="42336" xr:uid="{00000000-0005-0000-0000-00003C5A0000}"/>
    <cellStyle name="Separador de milhares 3 4 4" xfId="4186" xr:uid="{00000000-0005-0000-0000-00003D5A0000}"/>
    <cellStyle name="Separador de milhares 3 4 4 10" xfId="33554" xr:uid="{00000000-0005-0000-0000-00003E5A0000}"/>
    <cellStyle name="Separador de milhares 3 4 4 11" xfId="13193" xr:uid="{00000000-0005-0000-0000-00003F5A0000}"/>
    <cellStyle name="Separador de milhares 3 4 4 2" xfId="5063" xr:uid="{00000000-0005-0000-0000-0000405A0000}"/>
    <cellStyle name="Separador de milhares 3 4 4 2 2" xfId="6815" xr:uid="{00000000-0005-0000-0000-0000415A0000}"/>
    <cellStyle name="Separador de milhares 3 4 4 2 2 2" xfId="26002" xr:uid="{00000000-0005-0000-0000-0000425A0000}"/>
    <cellStyle name="Separador de milhares 3 4 4 2 2 3" xfId="36182" xr:uid="{00000000-0005-0000-0000-0000435A0000}"/>
    <cellStyle name="Separador de milhares 3 4 4 2 2 4" xfId="15821" xr:uid="{00000000-0005-0000-0000-0000445A0000}"/>
    <cellStyle name="Separador de milhares 3 4 4 2 3" xfId="8568" xr:uid="{00000000-0005-0000-0000-0000455A0000}"/>
    <cellStyle name="Separador de milhares 3 4 4 2 3 2" xfId="27755" xr:uid="{00000000-0005-0000-0000-0000465A0000}"/>
    <cellStyle name="Separador de milhares 3 4 4 2 3 3" xfId="37935" xr:uid="{00000000-0005-0000-0000-0000475A0000}"/>
    <cellStyle name="Separador de milhares 3 4 4 2 3 4" xfId="17574" xr:uid="{00000000-0005-0000-0000-0000485A0000}"/>
    <cellStyle name="Separador de milhares 3 4 4 2 4" xfId="10561" xr:uid="{00000000-0005-0000-0000-0000495A0000}"/>
    <cellStyle name="Separador de milhares 3 4 4 2 4 2" xfId="29745" xr:uid="{00000000-0005-0000-0000-00004A5A0000}"/>
    <cellStyle name="Separador de milhares 3 4 4 2 4 3" xfId="39925" xr:uid="{00000000-0005-0000-0000-00004B5A0000}"/>
    <cellStyle name="Separador de milhares 3 4 4 2 4 4" xfId="19565" xr:uid="{00000000-0005-0000-0000-00004C5A0000}"/>
    <cellStyle name="Separador de milhares 3 4 4 2 5" xfId="24250" xr:uid="{00000000-0005-0000-0000-00004D5A0000}"/>
    <cellStyle name="Separador de milhares 3 4 4 2 6" xfId="34430" xr:uid="{00000000-0005-0000-0000-00004E5A0000}"/>
    <cellStyle name="Separador de milhares 3 4 4 2 7" xfId="14069" xr:uid="{00000000-0005-0000-0000-00004F5A0000}"/>
    <cellStyle name="Separador de milhares 3 4 4 3" xfId="5939" xr:uid="{00000000-0005-0000-0000-0000505A0000}"/>
    <cellStyle name="Separador de milhares 3 4 4 3 2" xfId="25126" xr:uid="{00000000-0005-0000-0000-0000515A0000}"/>
    <cellStyle name="Separador de milhares 3 4 4 3 3" xfId="35306" xr:uid="{00000000-0005-0000-0000-0000525A0000}"/>
    <cellStyle name="Separador de milhares 3 4 4 3 4" xfId="14945" xr:uid="{00000000-0005-0000-0000-0000535A0000}"/>
    <cellStyle name="Separador de milhares 3 4 4 4" xfId="7692" xr:uid="{00000000-0005-0000-0000-0000545A0000}"/>
    <cellStyle name="Separador de milhares 3 4 4 4 2" xfId="26879" xr:uid="{00000000-0005-0000-0000-0000555A0000}"/>
    <cellStyle name="Separador de milhares 3 4 4 4 3" xfId="37059" xr:uid="{00000000-0005-0000-0000-0000565A0000}"/>
    <cellStyle name="Separador de milhares 3 4 4 4 4" xfId="16698" xr:uid="{00000000-0005-0000-0000-0000575A0000}"/>
    <cellStyle name="Separador de milhares 3 4 4 5" xfId="9685" xr:uid="{00000000-0005-0000-0000-0000585A0000}"/>
    <cellStyle name="Separador de milhares 3 4 4 5 2" xfId="28869" xr:uid="{00000000-0005-0000-0000-0000595A0000}"/>
    <cellStyle name="Separador de milhares 3 4 4 5 3" xfId="39049" xr:uid="{00000000-0005-0000-0000-00005A5A0000}"/>
    <cellStyle name="Separador de milhares 3 4 4 5 4" xfId="18689" xr:uid="{00000000-0005-0000-0000-00005B5A0000}"/>
    <cellStyle name="Separador de milhares 3 4 4 6" xfId="11438" xr:uid="{00000000-0005-0000-0000-00005C5A0000}"/>
    <cellStyle name="Separador de milhares 3 4 4 6 2" xfId="30622" xr:uid="{00000000-0005-0000-0000-00005D5A0000}"/>
    <cellStyle name="Separador de milhares 3 4 4 6 3" xfId="40802" xr:uid="{00000000-0005-0000-0000-00005E5A0000}"/>
    <cellStyle name="Separador de milhares 3 4 4 6 4" xfId="20442" xr:uid="{00000000-0005-0000-0000-00005F5A0000}"/>
    <cellStyle name="Separador de milhares 3 4 4 7" xfId="12314" xr:uid="{00000000-0005-0000-0000-0000605A0000}"/>
    <cellStyle name="Separador de milhares 3 4 4 7 2" xfId="31498" xr:uid="{00000000-0005-0000-0000-0000615A0000}"/>
    <cellStyle name="Separador de milhares 3 4 4 7 3" xfId="41678" xr:uid="{00000000-0005-0000-0000-0000625A0000}"/>
    <cellStyle name="Separador de milhares 3 4 4 7 4" xfId="21318" xr:uid="{00000000-0005-0000-0000-0000635A0000}"/>
    <cellStyle name="Separador de milhares 3 4 4 8" xfId="22195" xr:uid="{00000000-0005-0000-0000-0000645A0000}"/>
    <cellStyle name="Separador de milhares 3 4 4 8 2" xfId="32375" xr:uid="{00000000-0005-0000-0000-0000655A0000}"/>
    <cellStyle name="Separador de milhares 3 4 4 8 3" xfId="42555" xr:uid="{00000000-0005-0000-0000-0000665A0000}"/>
    <cellStyle name="Separador de milhares 3 4 4 9" xfId="23374" xr:uid="{00000000-0005-0000-0000-0000675A0000}"/>
    <cellStyle name="Separador de milhares 3 4 5" xfId="4625" xr:uid="{00000000-0005-0000-0000-0000685A0000}"/>
    <cellStyle name="Separador de milhares 3 4 5 2" xfId="6377" xr:uid="{00000000-0005-0000-0000-0000695A0000}"/>
    <cellStyle name="Separador de milhares 3 4 5 2 2" xfId="25564" xr:uid="{00000000-0005-0000-0000-00006A5A0000}"/>
    <cellStyle name="Separador de milhares 3 4 5 2 3" xfId="35744" xr:uid="{00000000-0005-0000-0000-00006B5A0000}"/>
    <cellStyle name="Separador de milhares 3 4 5 2 4" xfId="15383" xr:uid="{00000000-0005-0000-0000-00006C5A0000}"/>
    <cellStyle name="Separador de milhares 3 4 5 3" xfId="8130" xr:uid="{00000000-0005-0000-0000-00006D5A0000}"/>
    <cellStyle name="Separador de milhares 3 4 5 3 2" xfId="27317" xr:uid="{00000000-0005-0000-0000-00006E5A0000}"/>
    <cellStyle name="Separador de milhares 3 4 5 3 3" xfId="37497" xr:uid="{00000000-0005-0000-0000-00006F5A0000}"/>
    <cellStyle name="Separador de milhares 3 4 5 3 4" xfId="17136" xr:uid="{00000000-0005-0000-0000-0000705A0000}"/>
    <cellStyle name="Separador de milhares 3 4 5 4" xfId="10123" xr:uid="{00000000-0005-0000-0000-0000715A0000}"/>
    <cellStyle name="Separador de milhares 3 4 5 4 2" xfId="29307" xr:uid="{00000000-0005-0000-0000-0000725A0000}"/>
    <cellStyle name="Separador de milhares 3 4 5 4 3" xfId="39487" xr:uid="{00000000-0005-0000-0000-0000735A0000}"/>
    <cellStyle name="Separador de milhares 3 4 5 4 4" xfId="19127" xr:uid="{00000000-0005-0000-0000-0000745A0000}"/>
    <cellStyle name="Separador de milhares 3 4 5 5" xfId="23812" xr:uid="{00000000-0005-0000-0000-0000755A0000}"/>
    <cellStyle name="Separador de milhares 3 4 5 6" xfId="33992" xr:uid="{00000000-0005-0000-0000-0000765A0000}"/>
    <cellStyle name="Separador de milhares 3 4 5 7" xfId="13631" xr:uid="{00000000-0005-0000-0000-0000775A0000}"/>
    <cellStyle name="Separador de milhares 3 4 6" xfId="5501" xr:uid="{00000000-0005-0000-0000-0000785A0000}"/>
    <cellStyle name="Separador de milhares 3 4 6 2" xfId="9027" xr:uid="{00000000-0005-0000-0000-0000795A0000}"/>
    <cellStyle name="Separador de milhares 3 4 6 2 2" xfId="28211" xr:uid="{00000000-0005-0000-0000-00007A5A0000}"/>
    <cellStyle name="Separador de milhares 3 4 6 2 3" xfId="38391" xr:uid="{00000000-0005-0000-0000-00007B5A0000}"/>
    <cellStyle name="Separador de milhares 3 4 6 2 4" xfId="18031" xr:uid="{00000000-0005-0000-0000-00007C5A0000}"/>
    <cellStyle name="Separador de milhares 3 4 6 3" xfId="24688" xr:uid="{00000000-0005-0000-0000-00007D5A0000}"/>
    <cellStyle name="Separador de milhares 3 4 6 4" xfId="34868" xr:uid="{00000000-0005-0000-0000-00007E5A0000}"/>
    <cellStyle name="Separador de milhares 3 4 6 5" xfId="14507" xr:uid="{00000000-0005-0000-0000-00007F5A0000}"/>
    <cellStyle name="Separador de milhares 3 4 7" xfId="7254" xr:uid="{00000000-0005-0000-0000-0000805A0000}"/>
    <cellStyle name="Separador de milhares 3 4 7 2" xfId="26441" xr:uid="{00000000-0005-0000-0000-0000815A0000}"/>
    <cellStyle name="Separador de milhares 3 4 7 3" xfId="36621" xr:uid="{00000000-0005-0000-0000-0000825A0000}"/>
    <cellStyle name="Separador de milhares 3 4 7 4" xfId="16260" xr:uid="{00000000-0005-0000-0000-0000835A0000}"/>
    <cellStyle name="Separador de milhares 3 4 8" xfId="9247" xr:uid="{00000000-0005-0000-0000-0000845A0000}"/>
    <cellStyle name="Separador de milhares 3 4 8 2" xfId="28431" xr:uid="{00000000-0005-0000-0000-0000855A0000}"/>
    <cellStyle name="Separador de milhares 3 4 8 3" xfId="38611" xr:uid="{00000000-0005-0000-0000-0000865A0000}"/>
    <cellStyle name="Separador de milhares 3 4 8 4" xfId="18251" xr:uid="{00000000-0005-0000-0000-0000875A0000}"/>
    <cellStyle name="Separador de milhares 3 4 9" xfId="11000" xr:uid="{00000000-0005-0000-0000-0000885A0000}"/>
    <cellStyle name="Separador de milhares 3 4 9 2" xfId="30184" xr:uid="{00000000-0005-0000-0000-0000895A0000}"/>
    <cellStyle name="Separador de milhares 3 4 9 3" xfId="40364" xr:uid="{00000000-0005-0000-0000-00008A5A0000}"/>
    <cellStyle name="Separador de milhares 3 4 9 4" xfId="20004" xr:uid="{00000000-0005-0000-0000-00008B5A0000}"/>
    <cellStyle name="Separador de milhares 3 5" xfId="3739" xr:uid="{00000000-0005-0000-0000-00008C5A0000}"/>
    <cellStyle name="Separador de milhares 3 5 10" xfId="11871" xr:uid="{00000000-0005-0000-0000-00008D5A0000}"/>
    <cellStyle name="Separador de milhares 3 5 10 2" xfId="31055" xr:uid="{00000000-0005-0000-0000-00008E5A0000}"/>
    <cellStyle name="Separador de milhares 3 5 10 3" xfId="41235" xr:uid="{00000000-0005-0000-0000-00008F5A0000}"/>
    <cellStyle name="Separador de milhares 3 5 10 4" xfId="20875" xr:uid="{00000000-0005-0000-0000-0000905A0000}"/>
    <cellStyle name="Separador de milhares 3 5 11" xfId="21752" xr:uid="{00000000-0005-0000-0000-0000915A0000}"/>
    <cellStyle name="Separador de milhares 3 5 11 2" xfId="31932" xr:uid="{00000000-0005-0000-0000-0000925A0000}"/>
    <cellStyle name="Separador de milhares 3 5 11 3" xfId="42112" xr:uid="{00000000-0005-0000-0000-0000935A0000}"/>
    <cellStyle name="Separador de milhares 3 5 12" xfId="22648" xr:uid="{00000000-0005-0000-0000-0000945A0000}"/>
    <cellStyle name="Separador de milhares 3 5 12 2" xfId="32828" xr:uid="{00000000-0005-0000-0000-0000955A0000}"/>
    <cellStyle name="Separador de milhares 3 5 12 3" xfId="43008" xr:uid="{00000000-0005-0000-0000-0000965A0000}"/>
    <cellStyle name="Separador de milhares 3 5 13" xfId="22887" xr:uid="{00000000-0005-0000-0000-0000975A0000}"/>
    <cellStyle name="Separador de milhares 3 5 14" xfId="23056" xr:uid="{00000000-0005-0000-0000-0000985A0000}"/>
    <cellStyle name="Separador de milhares 3 5 15" xfId="33067" xr:uid="{00000000-0005-0000-0000-0000995A0000}"/>
    <cellStyle name="Separador de milhares 3 5 16" xfId="33236" xr:uid="{00000000-0005-0000-0000-00009A5A0000}"/>
    <cellStyle name="Separador de milhares 3 5 17" xfId="43247" xr:uid="{00000000-0005-0000-0000-00009B5A0000}"/>
    <cellStyle name="Separador de milhares 3 5 18" xfId="43486" xr:uid="{00000000-0005-0000-0000-00009C5A0000}"/>
    <cellStyle name="Separador de milhares 3 5 19" xfId="12750" xr:uid="{00000000-0005-0000-0000-00009D5A0000}"/>
    <cellStyle name="Separador de milhares 3 5 2" xfId="3860" xr:uid="{00000000-0005-0000-0000-00009E5A0000}"/>
    <cellStyle name="Separador de milhares 3 5 2 10" xfId="21870" xr:uid="{00000000-0005-0000-0000-00009F5A0000}"/>
    <cellStyle name="Separador de milhares 3 5 2 10 2" xfId="32050" xr:uid="{00000000-0005-0000-0000-0000A05A0000}"/>
    <cellStyle name="Separador de milhares 3 5 2 10 3" xfId="42230" xr:uid="{00000000-0005-0000-0000-0000A15A0000}"/>
    <cellStyle name="Separador de milhares 3 5 2 11" xfId="22766" xr:uid="{00000000-0005-0000-0000-0000A25A0000}"/>
    <cellStyle name="Separador de milhares 3 5 2 11 2" xfId="32946" xr:uid="{00000000-0005-0000-0000-0000A35A0000}"/>
    <cellStyle name="Separador de milhares 3 5 2 11 3" xfId="43126" xr:uid="{00000000-0005-0000-0000-0000A45A0000}"/>
    <cellStyle name="Separador de milhares 3 5 2 12" xfId="23005" xr:uid="{00000000-0005-0000-0000-0000A55A0000}"/>
    <cellStyle name="Separador de milhares 3 5 2 13" xfId="33185" xr:uid="{00000000-0005-0000-0000-0000A65A0000}"/>
    <cellStyle name="Separador de milhares 3 5 2 14" xfId="43365" xr:uid="{00000000-0005-0000-0000-0000A75A0000}"/>
    <cellStyle name="Separador de milhares 3 5 2 15" xfId="43604" xr:uid="{00000000-0005-0000-0000-0000A85A0000}"/>
    <cellStyle name="Separador de milhares 3 5 2 16" xfId="12868" xr:uid="{00000000-0005-0000-0000-0000A95A0000}"/>
    <cellStyle name="Separador de milhares 3 5 2 2" xfId="4080" xr:uid="{00000000-0005-0000-0000-0000AA5A0000}"/>
    <cellStyle name="Separador de milhares 3 5 2 2 10" xfId="23268" xr:uid="{00000000-0005-0000-0000-0000AB5A0000}"/>
    <cellStyle name="Separador de milhares 3 5 2 2 11" xfId="33448" xr:uid="{00000000-0005-0000-0000-0000AC5A0000}"/>
    <cellStyle name="Separador de milhares 3 5 2 2 12" xfId="13087" xr:uid="{00000000-0005-0000-0000-0000AD5A0000}"/>
    <cellStyle name="Separador de milhares 3 5 2 2 2" xfId="4518" xr:uid="{00000000-0005-0000-0000-0000AE5A0000}"/>
    <cellStyle name="Separador de milhares 3 5 2 2 2 10" xfId="33886" xr:uid="{00000000-0005-0000-0000-0000AF5A0000}"/>
    <cellStyle name="Separador de milhares 3 5 2 2 2 11" xfId="13525" xr:uid="{00000000-0005-0000-0000-0000B05A0000}"/>
    <cellStyle name="Separador de milhares 3 5 2 2 2 2" xfId="5395" xr:uid="{00000000-0005-0000-0000-0000B15A0000}"/>
    <cellStyle name="Separador de milhares 3 5 2 2 2 2 2" xfId="7147" xr:uid="{00000000-0005-0000-0000-0000B25A0000}"/>
    <cellStyle name="Separador de milhares 3 5 2 2 2 2 2 2" xfId="26334" xr:uid="{00000000-0005-0000-0000-0000B35A0000}"/>
    <cellStyle name="Separador de milhares 3 5 2 2 2 2 2 3" xfId="36514" xr:uid="{00000000-0005-0000-0000-0000B45A0000}"/>
    <cellStyle name="Separador de milhares 3 5 2 2 2 2 2 4" xfId="16153" xr:uid="{00000000-0005-0000-0000-0000B55A0000}"/>
    <cellStyle name="Separador de milhares 3 5 2 2 2 2 3" xfId="8900" xr:uid="{00000000-0005-0000-0000-0000B65A0000}"/>
    <cellStyle name="Separador de milhares 3 5 2 2 2 2 3 2" xfId="28087" xr:uid="{00000000-0005-0000-0000-0000B75A0000}"/>
    <cellStyle name="Separador de milhares 3 5 2 2 2 2 3 3" xfId="38267" xr:uid="{00000000-0005-0000-0000-0000B85A0000}"/>
    <cellStyle name="Separador de milhares 3 5 2 2 2 2 3 4" xfId="17906" xr:uid="{00000000-0005-0000-0000-0000B95A0000}"/>
    <cellStyle name="Separador de milhares 3 5 2 2 2 2 4" xfId="10893" xr:uid="{00000000-0005-0000-0000-0000BA5A0000}"/>
    <cellStyle name="Separador de milhares 3 5 2 2 2 2 4 2" xfId="30077" xr:uid="{00000000-0005-0000-0000-0000BB5A0000}"/>
    <cellStyle name="Separador de milhares 3 5 2 2 2 2 4 3" xfId="40257" xr:uid="{00000000-0005-0000-0000-0000BC5A0000}"/>
    <cellStyle name="Separador de milhares 3 5 2 2 2 2 4 4" xfId="19897" xr:uid="{00000000-0005-0000-0000-0000BD5A0000}"/>
    <cellStyle name="Separador de milhares 3 5 2 2 2 2 5" xfId="24582" xr:uid="{00000000-0005-0000-0000-0000BE5A0000}"/>
    <cellStyle name="Separador de milhares 3 5 2 2 2 2 6" xfId="34762" xr:uid="{00000000-0005-0000-0000-0000BF5A0000}"/>
    <cellStyle name="Separador de milhares 3 5 2 2 2 2 7" xfId="14401" xr:uid="{00000000-0005-0000-0000-0000C05A0000}"/>
    <cellStyle name="Separador de milhares 3 5 2 2 2 3" xfId="6271" xr:uid="{00000000-0005-0000-0000-0000C15A0000}"/>
    <cellStyle name="Separador de milhares 3 5 2 2 2 3 2" xfId="25458" xr:uid="{00000000-0005-0000-0000-0000C25A0000}"/>
    <cellStyle name="Separador de milhares 3 5 2 2 2 3 3" xfId="35638" xr:uid="{00000000-0005-0000-0000-0000C35A0000}"/>
    <cellStyle name="Separador de milhares 3 5 2 2 2 3 4" xfId="15277" xr:uid="{00000000-0005-0000-0000-0000C45A0000}"/>
    <cellStyle name="Separador de milhares 3 5 2 2 2 4" xfId="8024" xr:uid="{00000000-0005-0000-0000-0000C55A0000}"/>
    <cellStyle name="Separador de milhares 3 5 2 2 2 4 2" xfId="27211" xr:uid="{00000000-0005-0000-0000-0000C65A0000}"/>
    <cellStyle name="Separador de milhares 3 5 2 2 2 4 3" xfId="37391" xr:uid="{00000000-0005-0000-0000-0000C75A0000}"/>
    <cellStyle name="Separador de milhares 3 5 2 2 2 4 4" xfId="17030" xr:uid="{00000000-0005-0000-0000-0000C85A0000}"/>
    <cellStyle name="Separador de milhares 3 5 2 2 2 5" xfId="10017" xr:uid="{00000000-0005-0000-0000-0000C95A0000}"/>
    <cellStyle name="Separador de milhares 3 5 2 2 2 5 2" xfId="29201" xr:uid="{00000000-0005-0000-0000-0000CA5A0000}"/>
    <cellStyle name="Separador de milhares 3 5 2 2 2 5 3" xfId="39381" xr:uid="{00000000-0005-0000-0000-0000CB5A0000}"/>
    <cellStyle name="Separador de milhares 3 5 2 2 2 5 4" xfId="19021" xr:uid="{00000000-0005-0000-0000-0000CC5A0000}"/>
    <cellStyle name="Separador de milhares 3 5 2 2 2 6" xfId="11770" xr:uid="{00000000-0005-0000-0000-0000CD5A0000}"/>
    <cellStyle name="Separador de milhares 3 5 2 2 2 6 2" xfId="30954" xr:uid="{00000000-0005-0000-0000-0000CE5A0000}"/>
    <cellStyle name="Separador de milhares 3 5 2 2 2 6 3" xfId="41134" xr:uid="{00000000-0005-0000-0000-0000CF5A0000}"/>
    <cellStyle name="Separador de milhares 3 5 2 2 2 6 4" xfId="20774" xr:uid="{00000000-0005-0000-0000-0000D05A0000}"/>
    <cellStyle name="Separador de milhares 3 5 2 2 2 7" xfId="12646" xr:uid="{00000000-0005-0000-0000-0000D15A0000}"/>
    <cellStyle name="Separador de milhares 3 5 2 2 2 7 2" xfId="31830" xr:uid="{00000000-0005-0000-0000-0000D25A0000}"/>
    <cellStyle name="Separador de milhares 3 5 2 2 2 7 3" xfId="42010" xr:uid="{00000000-0005-0000-0000-0000D35A0000}"/>
    <cellStyle name="Separador de milhares 3 5 2 2 2 7 4" xfId="21650" xr:uid="{00000000-0005-0000-0000-0000D45A0000}"/>
    <cellStyle name="Separador de milhares 3 5 2 2 2 8" xfId="22527" xr:uid="{00000000-0005-0000-0000-0000D55A0000}"/>
    <cellStyle name="Separador de milhares 3 5 2 2 2 8 2" xfId="32707" xr:uid="{00000000-0005-0000-0000-0000D65A0000}"/>
    <cellStyle name="Separador de milhares 3 5 2 2 2 8 3" xfId="42887" xr:uid="{00000000-0005-0000-0000-0000D75A0000}"/>
    <cellStyle name="Separador de milhares 3 5 2 2 2 9" xfId="23706" xr:uid="{00000000-0005-0000-0000-0000D85A0000}"/>
    <cellStyle name="Separador de milhares 3 5 2 2 3" xfId="4957" xr:uid="{00000000-0005-0000-0000-0000D95A0000}"/>
    <cellStyle name="Separador de milhares 3 5 2 2 3 2" xfId="6709" xr:uid="{00000000-0005-0000-0000-0000DA5A0000}"/>
    <cellStyle name="Separador de milhares 3 5 2 2 3 2 2" xfId="25896" xr:uid="{00000000-0005-0000-0000-0000DB5A0000}"/>
    <cellStyle name="Separador de milhares 3 5 2 2 3 2 3" xfId="36076" xr:uid="{00000000-0005-0000-0000-0000DC5A0000}"/>
    <cellStyle name="Separador de milhares 3 5 2 2 3 2 4" xfId="15715" xr:uid="{00000000-0005-0000-0000-0000DD5A0000}"/>
    <cellStyle name="Separador de milhares 3 5 2 2 3 3" xfId="8462" xr:uid="{00000000-0005-0000-0000-0000DE5A0000}"/>
    <cellStyle name="Separador de milhares 3 5 2 2 3 3 2" xfId="27649" xr:uid="{00000000-0005-0000-0000-0000DF5A0000}"/>
    <cellStyle name="Separador de milhares 3 5 2 2 3 3 3" xfId="37829" xr:uid="{00000000-0005-0000-0000-0000E05A0000}"/>
    <cellStyle name="Separador de milhares 3 5 2 2 3 3 4" xfId="17468" xr:uid="{00000000-0005-0000-0000-0000E15A0000}"/>
    <cellStyle name="Separador de milhares 3 5 2 2 3 4" xfId="10455" xr:uid="{00000000-0005-0000-0000-0000E25A0000}"/>
    <cellStyle name="Separador de milhares 3 5 2 2 3 4 2" xfId="29639" xr:uid="{00000000-0005-0000-0000-0000E35A0000}"/>
    <cellStyle name="Separador de milhares 3 5 2 2 3 4 3" xfId="39819" xr:uid="{00000000-0005-0000-0000-0000E45A0000}"/>
    <cellStyle name="Separador de milhares 3 5 2 2 3 4 4" xfId="19459" xr:uid="{00000000-0005-0000-0000-0000E55A0000}"/>
    <cellStyle name="Separador de milhares 3 5 2 2 3 5" xfId="24144" xr:uid="{00000000-0005-0000-0000-0000E65A0000}"/>
    <cellStyle name="Separador de milhares 3 5 2 2 3 6" xfId="34324" xr:uid="{00000000-0005-0000-0000-0000E75A0000}"/>
    <cellStyle name="Separador de milhares 3 5 2 2 3 7" xfId="13963" xr:uid="{00000000-0005-0000-0000-0000E85A0000}"/>
    <cellStyle name="Separador de milhares 3 5 2 2 4" xfId="5833" xr:uid="{00000000-0005-0000-0000-0000E95A0000}"/>
    <cellStyle name="Separador de milhares 3 5 2 2 4 2" xfId="25020" xr:uid="{00000000-0005-0000-0000-0000EA5A0000}"/>
    <cellStyle name="Separador de milhares 3 5 2 2 4 3" xfId="35200" xr:uid="{00000000-0005-0000-0000-0000EB5A0000}"/>
    <cellStyle name="Separador de milhares 3 5 2 2 4 4" xfId="14839" xr:uid="{00000000-0005-0000-0000-0000EC5A0000}"/>
    <cellStyle name="Separador de milhares 3 5 2 2 5" xfId="7586" xr:uid="{00000000-0005-0000-0000-0000ED5A0000}"/>
    <cellStyle name="Separador de milhares 3 5 2 2 5 2" xfId="26773" xr:uid="{00000000-0005-0000-0000-0000EE5A0000}"/>
    <cellStyle name="Separador de milhares 3 5 2 2 5 3" xfId="36953" xr:uid="{00000000-0005-0000-0000-0000EF5A0000}"/>
    <cellStyle name="Separador de milhares 3 5 2 2 5 4" xfId="16592" xr:uid="{00000000-0005-0000-0000-0000F05A0000}"/>
    <cellStyle name="Separador de milhares 3 5 2 2 6" xfId="9579" xr:uid="{00000000-0005-0000-0000-0000F15A0000}"/>
    <cellStyle name="Separador de milhares 3 5 2 2 6 2" xfId="28763" xr:uid="{00000000-0005-0000-0000-0000F25A0000}"/>
    <cellStyle name="Separador de milhares 3 5 2 2 6 3" xfId="38943" xr:uid="{00000000-0005-0000-0000-0000F35A0000}"/>
    <cellStyle name="Separador de milhares 3 5 2 2 6 4" xfId="18583" xr:uid="{00000000-0005-0000-0000-0000F45A0000}"/>
    <cellStyle name="Separador de milhares 3 5 2 2 7" xfId="11332" xr:uid="{00000000-0005-0000-0000-0000F55A0000}"/>
    <cellStyle name="Separador de milhares 3 5 2 2 7 2" xfId="30516" xr:uid="{00000000-0005-0000-0000-0000F65A0000}"/>
    <cellStyle name="Separador de milhares 3 5 2 2 7 3" xfId="40696" xr:uid="{00000000-0005-0000-0000-0000F75A0000}"/>
    <cellStyle name="Separador de milhares 3 5 2 2 7 4" xfId="20336" xr:uid="{00000000-0005-0000-0000-0000F85A0000}"/>
    <cellStyle name="Separador de milhares 3 5 2 2 8" xfId="12208" xr:uid="{00000000-0005-0000-0000-0000F95A0000}"/>
    <cellStyle name="Separador de milhares 3 5 2 2 8 2" xfId="31392" xr:uid="{00000000-0005-0000-0000-0000FA5A0000}"/>
    <cellStyle name="Separador de milhares 3 5 2 2 8 3" xfId="41572" xr:uid="{00000000-0005-0000-0000-0000FB5A0000}"/>
    <cellStyle name="Separador de milhares 3 5 2 2 8 4" xfId="21212" xr:uid="{00000000-0005-0000-0000-0000FC5A0000}"/>
    <cellStyle name="Separador de milhares 3 5 2 2 9" xfId="22089" xr:uid="{00000000-0005-0000-0000-0000FD5A0000}"/>
    <cellStyle name="Separador de milhares 3 5 2 2 9 2" xfId="32269" xr:uid="{00000000-0005-0000-0000-0000FE5A0000}"/>
    <cellStyle name="Separador de milhares 3 5 2 2 9 3" xfId="42449" xr:uid="{00000000-0005-0000-0000-0000FF5A0000}"/>
    <cellStyle name="Separador de milhares 3 5 2 3" xfId="4299" xr:uid="{00000000-0005-0000-0000-0000005B0000}"/>
    <cellStyle name="Separador de milhares 3 5 2 3 10" xfId="33667" xr:uid="{00000000-0005-0000-0000-0000015B0000}"/>
    <cellStyle name="Separador de milhares 3 5 2 3 11" xfId="13306" xr:uid="{00000000-0005-0000-0000-0000025B0000}"/>
    <cellStyle name="Separador de milhares 3 5 2 3 2" xfId="5176" xr:uid="{00000000-0005-0000-0000-0000035B0000}"/>
    <cellStyle name="Separador de milhares 3 5 2 3 2 2" xfId="6928" xr:uid="{00000000-0005-0000-0000-0000045B0000}"/>
    <cellStyle name="Separador de milhares 3 5 2 3 2 2 2" xfId="26115" xr:uid="{00000000-0005-0000-0000-0000055B0000}"/>
    <cellStyle name="Separador de milhares 3 5 2 3 2 2 3" xfId="36295" xr:uid="{00000000-0005-0000-0000-0000065B0000}"/>
    <cellStyle name="Separador de milhares 3 5 2 3 2 2 4" xfId="15934" xr:uid="{00000000-0005-0000-0000-0000075B0000}"/>
    <cellStyle name="Separador de milhares 3 5 2 3 2 3" xfId="8681" xr:uid="{00000000-0005-0000-0000-0000085B0000}"/>
    <cellStyle name="Separador de milhares 3 5 2 3 2 3 2" xfId="27868" xr:uid="{00000000-0005-0000-0000-0000095B0000}"/>
    <cellStyle name="Separador de milhares 3 5 2 3 2 3 3" xfId="38048" xr:uid="{00000000-0005-0000-0000-00000A5B0000}"/>
    <cellStyle name="Separador de milhares 3 5 2 3 2 3 4" xfId="17687" xr:uid="{00000000-0005-0000-0000-00000B5B0000}"/>
    <cellStyle name="Separador de milhares 3 5 2 3 2 4" xfId="10674" xr:uid="{00000000-0005-0000-0000-00000C5B0000}"/>
    <cellStyle name="Separador de milhares 3 5 2 3 2 4 2" xfId="29858" xr:uid="{00000000-0005-0000-0000-00000D5B0000}"/>
    <cellStyle name="Separador de milhares 3 5 2 3 2 4 3" xfId="40038" xr:uid="{00000000-0005-0000-0000-00000E5B0000}"/>
    <cellStyle name="Separador de milhares 3 5 2 3 2 4 4" xfId="19678" xr:uid="{00000000-0005-0000-0000-00000F5B0000}"/>
    <cellStyle name="Separador de milhares 3 5 2 3 2 5" xfId="24363" xr:uid="{00000000-0005-0000-0000-0000105B0000}"/>
    <cellStyle name="Separador de milhares 3 5 2 3 2 6" xfId="34543" xr:uid="{00000000-0005-0000-0000-0000115B0000}"/>
    <cellStyle name="Separador de milhares 3 5 2 3 2 7" xfId="14182" xr:uid="{00000000-0005-0000-0000-0000125B0000}"/>
    <cellStyle name="Separador de milhares 3 5 2 3 3" xfId="6052" xr:uid="{00000000-0005-0000-0000-0000135B0000}"/>
    <cellStyle name="Separador de milhares 3 5 2 3 3 2" xfId="25239" xr:uid="{00000000-0005-0000-0000-0000145B0000}"/>
    <cellStyle name="Separador de milhares 3 5 2 3 3 3" xfId="35419" xr:uid="{00000000-0005-0000-0000-0000155B0000}"/>
    <cellStyle name="Separador de milhares 3 5 2 3 3 4" xfId="15058" xr:uid="{00000000-0005-0000-0000-0000165B0000}"/>
    <cellStyle name="Separador de milhares 3 5 2 3 4" xfId="7805" xr:uid="{00000000-0005-0000-0000-0000175B0000}"/>
    <cellStyle name="Separador de milhares 3 5 2 3 4 2" xfId="26992" xr:uid="{00000000-0005-0000-0000-0000185B0000}"/>
    <cellStyle name="Separador de milhares 3 5 2 3 4 3" xfId="37172" xr:uid="{00000000-0005-0000-0000-0000195B0000}"/>
    <cellStyle name="Separador de milhares 3 5 2 3 4 4" xfId="16811" xr:uid="{00000000-0005-0000-0000-00001A5B0000}"/>
    <cellStyle name="Separador de milhares 3 5 2 3 5" xfId="9798" xr:uid="{00000000-0005-0000-0000-00001B5B0000}"/>
    <cellStyle name="Separador de milhares 3 5 2 3 5 2" xfId="28982" xr:uid="{00000000-0005-0000-0000-00001C5B0000}"/>
    <cellStyle name="Separador de milhares 3 5 2 3 5 3" xfId="39162" xr:uid="{00000000-0005-0000-0000-00001D5B0000}"/>
    <cellStyle name="Separador de milhares 3 5 2 3 5 4" xfId="18802" xr:uid="{00000000-0005-0000-0000-00001E5B0000}"/>
    <cellStyle name="Separador de milhares 3 5 2 3 6" xfId="11551" xr:uid="{00000000-0005-0000-0000-00001F5B0000}"/>
    <cellStyle name="Separador de milhares 3 5 2 3 6 2" xfId="30735" xr:uid="{00000000-0005-0000-0000-0000205B0000}"/>
    <cellStyle name="Separador de milhares 3 5 2 3 6 3" xfId="40915" xr:uid="{00000000-0005-0000-0000-0000215B0000}"/>
    <cellStyle name="Separador de milhares 3 5 2 3 6 4" xfId="20555" xr:uid="{00000000-0005-0000-0000-0000225B0000}"/>
    <cellStyle name="Separador de milhares 3 5 2 3 7" xfId="12427" xr:uid="{00000000-0005-0000-0000-0000235B0000}"/>
    <cellStyle name="Separador de milhares 3 5 2 3 7 2" xfId="31611" xr:uid="{00000000-0005-0000-0000-0000245B0000}"/>
    <cellStyle name="Separador de milhares 3 5 2 3 7 3" xfId="41791" xr:uid="{00000000-0005-0000-0000-0000255B0000}"/>
    <cellStyle name="Separador de milhares 3 5 2 3 7 4" xfId="21431" xr:uid="{00000000-0005-0000-0000-0000265B0000}"/>
    <cellStyle name="Separador de milhares 3 5 2 3 8" xfId="22308" xr:uid="{00000000-0005-0000-0000-0000275B0000}"/>
    <cellStyle name="Separador de milhares 3 5 2 3 8 2" xfId="32488" xr:uid="{00000000-0005-0000-0000-0000285B0000}"/>
    <cellStyle name="Separador de milhares 3 5 2 3 8 3" xfId="42668" xr:uid="{00000000-0005-0000-0000-0000295B0000}"/>
    <cellStyle name="Separador de milhares 3 5 2 3 9" xfId="23487" xr:uid="{00000000-0005-0000-0000-00002A5B0000}"/>
    <cellStyle name="Separador de milhares 3 5 2 4" xfId="4738" xr:uid="{00000000-0005-0000-0000-00002B5B0000}"/>
    <cellStyle name="Separador de milhares 3 5 2 4 2" xfId="6490" xr:uid="{00000000-0005-0000-0000-00002C5B0000}"/>
    <cellStyle name="Separador de milhares 3 5 2 4 2 2" xfId="25677" xr:uid="{00000000-0005-0000-0000-00002D5B0000}"/>
    <cellStyle name="Separador de milhares 3 5 2 4 2 3" xfId="35857" xr:uid="{00000000-0005-0000-0000-00002E5B0000}"/>
    <cellStyle name="Separador de milhares 3 5 2 4 2 4" xfId="15496" xr:uid="{00000000-0005-0000-0000-00002F5B0000}"/>
    <cellStyle name="Separador de milhares 3 5 2 4 3" xfId="8243" xr:uid="{00000000-0005-0000-0000-0000305B0000}"/>
    <cellStyle name="Separador de milhares 3 5 2 4 3 2" xfId="27430" xr:uid="{00000000-0005-0000-0000-0000315B0000}"/>
    <cellStyle name="Separador de milhares 3 5 2 4 3 3" xfId="37610" xr:uid="{00000000-0005-0000-0000-0000325B0000}"/>
    <cellStyle name="Separador de milhares 3 5 2 4 3 4" xfId="17249" xr:uid="{00000000-0005-0000-0000-0000335B0000}"/>
    <cellStyle name="Separador de milhares 3 5 2 4 4" xfId="10236" xr:uid="{00000000-0005-0000-0000-0000345B0000}"/>
    <cellStyle name="Separador de milhares 3 5 2 4 4 2" xfId="29420" xr:uid="{00000000-0005-0000-0000-0000355B0000}"/>
    <cellStyle name="Separador de milhares 3 5 2 4 4 3" xfId="39600" xr:uid="{00000000-0005-0000-0000-0000365B0000}"/>
    <cellStyle name="Separador de milhares 3 5 2 4 4 4" xfId="19240" xr:uid="{00000000-0005-0000-0000-0000375B0000}"/>
    <cellStyle name="Separador de milhares 3 5 2 4 5" xfId="23925" xr:uid="{00000000-0005-0000-0000-0000385B0000}"/>
    <cellStyle name="Separador de milhares 3 5 2 4 6" xfId="34105" xr:uid="{00000000-0005-0000-0000-0000395B0000}"/>
    <cellStyle name="Separador de milhares 3 5 2 4 7" xfId="13744" xr:uid="{00000000-0005-0000-0000-00003A5B0000}"/>
    <cellStyle name="Separador de milhares 3 5 2 5" xfId="5614" xr:uid="{00000000-0005-0000-0000-00003B5B0000}"/>
    <cellStyle name="Separador de milhares 3 5 2 5 2" xfId="9140" xr:uid="{00000000-0005-0000-0000-00003C5B0000}"/>
    <cellStyle name="Separador de milhares 3 5 2 5 2 2" xfId="28324" xr:uid="{00000000-0005-0000-0000-00003D5B0000}"/>
    <cellStyle name="Separador de milhares 3 5 2 5 2 3" xfId="38504" xr:uid="{00000000-0005-0000-0000-00003E5B0000}"/>
    <cellStyle name="Separador de milhares 3 5 2 5 2 4" xfId="18144" xr:uid="{00000000-0005-0000-0000-00003F5B0000}"/>
    <cellStyle name="Separador de milhares 3 5 2 5 3" xfId="24801" xr:uid="{00000000-0005-0000-0000-0000405B0000}"/>
    <cellStyle name="Separador de milhares 3 5 2 5 4" xfId="34981" xr:uid="{00000000-0005-0000-0000-0000415B0000}"/>
    <cellStyle name="Separador de milhares 3 5 2 5 5" xfId="14620" xr:uid="{00000000-0005-0000-0000-0000425B0000}"/>
    <cellStyle name="Separador de milhares 3 5 2 6" xfId="7367" xr:uid="{00000000-0005-0000-0000-0000435B0000}"/>
    <cellStyle name="Separador de milhares 3 5 2 6 2" xfId="26554" xr:uid="{00000000-0005-0000-0000-0000445B0000}"/>
    <cellStyle name="Separador de milhares 3 5 2 6 3" xfId="36734" xr:uid="{00000000-0005-0000-0000-0000455B0000}"/>
    <cellStyle name="Separador de milhares 3 5 2 6 4" xfId="16373" xr:uid="{00000000-0005-0000-0000-0000465B0000}"/>
    <cellStyle name="Separador de milhares 3 5 2 7" xfId="9360" xr:uid="{00000000-0005-0000-0000-0000475B0000}"/>
    <cellStyle name="Separador de milhares 3 5 2 7 2" xfId="28544" xr:uid="{00000000-0005-0000-0000-0000485B0000}"/>
    <cellStyle name="Separador de milhares 3 5 2 7 3" xfId="38724" xr:uid="{00000000-0005-0000-0000-0000495B0000}"/>
    <cellStyle name="Separador de milhares 3 5 2 7 4" xfId="18364" xr:uid="{00000000-0005-0000-0000-00004A5B0000}"/>
    <cellStyle name="Separador de milhares 3 5 2 8" xfId="11113" xr:uid="{00000000-0005-0000-0000-00004B5B0000}"/>
    <cellStyle name="Separador de milhares 3 5 2 8 2" xfId="30297" xr:uid="{00000000-0005-0000-0000-00004C5B0000}"/>
    <cellStyle name="Separador de milhares 3 5 2 8 3" xfId="40477" xr:uid="{00000000-0005-0000-0000-00004D5B0000}"/>
    <cellStyle name="Separador de milhares 3 5 2 8 4" xfId="20117" xr:uid="{00000000-0005-0000-0000-00004E5B0000}"/>
    <cellStyle name="Separador de milhares 3 5 2 9" xfId="11989" xr:uid="{00000000-0005-0000-0000-00004F5B0000}"/>
    <cellStyle name="Separador de milhares 3 5 2 9 2" xfId="31173" xr:uid="{00000000-0005-0000-0000-0000505B0000}"/>
    <cellStyle name="Separador de milhares 3 5 2 9 3" xfId="41353" xr:uid="{00000000-0005-0000-0000-0000515B0000}"/>
    <cellStyle name="Separador de milhares 3 5 2 9 4" xfId="20993" xr:uid="{00000000-0005-0000-0000-0000525B0000}"/>
    <cellStyle name="Separador de milhares 3 5 3" xfId="3962" xr:uid="{00000000-0005-0000-0000-0000535B0000}"/>
    <cellStyle name="Separador de milhares 3 5 3 10" xfId="23150" xr:uid="{00000000-0005-0000-0000-0000545B0000}"/>
    <cellStyle name="Separador de milhares 3 5 3 11" xfId="33330" xr:uid="{00000000-0005-0000-0000-0000555B0000}"/>
    <cellStyle name="Separador de milhares 3 5 3 12" xfId="12969" xr:uid="{00000000-0005-0000-0000-0000565B0000}"/>
    <cellStyle name="Separador de milhares 3 5 3 2" xfId="4400" xr:uid="{00000000-0005-0000-0000-0000575B0000}"/>
    <cellStyle name="Separador de milhares 3 5 3 2 10" xfId="33768" xr:uid="{00000000-0005-0000-0000-0000585B0000}"/>
    <cellStyle name="Separador de milhares 3 5 3 2 11" xfId="13407" xr:uid="{00000000-0005-0000-0000-0000595B0000}"/>
    <cellStyle name="Separador de milhares 3 5 3 2 2" xfId="5277" xr:uid="{00000000-0005-0000-0000-00005A5B0000}"/>
    <cellStyle name="Separador de milhares 3 5 3 2 2 2" xfId="7029" xr:uid="{00000000-0005-0000-0000-00005B5B0000}"/>
    <cellStyle name="Separador de milhares 3 5 3 2 2 2 2" xfId="26216" xr:uid="{00000000-0005-0000-0000-00005C5B0000}"/>
    <cellStyle name="Separador de milhares 3 5 3 2 2 2 3" xfId="36396" xr:uid="{00000000-0005-0000-0000-00005D5B0000}"/>
    <cellStyle name="Separador de milhares 3 5 3 2 2 2 4" xfId="16035" xr:uid="{00000000-0005-0000-0000-00005E5B0000}"/>
    <cellStyle name="Separador de milhares 3 5 3 2 2 3" xfId="8782" xr:uid="{00000000-0005-0000-0000-00005F5B0000}"/>
    <cellStyle name="Separador de milhares 3 5 3 2 2 3 2" xfId="27969" xr:uid="{00000000-0005-0000-0000-0000605B0000}"/>
    <cellStyle name="Separador de milhares 3 5 3 2 2 3 3" xfId="38149" xr:uid="{00000000-0005-0000-0000-0000615B0000}"/>
    <cellStyle name="Separador de milhares 3 5 3 2 2 3 4" xfId="17788" xr:uid="{00000000-0005-0000-0000-0000625B0000}"/>
    <cellStyle name="Separador de milhares 3 5 3 2 2 4" xfId="10775" xr:uid="{00000000-0005-0000-0000-0000635B0000}"/>
    <cellStyle name="Separador de milhares 3 5 3 2 2 4 2" xfId="29959" xr:uid="{00000000-0005-0000-0000-0000645B0000}"/>
    <cellStyle name="Separador de milhares 3 5 3 2 2 4 3" xfId="40139" xr:uid="{00000000-0005-0000-0000-0000655B0000}"/>
    <cellStyle name="Separador de milhares 3 5 3 2 2 4 4" xfId="19779" xr:uid="{00000000-0005-0000-0000-0000665B0000}"/>
    <cellStyle name="Separador de milhares 3 5 3 2 2 5" xfId="24464" xr:uid="{00000000-0005-0000-0000-0000675B0000}"/>
    <cellStyle name="Separador de milhares 3 5 3 2 2 6" xfId="34644" xr:uid="{00000000-0005-0000-0000-0000685B0000}"/>
    <cellStyle name="Separador de milhares 3 5 3 2 2 7" xfId="14283" xr:uid="{00000000-0005-0000-0000-0000695B0000}"/>
    <cellStyle name="Separador de milhares 3 5 3 2 3" xfId="6153" xr:uid="{00000000-0005-0000-0000-00006A5B0000}"/>
    <cellStyle name="Separador de milhares 3 5 3 2 3 2" xfId="25340" xr:uid="{00000000-0005-0000-0000-00006B5B0000}"/>
    <cellStyle name="Separador de milhares 3 5 3 2 3 3" xfId="35520" xr:uid="{00000000-0005-0000-0000-00006C5B0000}"/>
    <cellStyle name="Separador de milhares 3 5 3 2 3 4" xfId="15159" xr:uid="{00000000-0005-0000-0000-00006D5B0000}"/>
    <cellStyle name="Separador de milhares 3 5 3 2 4" xfId="7906" xr:uid="{00000000-0005-0000-0000-00006E5B0000}"/>
    <cellStyle name="Separador de milhares 3 5 3 2 4 2" xfId="27093" xr:uid="{00000000-0005-0000-0000-00006F5B0000}"/>
    <cellStyle name="Separador de milhares 3 5 3 2 4 3" xfId="37273" xr:uid="{00000000-0005-0000-0000-0000705B0000}"/>
    <cellStyle name="Separador de milhares 3 5 3 2 4 4" xfId="16912" xr:uid="{00000000-0005-0000-0000-0000715B0000}"/>
    <cellStyle name="Separador de milhares 3 5 3 2 5" xfId="9899" xr:uid="{00000000-0005-0000-0000-0000725B0000}"/>
    <cellStyle name="Separador de milhares 3 5 3 2 5 2" xfId="29083" xr:uid="{00000000-0005-0000-0000-0000735B0000}"/>
    <cellStyle name="Separador de milhares 3 5 3 2 5 3" xfId="39263" xr:uid="{00000000-0005-0000-0000-0000745B0000}"/>
    <cellStyle name="Separador de milhares 3 5 3 2 5 4" xfId="18903" xr:uid="{00000000-0005-0000-0000-0000755B0000}"/>
    <cellStyle name="Separador de milhares 3 5 3 2 6" xfId="11652" xr:uid="{00000000-0005-0000-0000-0000765B0000}"/>
    <cellStyle name="Separador de milhares 3 5 3 2 6 2" xfId="30836" xr:uid="{00000000-0005-0000-0000-0000775B0000}"/>
    <cellStyle name="Separador de milhares 3 5 3 2 6 3" xfId="41016" xr:uid="{00000000-0005-0000-0000-0000785B0000}"/>
    <cellStyle name="Separador de milhares 3 5 3 2 6 4" xfId="20656" xr:uid="{00000000-0005-0000-0000-0000795B0000}"/>
    <cellStyle name="Separador de milhares 3 5 3 2 7" xfId="12528" xr:uid="{00000000-0005-0000-0000-00007A5B0000}"/>
    <cellStyle name="Separador de milhares 3 5 3 2 7 2" xfId="31712" xr:uid="{00000000-0005-0000-0000-00007B5B0000}"/>
    <cellStyle name="Separador de milhares 3 5 3 2 7 3" xfId="41892" xr:uid="{00000000-0005-0000-0000-00007C5B0000}"/>
    <cellStyle name="Separador de milhares 3 5 3 2 7 4" xfId="21532" xr:uid="{00000000-0005-0000-0000-00007D5B0000}"/>
    <cellStyle name="Separador de milhares 3 5 3 2 8" xfId="22409" xr:uid="{00000000-0005-0000-0000-00007E5B0000}"/>
    <cellStyle name="Separador de milhares 3 5 3 2 8 2" xfId="32589" xr:uid="{00000000-0005-0000-0000-00007F5B0000}"/>
    <cellStyle name="Separador de milhares 3 5 3 2 8 3" xfId="42769" xr:uid="{00000000-0005-0000-0000-0000805B0000}"/>
    <cellStyle name="Separador de milhares 3 5 3 2 9" xfId="23588" xr:uid="{00000000-0005-0000-0000-0000815B0000}"/>
    <cellStyle name="Separador de milhares 3 5 3 3" xfId="4839" xr:uid="{00000000-0005-0000-0000-0000825B0000}"/>
    <cellStyle name="Separador de milhares 3 5 3 3 2" xfId="6591" xr:uid="{00000000-0005-0000-0000-0000835B0000}"/>
    <cellStyle name="Separador de milhares 3 5 3 3 2 2" xfId="25778" xr:uid="{00000000-0005-0000-0000-0000845B0000}"/>
    <cellStyle name="Separador de milhares 3 5 3 3 2 3" xfId="35958" xr:uid="{00000000-0005-0000-0000-0000855B0000}"/>
    <cellStyle name="Separador de milhares 3 5 3 3 2 4" xfId="15597" xr:uid="{00000000-0005-0000-0000-0000865B0000}"/>
    <cellStyle name="Separador de milhares 3 5 3 3 3" xfId="8344" xr:uid="{00000000-0005-0000-0000-0000875B0000}"/>
    <cellStyle name="Separador de milhares 3 5 3 3 3 2" xfId="27531" xr:uid="{00000000-0005-0000-0000-0000885B0000}"/>
    <cellStyle name="Separador de milhares 3 5 3 3 3 3" xfId="37711" xr:uid="{00000000-0005-0000-0000-0000895B0000}"/>
    <cellStyle name="Separador de milhares 3 5 3 3 3 4" xfId="17350" xr:uid="{00000000-0005-0000-0000-00008A5B0000}"/>
    <cellStyle name="Separador de milhares 3 5 3 3 4" xfId="10337" xr:uid="{00000000-0005-0000-0000-00008B5B0000}"/>
    <cellStyle name="Separador de milhares 3 5 3 3 4 2" xfId="29521" xr:uid="{00000000-0005-0000-0000-00008C5B0000}"/>
    <cellStyle name="Separador de milhares 3 5 3 3 4 3" xfId="39701" xr:uid="{00000000-0005-0000-0000-00008D5B0000}"/>
    <cellStyle name="Separador de milhares 3 5 3 3 4 4" xfId="19341" xr:uid="{00000000-0005-0000-0000-00008E5B0000}"/>
    <cellStyle name="Separador de milhares 3 5 3 3 5" xfId="24026" xr:uid="{00000000-0005-0000-0000-00008F5B0000}"/>
    <cellStyle name="Separador de milhares 3 5 3 3 6" xfId="34206" xr:uid="{00000000-0005-0000-0000-0000905B0000}"/>
    <cellStyle name="Separador de milhares 3 5 3 3 7" xfId="13845" xr:uid="{00000000-0005-0000-0000-0000915B0000}"/>
    <cellStyle name="Separador de milhares 3 5 3 4" xfId="5715" xr:uid="{00000000-0005-0000-0000-0000925B0000}"/>
    <cellStyle name="Separador de milhares 3 5 3 4 2" xfId="24902" xr:uid="{00000000-0005-0000-0000-0000935B0000}"/>
    <cellStyle name="Separador de milhares 3 5 3 4 3" xfId="35082" xr:uid="{00000000-0005-0000-0000-0000945B0000}"/>
    <cellStyle name="Separador de milhares 3 5 3 4 4" xfId="14721" xr:uid="{00000000-0005-0000-0000-0000955B0000}"/>
    <cellStyle name="Separador de milhares 3 5 3 5" xfId="7468" xr:uid="{00000000-0005-0000-0000-0000965B0000}"/>
    <cellStyle name="Separador de milhares 3 5 3 5 2" xfId="26655" xr:uid="{00000000-0005-0000-0000-0000975B0000}"/>
    <cellStyle name="Separador de milhares 3 5 3 5 3" xfId="36835" xr:uid="{00000000-0005-0000-0000-0000985B0000}"/>
    <cellStyle name="Separador de milhares 3 5 3 5 4" xfId="16474" xr:uid="{00000000-0005-0000-0000-0000995B0000}"/>
    <cellStyle name="Separador de milhares 3 5 3 6" xfId="9461" xr:uid="{00000000-0005-0000-0000-00009A5B0000}"/>
    <cellStyle name="Separador de milhares 3 5 3 6 2" xfId="28645" xr:uid="{00000000-0005-0000-0000-00009B5B0000}"/>
    <cellStyle name="Separador de milhares 3 5 3 6 3" xfId="38825" xr:uid="{00000000-0005-0000-0000-00009C5B0000}"/>
    <cellStyle name="Separador de milhares 3 5 3 6 4" xfId="18465" xr:uid="{00000000-0005-0000-0000-00009D5B0000}"/>
    <cellStyle name="Separador de milhares 3 5 3 7" xfId="11214" xr:uid="{00000000-0005-0000-0000-00009E5B0000}"/>
    <cellStyle name="Separador de milhares 3 5 3 7 2" xfId="30398" xr:uid="{00000000-0005-0000-0000-00009F5B0000}"/>
    <cellStyle name="Separador de milhares 3 5 3 7 3" xfId="40578" xr:uid="{00000000-0005-0000-0000-0000A05B0000}"/>
    <cellStyle name="Separador de milhares 3 5 3 7 4" xfId="20218" xr:uid="{00000000-0005-0000-0000-0000A15B0000}"/>
    <cellStyle name="Separador de milhares 3 5 3 8" xfId="12090" xr:uid="{00000000-0005-0000-0000-0000A25B0000}"/>
    <cellStyle name="Separador de milhares 3 5 3 8 2" xfId="31274" xr:uid="{00000000-0005-0000-0000-0000A35B0000}"/>
    <cellStyle name="Separador de milhares 3 5 3 8 3" xfId="41454" xr:uid="{00000000-0005-0000-0000-0000A45B0000}"/>
    <cellStyle name="Separador de milhares 3 5 3 8 4" xfId="21094" xr:uid="{00000000-0005-0000-0000-0000A55B0000}"/>
    <cellStyle name="Separador de milhares 3 5 3 9" xfId="21971" xr:uid="{00000000-0005-0000-0000-0000A65B0000}"/>
    <cellStyle name="Separador de milhares 3 5 3 9 2" xfId="32151" xr:uid="{00000000-0005-0000-0000-0000A75B0000}"/>
    <cellStyle name="Separador de milhares 3 5 3 9 3" xfId="42331" xr:uid="{00000000-0005-0000-0000-0000A85B0000}"/>
    <cellStyle name="Separador de milhares 3 5 4" xfId="4181" xr:uid="{00000000-0005-0000-0000-0000A95B0000}"/>
    <cellStyle name="Separador de milhares 3 5 4 10" xfId="33549" xr:uid="{00000000-0005-0000-0000-0000AA5B0000}"/>
    <cellStyle name="Separador de milhares 3 5 4 11" xfId="13188" xr:uid="{00000000-0005-0000-0000-0000AB5B0000}"/>
    <cellStyle name="Separador de milhares 3 5 4 2" xfId="5058" xr:uid="{00000000-0005-0000-0000-0000AC5B0000}"/>
    <cellStyle name="Separador de milhares 3 5 4 2 2" xfId="6810" xr:uid="{00000000-0005-0000-0000-0000AD5B0000}"/>
    <cellStyle name="Separador de milhares 3 5 4 2 2 2" xfId="25997" xr:uid="{00000000-0005-0000-0000-0000AE5B0000}"/>
    <cellStyle name="Separador de milhares 3 5 4 2 2 3" xfId="36177" xr:uid="{00000000-0005-0000-0000-0000AF5B0000}"/>
    <cellStyle name="Separador de milhares 3 5 4 2 2 4" xfId="15816" xr:uid="{00000000-0005-0000-0000-0000B05B0000}"/>
    <cellStyle name="Separador de milhares 3 5 4 2 3" xfId="8563" xr:uid="{00000000-0005-0000-0000-0000B15B0000}"/>
    <cellStyle name="Separador de milhares 3 5 4 2 3 2" xfId="27750" xr:uid="{00000000-0005-0000-0000-0000B25B0000}"/>
    <cellStyle name="Separador de milhares 3 5 4 2 3 3" xfId="37930" xr:uid="{00000000-0005-0000-0000-0000B35B0000}"/>
    <cellStyle name="Separador de milhares 3 5 4 2 3 4" xfId="17569" xr:uid="{00000000-0005-0000-0000-0000B45B0000}"/>
    <cellStyle name="Separador de milhares 3 5 4 2 4" xfId="10556" xr:uid="{00000000-0005-0000-0000-0000B55B0000}"/>
    <cellStyle name="Separador de milhares 3 5 4 2 4 2" xfId="29740" xr:uid="{00000000-0005-0000-0000-0000B65B0000}"/>
    <cellStyle name="Separador de milhares 3 5 4 2 4 3" xfId="39920" xr:uid="{00000000-0005-0000-0000-0000B75B0000}"/>
    <cellStyle name="Separador de milhares 3 5 4 2 4 4" xfId="19560" xr:uid="{00000000-0005-0000-0000-0000B85B0000}"/>
    <cellStyle name="Separador de milhares 3 5 4 2 5" xfId="24245" xr:uid="{00000000-0005-0000-0000-0000B95B0000}"/>
    <cellStyle name="Separador de milhares 3 5 4 2 6" xfId="34425" xr:uid="{00000000-0005-0000-0000-0000BA5B0000}"/>
    <cellStyle name="Separador de milhares 3 5 4 2 7" xfId="14064" xr:uid="{00000000-0005-0000-0000-0000BB5B0000}"/>
    <cellStyle name="Separador de milhares 3 5 4 3" xfId="5934" xr:uid="{00000000-0005-0000-0000-0000BC5B0000}"/>
    <cellStyle name="Separador de milhares 3 5 4 3 2" xfId="25121" xr:uid="{00000000-0005-0000-0000-0000BD5B0000}"/>
    <cellStyle name="Separador de milhares 3 5 4 3 3" xfId="35301" xr:uid="{00000000-0005-0000-0000-0000BE5B0000}"/>
    <cellStyle name="Separador de milhares 3 5 4 3 4" xfId="14940" xr:uid="{00000000-0005-0000-0000-0000BF5B0000}"/>
    <cellStyle name="Separador de milhares 3 5 4 4" xfId="7687" xr:uid="{00000000-0005-0000-0000-0000C05B0000}"/>
    <cellStyle name="Separador de milhares 3 5 4 4 2" xfId="26874" xr:uid="{00000000-0005-0000-0000-0000C15B0000}"/>
    <cellStyle name="Separador de milhares 3 5 4 4 3" xfId="37054" xr:uid="{00000000-0005-0000-0000-0000C25B0000}"/>
    <cellStyle name="Separador de milhares 3 5 4 4 4" xfId="16693" xr:uid="{00000000-0005-0000-0000-0000C35B0000}"/>
    <cellStyle name="Separador de milhares 3 5 4 5" xfId="9680" xr:uid="{00000000-0005-0000-0000-0000C45B0000}"/>
    <cellStyle name="Separador de milhares 3 5 4 5 2" xfId="28864" xr:uid="{00000000-0005-0000-0000-0000C55B0000}"/>
    <cellStyle name="Separador de milhares 3 5 4 5 3" xfId="39044" xr:uid="{00000000-0005-0000-0000-0000C65B0000}"/>
    <cellStyle name="Separador de milhares 3 5 4 5 4" xfId="18684" xr:uid="{00000000-0005-0000-0000-0000C75B0000}"/>
    <cellStyle name="Separador de milhares 3 5 4 6" xfId="11433" xr:uid="{00000000-0005-0000-0000-0000C85B0000}"/>
    <cellStyle name="Separador de milhares 3 5 4 6 2" xfId="30617" xr:uid="{00000000-0005-0000-0000-0000C95B0000}"/>
    <cellStyle name="Separador de milhares 3 5 4 6 3" xfId="40797" xr:uid="{00000000-0005-0000-0000-0000CA5B0000}"/>
    <cellStyle name="Separador de milhares 3 5 4 6 4" xfId="20437" xr:uid="{00000000-0005-0000-0000-0000CB5B0000}"/>
    <cellStyle name="Separador de milhares 3 5 4 7" xfId="12309" xr:uid="{00000000-0005-0000-0000-0000CC5B0000}"/>
    <cellStyle name="Separador de milhares 3 5 4 7 2" xfId="31493" xr:uid="{00000000-0005-0000-0000-0000CD5B0000}"/>
    <cellStyle name="Separador de milhares 3 5 4 7 3" xfId="41673" xr:uid="{00000000-0005-0000-0000-0000CE5B0000}"/>
    <cellStyle name="Separador de milhares 3 5 4 7 4" xfId="21313" xr:uid="{00000000-0005-0000-0000-0000CF5B0000}"/>
    <cellStyle name="Separador de milhares 3 5 4 8" xfId="22190" xr:uid="{00000000-0005-0000-0000-0000D05B0000}"/>
    <cellStyle name="Separador de milhares 3 5 4 8 2" xfId="32370" xr:uid="{00000000-0005-0000-0000-0000D15B0000}"/>
    <cellStyle name="Separador de milhares 3 5 4 8 3" xfId="42550" xr:uid="{00000000-0005-0000-0000-0000D25B0000}"/>
    <cellStyle name="Separador de milhares 3 5 4 9" xfId="23369" xr:uid="{00000000-0005-0000-0000-0000D35B0000}"/>
    <cellStyle name="Separador de milhares 3 5 5" xfId="4620" xr:uid="{00000000-0005-0000-0000-0000D45B0000}"/>
    <cellStyle name="Separador de milhares 3 5 5 2" xfId="6372" xr:uid="{00000000-0005-0000-0000-0000D55B0000}"/>
    <cellStyle name="Separador de milhares 3 5 5 2 2" xfId="25559" xr:uid="{00000000-0005-0000-0000-0000D65B0000}"/>
    <cellStyle name="Separador de milhares 3 5 5 2 3" xfId="35739" xr:uid="{00000000-0005-0000-0000-0000D75B0000}"/>
    <cellStyle name="Separador de milhares 3 5 5 2 4" xfId="15378" xr:uid="{00000000-0005-0000-0000-0000D85B0000}"/>
    <cellStyle name="Separador de milhares 3 5 5 3" xfId="8125" xr:uid="{00000000-0005-0000-0000-0000D95B0000}"/>
    <cellStyle name="Separador de milhares 3 5 5 3 2" xfId="27312" xr:uid="{00000000-0005-0000-0000-0000DA5B0000}"/>
    <cellStyle name="Separador de milhares 3 5 5 3 3" xfId="37492" xr:uid="{00000000-0005-0000-0000-0000DB5B0000}"/>
    <cellStyle name="Separador de milhares 3 5 5 3 4" xfId="17131" xr:uid="{00000000-0005-0000-0000-0000DC5B0000}"/>
    <cellStyle name="Separador de milhares 3 5 5 4" xfId="10118" xr:uid="{00000000-0005-0000-0000-0000DD5B0000}"/>
    <cellStyle name="Separador de milhares 3 5 5 4 2" xfId="29302" xr:uid="{00000000-0005-0000-0000-0000DE5B0000}"/>
    <cellStyle name="Separador de milhares 3 5 5 4 3" xfId="39482" xr:uid="{00000000-0005-0000-0000-0000DF5B0000}"/>
    <cellStyle name="Separador de milhares 3 5 5 4 4" xfId="19122" xr:uid="{00000000-0005-0000-0000-0000E05B0000}"/>
    <cellStyle name="Separador de milhares 3 5 5 5" xfId="23807" xr:uid="{00000000-0005-0000-0000-0000E15B0000}"/>
    <cellStyle name="Separador de milhares 3 5 5 6" xfId="33987" xr:uid="{00000000-0005-0000-0000-0000E25B0000}"/>
    <cellStyle name="Separador de milhares 3 5 5 7" xfId="13626" xr:uid="{00000000-0005-0000-0000-0000E35B0000}"/>
    <cellStyle name="Separador de milhares 3 5 6" xfId="5496" xr:uid="{00000000-0005-0000-0000-0000E45B0000}"/>
    <cellStyle name="Separador de milhares 3 5 6 2" xfId="9022" xr:uid="{00000000-0005-0000-0000-0000E55B0000}"/>
    <cellStyle name="Separador de milhares 3 5 6 2 2" xfId="28206" xr:uid="{00000000-0005-0000-0000-0000E65B0000}"/>
    <cellStyle name="Separador de milhares 3 5 6 2 3" xfId="38386" xr:uid="{00000000-0005-0000-0000-0000E75B0000}"/>
    <cellStyle name="Separador de milhares 3 5 6 2 4" xfId="18026" xr:uid="{00000000-0005-0000-0000-0000E85B0000}"/>
    <cellStyle name="Separador de milhares 3 5 6 3" xfId="24683" xr:uid="{00000000-0005-0000-0000-0000E95B0000}"/>
    <cellStyle name="Separador de milhares 3 5 6 4" xfId="34863" xr:uid="{00000000-0005-0000-0000-0000EA5B0000}"/>
    <cellStyle name="Separador de milhares 3 5 6 5" xfId="14502" xr:uid="{00000000-0005-0000-0000-0000EB5B0000}"/>
    <cellStyle name="Separador de milhares 3 5 7" xfId="7249" xr:uid="{00000000-0005-0000-0000-0000EC5B0000}"/>
    <cellStyle name="Separador de milhares 3 5 7 2" xfId="26436" xr:uid="{00000000-0005-0000-0000-0000ED5B0000}"/>
    <cellStyle name="Separador de milhares 3 5 7 3" xfId="36616" xr:uid="{00000000-0005-0000-0000-0000EE5B0000}"/>
    <cellStyle name="Separador de milhares 3 5 7 4" xfId="16255" xr:uid="{00000000-0005-0000-0000-0000EF5B0000}"/>
    <cellStyle name="Separador de milhares 3 5 8" xfId="9242" xr:uid="{00000000-0005-0000-0000-0000F05B0000}"/>
    <cellStyle name="Separador de milhares 3 5 8 2" xfId="28426" xr:uid="{00000000-0005-0000-0000-0000F15B0000}"/>
    <cellStyle name="Separador de milhares 3 5 8 3" xfId="38606" xr:uid="{00000000-0005-0000-0000-0000F25B0000}"/>
    <cellStyle name="Separador de milhares 3 5 8 4" xfId="18246" xr:uid="{00000000-0005-0000-0000-0000F35B0000}"/>
    <cellStyle name="Separador de milhares 3 5 9" xfId="10995" xr:uid="{00000000-0005-0000-0000-0000F45B0000}"/>
    <cellStyle name="Separador de milhares 3 5 9 2" xfId="30179" xr:uid="{00000000-0005-0000-0000-0000F55B0000}"/>
    <cellStyle name="Separador de milhares 3 5 9 3" xfId="40359" xr:uid="{00000000-0005-0000-0000-0000F65B0000}"/>
    <cellStyle name="Separador de milhares 3 5 9 4" xfId="19999" xr:uid="{00000000-0005-0000-0000-0000F75B0000}"/>
    <cellStyle name="Separador de milhares 3 6" xfId="3795" xr:uid="{00000000-0005-0000-0000-0000F85B0000}"/>
    <cellStyle name="Separador de milhares 3 6 10" xfId="21805" xr:uid="{00000000-0005-0000-0000-0000F95B0000}"/>
    <cellStyle name="Separador de milhares 3 6 10 2" xfId="31985" xr:uid="{00000000-0005-0000-0000-0000FA5B0000}"/>
    <cellStyle name="Separador de milhares 3 6 10 3" xfId="42165" xr:uid="{00000000-0005-0000-0000-0000FB5B0000}"/>
    <cellStyle name="Separador de milhares 3 6 11" xfId="22701" xr:uid="{00000000-0005-0000-0000-0000FC5B0000}"/>
    <cellStyle name="Separador de milhares 3 6 11 2" xfId="32881" xr:uid="{00000000-0005-0000-0000-0000FD5B0000}"/>
    <cellStyle name="Separador de milhares 3 6 11 3" xfId="43061" xr:uid="{00000000-0005-0000-0000-0000FE5B0000}"/>
    <cellStyle name="Separador de milhares 3 6 12" xfId="22940" xr:uid="{00000000-0005-0000-0000-0000FF5B0000}"/>
    <cellStyle name="Separador de milhares 3 6 13" xfId="33120" xr:uid="{00000000-0005-0000-0000-0000005C0000}"/>
    <cellStyle name="Separador de milhares 3 6 14" xfId="43300" xr:uid="{00000000-0005-0000-0000-0000015C0000}"/>
    <cellStyle name="Separador de milhares 3 6 15" xfId="43539" xr:uid="{00000000-0005-0000-0000-0000025C0000}"/>
    <cellStyle name="Separador de milhares 3 6 16" xfId="12803" xr:uid="{00000000-0005-0000-0000-0000035C0000}"/>
    <cellStyle name="Separador de milhares 3 6 2" xfId="4015" xr:uid="{00000000-0005-0000-0000-0000045C0000}"/>
    <cellStyle name="Separador de milhares 3 6 2 10" xfId="23203" xr:uid="{00000000-0005-0000-0000-0000055C0000}"/>
    <cellStyle name="Separador de milhares 3 6 2 11" xfId="33383" xr:uid="{00000000-0005-0000-0000-0000065C0000}"/>
    <cellStyle name="Separador de milhares 3 6 2 12" xfId="13022" xr:uid="{00000000-0005-0000-0000-0000075C0000}"/>
    <cellStyle name="Separador de milhares 3 6 2 2" xfId="4453" xr:uid="{00000000-0005-0000-0000-0000085C0000}"/>
    <cellStyle name="Separador de milhares 3 6 2 2 10" xfId="33821" xr:uid="{00000000-0005-0000-0000-0000095C0000}"/>
    <cellStyle name="Separador de milhares 3 6 2 2 11" xfId="13460" xr:uid="{00000000-0005-0000-0000-00000A5C0000}"/>
    <cellStyle name="Separador de milhares 3 6 2 2 2" xfId="5330" xr:uid="{00000000-0005-0000-0000-00000B5C0000}"/>
    <cellStyle name="Separador de milhares 3 6 2 2 2 2" xfId="7082" xr:uid="{00000000-0005-0000-0000-00000C5C0000}"/>
    <cellStyle name="Separador de milhares 3 6 2 2 2 2 2" xfId="26269" xr:uid="{00000000-0005-0000-0000-00000D5C0000}"/>
    <cellStyle name="Separador de milhares 3 6 2 2 2 2 3" xfId="36449" xr:uid="{00000000-0005-0000-0000-00000E5C0000}"/>
    <cellStyle name="Separador de milhares 3 6 2 2 2 2 4" xfId="16088" xr:uid="{00000000-0005-0000-0000-00000F5C0000}"/>
    <cellStyle name="Separador de milhares 3 6 2 2 2 3" xfId="8835" xr:uid="{00000000-0005-0000-0000-0000105C0000}"/>
    <cellStyle name="Separador de milhares 3 6 2 2 2 3 2" xfId="28022" xr:uid="{00000000-0005-0000-0000-0000115C0000}"/>
    <cellStyle name="Separador de milhares 3 6 2 2 2 3 3" xfId="38202" xr:uid="{00000000-0005-0000-0000-0000125C0000}"/>
    <cellStyle name="Separador de milhares 3 6 2 2 2 3 4" xfId="17841" xr:uid="{00000000-0005-0000-0000-0000135C0000}"/>
    <cellStyle name="Separador de milhares 3 6 2 2 2 4" xfId="10828" xr:uid="{00000000-0005-0000-0000-0000145C0000}"/>
    <cellStyle name="Separador de milhares 3 6 2 2 2 4 2" xfId="30012" xr:uid="{00000000-0005-0000-0000-0000155C0000}"/>
    <cellStyle name="Separador de milhares 3 6 2 2 2 4 3" xfId="40192" xr:uid="{00000000-0005-0000-0000-0000165C0000}"/>
    <cellStyle name="Separador de milhares 3 6 2 2 2 4 4" xfId="19832" xr:uid="{00000000-0005-0000-0000-0000175C0000}"/>
    <cellStyle name="Separador de milhares 3 6 2 2 2 5" xfId="24517" xr:uid="{00000000-0005-0000-0000-0000185C0000}"/>
    <cellStyle name="Separador de milhares 3 6 2 2 2 6" xfId="34697" xr:uid="{00000000-0005-0000-0000-0000195C0000}"/>
    <cellStyle name="Separador de milhares 3 6 2 2 2 7" xfId="14336" xr:uid="{00000000-0005-0000-0000-00001A5C0000}"/>
    <cellStyle name="Separador de milhares 3 6 2 2 3" xfId="6206" xr:uid="{00000000-0005-0000-0000-00001B5C0000}"/>
    <cellStyle name="Separador de milhares 3 6 2 2 3 2" xfId="25393" xr:uid="{00000000-0005-0000-0000-00001C5C0000}"/>
    <cellStyle name="Separador de milhares 3 6 2 2 3 3" xfId="35573" xr:uid="{00000000-0005-0000-0000-00001D5C0000}"/>
    <cellStyle name="Separador de milhares 3 6 2 2 3 4" xfId="15212" xr:uid="{00000000-0005-0000-0000-00001E5C0000}"/>
    <cellStyle name="Separador de milhares 3 6 2 2 4" xfId="7959" xr:uid="{00000000-0005-0000-0000-00001F5C0000}"/>
    <cellStyle name="Separador de milhares 3 6 2 2 4 2" xfId="27146" xr:uid="{00000000-0005-0000-0000-0000205C0000}"/>
    <cellStyle name="Separador de milhares 3 6 2 2 4 3" xfId="37326" xr:uid="{00000000-0005-0000-0000-0000215C0000}"/>
    <cellStyle name="Separador de milhares 3 6 2 2 4 4" xfId="16965" xr:uid="{00000000-0005-0000-0000-0000225C0000}"/>
    <cellStyle name="Separador de milhares 3 6 2 2 5" xfId="9952" xr:uid="{00000000-0005-0000-0000-0000235C0000}"/>
    <cellStyle name="Separador de milhares 3 6 2 2 5 2" xfId="29136" xr:uid="{00000000-0005-0000-0000-0000245C0000}"/>
    <cellStyle name="Separador de milhares 3 6 2 2 5 3" xfId="39316" xr:uid="{00000000-0005-0000-0000-0000255C0000}"/>
    <cellStyle name="Separador de milhares 3 6 2 2 5 4" xfId="18956" xr:uid="{00000000-0005-0000-0000-0000265C0000}"/>
    <cellStyle name="Separador de milhares 3 6 2 2 6" xfId="11705" xr:uid="{00000000-0005-0000-0000-0000275C0000}"/>
    <cellStyle name="Separador de milhares 3 6 2 2 6 2" xfId="30889" xr:uid="{00000000-0005-0000-0000-0000285C0000}"/>
    <cellStyle name="Separador de milhares 3 6 2 2 6 3" xfId="41069" xr:uid="{00000000-0005-0000-0000-0000295C0000}"/>
    <cellStyle name="Separador de milhares 3 6 2 2 6 4" xfId="20709" xr:uid="{00000000-0005-0000-0000-00002A5C0000}"/>
    <cellStyle name="Separador de milhares 3 6 2 2 7" xfId="12581" xr:uid="{00000000-0005-0000-0000-00002B5C0000}"/>
    <cellStyle name="Separador de milhares 3 6 2 2 7 2" xfId="31765" xr:uid="{00000000-0005-0000-0000-00002C5C0000}"/>
    <cellStyle name="Separador de milhares 3 6 2 2 7 3" xfId="41945" xr:uid="{00000000-0005-0000-0000-00002D5C0000}"/>
    <cellStyle name="Separador de milhares 3 6 2 2 7 4" xfId="21585" xr:uid="{00000000-0005-0000-0000-00002E5C0000}"/>
    <cellStyle name="Separador de milhares 3 6 2 2 8" xfId="22462" xr:uid="{00000000-0005-0000-0000-00002F5C0000}"/>
    <cellStyle name="Separador de milhares 3 6 2 2 8 2" xfId="32642" xr:uid="{00000000-0005-0000-0000-0000305C0000}"/>
    <cellStyle name="Separador de milhares 3 6 2 2 8 3" xfId="42822" xr:uid="{00000000-0005-0000-0000-0000315C0000}"/>
    <cellStyle name="Separador de milhares 3 6 2 2 9" xfId="23641" xr:uid="{00000000-0005-0000-0000-0000325C0000}"/>
    <cellStyle name="Separador de milhares 3 6 2 3" xfId="4892" xr:uid="{00000000-0005-0000-0000-0000335C0000}"/>
    <cellStyle name="Separador de milhares 3 6 2 3 2" xfId="6644" xr:uid="{00000000-0005-0000-0000-0000345C0000}"/>
    <cellStyle name="Separador de milhares 3 6 2 3 2 2" xfId="25831" xr:uid="{00000000-0005-0000-0000-0000355C0000}"/>
    <cellStyle name="Separador de milhares 3 6 2 3 2 3" xfId="36011" xr:uid="{00000000-0005-0000-0000-0000365C0000}"/>
    <cellStyle name="Separador de milhares 3 6 2 3 2 4" xfId="15650" xr:uid="{00000000-0005-0000-0000-0000375C0000}"/>
    <cellStyle name="Separador de milhares 3 6 2 3 3" xfId="8397" xr:uid="{00000000-0005-0000-0000-0000385C0000}"/>
    <cellStyle name="Separador de milhares 3 6 2 3 3 2" xfId="27584" xr:uid="{00000000-0005-0000-0000-0000395C0000}"/>
    <cellStyle name="Separador de milhares 3 6 2 3 3 3" xfId="37764" xr:uid="{00000000-0005-0000-0000-00003A5C0000}"/>
    <cellStyle name="Separador de milhares 3 6 2 3 3 4" xfId="17403" xr:uid="{00000000-0005-0000-0000-00003B5C0000}"/>
    <cellStyle name="Separador de milhares 3 6 2 3 4" xfId="10390" xr:uid="{00000000-0005-0000-0000-00003C5C0000}"/>
    <cellStyle name="Separador de milhares 3 6 2 3 4 2" xfId="29574" xr:uid="{00000000-0005-0000-0000-00003D5C0000}"/>
    <cellStyle name="Separador de milhares 3 6 2 3 4 3" xfId="39754" xr:uid="{00000000-0005-0000-0000-00003E5C0000}"/>
    <cellStyle name="Separador de milhares 3 6 2 3 4 4" xfId="19394" xr:uid="{00000000-0005-0000-0000-00003F5C0000}"/>
    <cellStyle name="Separador de milhares 3 6 2 3 5" xfId="24079" xr:uid="{00000000-0005-0000-0000-0000405C0000}"/>
    <cellStyle name="Separador de milhares 3 6 2 3 6" xfId="34259" xr:uid="{00000000-0005-0000-0000-0000415C0000}"/>
    <cellStyle name="Separador de milhares 3 6 2 3 7" xfId="13898" xr:uid="{00000000-0005-0000-0000-0000425C0000}"/>
    <cellStyle name="Separador de milhares 3 6 2 4" xfId="5768" xr:uid="{00000000-0005-0000-0000-0000435C0000}"/>
    <cellStyle name="Separador de milhares 3 6 2 4 2" xfId="24955" xr:uid="{00000000-0005-0000-0000-0000445C0000}"/>
    <cellStyle name="Separador de milhares 3 6 2 4 3" xfId="35135" xr:uid="{00000000-0005-0000-0000-0000455C0000}"/>
    <cellStyle name="Separador de milhares 3 6 2 4 4" xfId="14774" xr:uid="{00000000-0005-0000-0000-0000465C0000}"/>
    <cellStyle name="Separador de milhares 3 6 2 5" xfId="7521" xr:uid="{00000000-0005-0000-0000-0000475C0000}"/>
    <cellStyle name="Separador de milhares 3 6 2 5 2" xfId="26708" xr:uid="{00000000-0005-0000-0000-0000485C0000}"/>
    <cellStyle name="Separador de milhares 3 6 2 5 3" xfId="36888" xr:uid="{00000000-0005-0000-0000-0000495C0000}"/>
    <cellStyle name="Separador de milhares 3 6 2 5 4" xfId="16527" xr:uid="{00000000-0005-0000-0000-00004A5C0000}"/>
    <cellStyle name="Separador de milhares 3 6 2 6" xfId="9514" xr:uid="{00000000-0005-0000-0000-00004B5C0000}"/>
    <cellStyle name="Separador de milhares 3 6 2 6 2" xfId="28698" xr:uid="{00000000-0005-0000-0000-00004C5C0000}"/>
    <cellStyle name="Separador de milhares 3 6 2 6 3" xfId="38878" xr:uid="{00000000-0005-0000-0000-00004D5C0000}"/>
    <cellStyle name="Separador de milhares 3 6 2 6 4" xfId="18518" xr:uid="{00000000-0005-0000-0000-00004E5C0000}"/>
    <cellStyle name="Separador de milhares 3 6 2 7" xfId="11267" xr:uid="{00000000-0005-0000-0000-00004F5C0000}"/>
    <cellStyle name="Separador de milhares 3 6 2 7 2" xfId="30451" xr:uid="{00000000-0005-0000-0000-0000505C0000}"/>
    <cellStyle name="Separador de milhares 3 6 2 7 3" xfId="40631" xr:uid="{00000000-0005-0000-0000-0000515C0000}"/>
    <cellStyle name="Separador de milhares 3 6 2 7 4" xfId="20271" xr:uid="{00000000-0005-0000-0000-0000525C0000}"/>
    <cellStyle name="Separador de milhares 3 6 2 8" xfId="12143" xr:uid="{00000000-0005-0000-0000-0000535C0000}"/>
    <cellStyle name="Separador de milhares 3 6 2 8 2" xfId="31327" xr:uid="{00000000-0005-0000-0000-0000545C0000}"/>
    <cellStyle name="Separador de milhares 3 6 2 8 3" xfId="41507" xr:uid="{00000000-0005-0000-0000-0000555C0000}"/>
    <cellStyle name="Separador de milhares 3 6 2 8 4" xfId="21147" xr:uid="{00000000-0005-0000-0000-0000565C0000}"/>
    <cellStyle name="Separador de milhares 3 6 2 9" xfId="22024" xr:uid="{00000000-0005-0000-0000-0000575C0000}"/>
    <cellStyle name="Separador de milhares 3 6 2 9 2" xfId="32204" xr:uid="{00000000-0005-0000-0000-0000585C0000}"/>
    <cellStyle name="Separador de milhares 3 6 2 9 3" xfId="42384" xr:uid="{00000000-0005-0000-0000-0000595C0000}"/>
    <cellStyle name="Separador de milhares 3 6 3" xfId="4234" xr:uid="{00000000-0005-0000-0000-00005A5C0000}"/>
    <cellStyle name="Separador de milhares 3 6 3 10" xfId="33602" xr:uid="{00000000-0005-0000-0000-00005B5C0000}"/>
    <cellStyle name="Separador de milhares 3 6 3 11" xfId="13241" xr:uid="{00000000-0005-0000-0000-00005C5C0000}"/>
    <cellStyle name="Separador de milhares 3 6 3 2" xfId="5111" xr:uid="{00000000-0005-0000-0000-00005D5C0000}"/>
    <cellStyle name="Separador de milhares 3 6 3 2 2" xfId="6863" xr:uid="{00000000-0005-0000-0000-00005E5C0000}"/>
    <cellStyle name="Separador de milhares 3 6 3 2 2 2" xfId="26050" xr:uid="{00000000-0005-0000-0000-00005F5C0000}"/>
    <cellStyle name="Separador de milhares 3 6 3 2 2 3" xfId="36230" xr:uid="{00000000-0005-0000-0000-0000605C0000}"/>
    <cellStyle name="Separador de milhares 3 6 3 2 2 4" xfId="15869" xr:uid="{00000000-0005-0000-0000-0000615C0000}"/>
    <cellStyle name="Separador de milhares 3 6 3 2 3" xfId="8616" xr:uid="{00000000-0005-0000-0000-0000625C0000}"/>
    <cellStyle name="Separador de milhares 3 6 3 2 3 2" xfId="27803" xr:uid="{00000000-0005-0000-0000-0000635C0000}"/>
    <cellStyle name="Separador de milhares 3 6 3 2 3 3" xfId="37983" xr:uid="{00000000-0005-0000-0000-0000645C0000}"/>
    <cellStyle name="Separador de milhares 3 6 3 2 3 4" xfId="17622" xr:uid="{00000000-0005-0000-0000-0000655C0000}"/>
    <cellStyle name="Separador de milhares 3 6 3 2 4" xfId="10609" xr:uid="{00000000-0005-0000-0000-0000665C0000}"/>
    <cellStyle name="Separador de milhares 3 6 3 2 4 2" xfId="29793" xr:uid="{00000000-0005-0000-0000-0000675C0000}"/>
    <cellStyle name="Separador de milhares 3 6 3 2 4 3" xfId="39973" xr:uid="{00000000-0005-0000-0000-0000685C0000}"/>
    <cellStyle name="Separador de milhares 3 6 3 2 4 4" xfId="19613" xr:uid="{00000000-0005-0000-0000-0000695C0000}"/>
    <cellStyle name="Separador de milhares 3 6 3 2 5" xfId="24298" xr:uid="{00000000-0005-0000-0000-00006A5C0000}"/>
    <cellStyle name="Separador de milhares 3 6 3 2 6" xfId="34478" xr:uid="{00000000-0005-0000-0000-00006B5C0000}"/>
    <cellStyle name="Separador de milhares 3 6 3 2 7" xfId="14117" xr:uid="{00000000-0005-0000-0000-00006C5C0000}"/>
    <cellStyle name="Separador de milhares 3 6 3 3" xfId="5987" xr:uid="{00000000-0005-0000-0000-00006D5C0000}"/>
    <cellStyle name="Separador de milhares 3 6 3 3 2" xfId="25174" xr:uid="{00000000-0005-0000-0000-00006E5C0000}"/>
    <cellStyle name="Separador de milhares 3 6 3 3 3" xfId="35354" xr:uid="{00000000-0005-0000-0000-00006F5C0000}"/>
    <cellStyle name="Separador de milhares 3 6 3 3 4" xfId="14993" xr:uid="{00000000-0005-0000-0000-0000705C0000}"/>
    <cellStyle name="Separador de milhares 3 6 3 4" xfId="7740" xr:uid="{00000000-0005-0000-0000-0000715C0000}"/>
    <cellStyle name="Separador de milhares 3 6 3 4 2" xfId="26927" xr:uid="{00000000-0005-0000-0000-0000725C0000}"/>
    <cellStyle name="Separador de milhares 3 6 3 4 3" xfId="37107" xr:uid="{00000000-0005-0000-0000-0000735C0000}"/>
    <cellStyle name="Separador de milhares 3 6 3 4 4" xfId="16746" xr:uid="{00000000-0005-0000-0000-0000745C0000}"/>
    <cellStyle name="Separador de milhares 3 6 3 5" xfId="9733" xr:uid="{00000000-0005-0000-0000-0000755C0000}"/>
    <cellStyle name="Separador de milhares 3 6 3 5 2" xfId="28917" xr:uid="{00000000-0005-0000-0000-0000765C0000}"/>
    <cellStyle name="Separador de milhares 3 6 3 5 3" xfId="39097" xr:uid="{00000000-0005-0000-0000-0000775C0000}"/>
    <cellStyle name="Separador de milhares 3 6 3 5 4" xfId="18737" xr:uid="{00000000-0005-0000-0000-0000785C0000}"/>
    <cellStyle name="Separador de milhares 3 6 3 6" xfId="11486" xr:uid="{00000000-0005-0000-0000-0000795C0000}"/>
    <cellStyle name="Separador de milhares 3 6 3 6 2" xfId="30670" xr:uid="{00000000-0005-0000-0000-00007A5C0000}"/>
    <cellStyle name="Separador de milhares 3 6 3 6 3" xfId="40850" xr:uid="{00000000-0005-0000-0000-00007B5C0000}"/>
    <cellStyle name="Separador de milhares 3 6 3 6 4" xfId="20490" xr:uid="{00000000-0005-0000-0000-00007C5C0000}"/>
    <cellStyle name="Separador de milhares 3 6 3 7" xfId="12362" xr:uid="{00000000-0005-0000-0000-00007D5C0000}"/>
    <cellStyle name="Separador de milhares 3 6 3 7 2" xfId="31546" xr:uid="{00000000-0005-0000-0000-00007E5C0000}"/>
    <cellStyle name="Separador de milhares 3 6 3 7 3" xfId="41726" xr:uid="{00000000-0005-0000-0000-00007F5C0000}"/>
    <cellStyle name="Separador de milhares 3 6 3 7 4" xfId="21366" xr:uid="{00000000-0005-0000-0000-0000805C0000}"/>
    <cellStyle name="Separador de milhares 3 6 3 8" xfId="22243" xr:uid="{00000000-0005-0000-0000-0000815C0000}"/>
    <cellStyle name="Separador de milhares 3 6 3 8 2" xfId="32423" xr:uid="{00000000-0005-0000-0000-0000825C0000}"/>
    <cellStyle name="Separador de milhares 3 6 3 8 3" xfId="42603" xr:uid="{00000000-0005-0000-0000-0000835C0000}"/>
    <cellStyle name="Separador de milhares 3 6 3 9" xfId="23422" xr:uid="{00000000-0005-0000-0000-0000845C0000}"/>
    <cellStyle name="Separador de milhares 3 6 4" xfId="4673" xr:uid="{00000000-0005-0000-0000-0000855C0000}"/>
    <cellStyle name="Separador de milhares 3 6 4 2" xfId="6425" xr:uid="{00000000-0005-0000-0000-0000865C0000}"/>
    <cellStyle name="Separador de milhares 3 6 4 2 2" xfId="25612" xr:uid="{00000000-0005-0000-0000-0000875C0000}"/>
    <cellStyle name="Separador de milhares 3 6 4 2 3" xfId="35792" xr:uid="{00000000-0005-0000-0000-0000885C0000}"/>
    <cellStyle name="Separador de milhares 3 6 4 2 4" xfId="15431" xr:uid="{00000000-0005-0000-0000-0000895C0000}"/>
    <cellStyle name="Separador de milhares 3 6 4 3" xfId="8178" xr:uid="{00000000-0005-0000-0000-00008A5C0000}"/>
    <cellStyle name="Separador de milhares 3 6 4 3 2" xfId="27365" xr:uid="{00000000-0005-0000-0000-00008B5C0000}"/>
    <cellStyle name="Separador de milhares 3 6 4 3 3" xfId="37545" xr:uid="{00000000-0005-0000-0000-00008C5C0000}"/>
    <cellStyle name="Separador de milhares 3 6 4 3 4" xfId="17184" xr:uid="{00000000-0005-0000-0000-00008D5C0000}"/>
    <cellStyle name="Separador de milhares 3 6 4 4" xfId="10171" xr:uid="{00000000-0005-0000-0000-00008E5C0000}"/>
    <cellStyle name="Separador de milhares 3 6 4 4 2" xfId="29355" xr:uid="{00000000-0005-0000-0000-00008F5C0000}"/>
    <cellStyle name="Separador de milhares 3 6 4 4 3" xfId="39535" xr:uid="{00000000-0005-0000-0000-0000905C0000}"/>
    <cellStyle name="Separador de milhares 3 6 4 4 4" xfId="19175" xr:uid="{00000000-0005-0000-0000-0000915C0000}"/>
    <cellStyle name="Separador de milhares 3 6 4 5" xfId="23860" xr:uid="{00000000-0005-0000-0000-0000925C0000}"/>
    <cellStyle name="Separador de milhares 3 6 4 6" xfId="34040" xr:uid="{00000000-0005-0000-0000-0000935C0000}"/>
    <cellStyle name="Separador de milhares 3 6 4 7" xfId="13679" xr:uid="{00000000-0005-0000-0000-0000945C0000}"/>
    <cellStyle name="Separador de milhares 3 6 5" xfId="5549" xr:uid="{00000000-0005-0000-0000-0000955C0000}"/>
    <cellStyle name="Separador de milhares 3 6 5 2" xfId="9075" xr:uid="{00000000-0005-0000-0000-0000965C0000}"/>
    <cellStyle name="Separador de milhares 3 6 5 2 2" xfId="28259" xr:uid="{00000000-0005-0000-0000-0000975C0000}"/>
    <cellStyle name="Separador de milhares 3 6 5 2 3" xfId="38439" xr:uid="{00000000-0005-0000-0000-0000985C0000}"/>
    <cellStyle name="Separador de milhares 3 6 5 2 4" xfId="18079" xr:uid="{00000000-0005-0000-0000-0000995C0000}"/>
    <cellStyle name="Separador de milhares 3 6 5 3" xfId="24736" xr:uid="{00000000-0005-0000-0000-00009A5C0000}"/>
    <cellStyle name="Separador de milhares 3 6 5 4" xfId="34916" xr:uid="{00000000-0005-0000-0000-00009B5C0000}"/>
    <cellStyle name="Separador de milhares 3 6 5 5" xfId="14555" xr:uid="{00000000-0005-0000-0000-00009C5C0000}"/>
    <cellStyle name="Separador de milhares 3 6 6" xfId="7302" xr:uid="{00000000-0005-0000-0000-00009D5C0000}"/>
    <cellStyle name="Separador de milhares 3 6 6 2" xfId="26489" xr:uid="{00000000-0005-0000-0000-00009E5C0000}"/>
    <cellStyle name="Separador de milhares 3 6 6 3" xfId="36669" xr:uid="{00000000-0005-0000-0000-00009F5C0000}"/>
    <cellStyle name="Separador de milhares 3 6 6 4" xfId="16308" xr:uid="{00000000-0005-0000-0000-0000A05C0000}"/>
    <cellStyle name="Separador de milhares 3 6 7" xfId="9295" xr:uid="{00000000-0005-0000-0000-0000A15C0000}"/>
    <cellStyle name="Separador de milhares 3 6 7 2" xfId="28479" xr:uid="{00000000-0005-0000-0000-0000A25C0000}"/>
    <cellStyle name="Separador de milhares 3 6 7 3" xfId="38659" xr:uid="{00000000-0005-0000-0000-0000A35C0000}"/>
    <cellStyle name="Separador de milhares 3 6 7 4" xfId="18299" xr:uid="{00000000-0005-0000-0000-0000A45C0000}"/>
    <cellStyle name="Separador de milhares 3 6 8" xfId="11048" xr:uid="{00000000-0005-0000-0000-0000A55C0000}"/>
    <cellStyle name="Separador de milhares 3 6 8 2" xfId="30232" xr:uid="{00000000-0005-0000-0000-0000A65C0000}"/>
    <cellStyle name="Separador de milhares 3 6 8 3" xfId="40412" xr:uid="{00000000-0005-0000-0000-0000A75C0000}"/>
    <cellStyle name="Separador de milhares 3 6 8 4" xfId="20052" xr:uid="{00000000-0005-0000-0000-0000A85C0000}"/>
    <cellStyle name="Separador de milhares 3 6 9" xfId="11924" xr:uid="{00000000-0005-0000-0000-0000A95C0000}"/>
    <cellStyle name="Separador de milhares 3 6 9 2" xfId="31108" xr:uid="{00000000-0005-0000-0000-0000AA5C0000}"/>
    <cellStyle name="Separador de milhares 3 6 9 3" xfId="41288" xr:uid="{00000000-0005-0000-0000-0000AB5C0000}"/>
    <cellStyle name="Separador de milhares 3 6 9 4" xfId="20928" xr:uid="{00000000-0005-0000-0000-0000AC5C0000}"/>
    <cellStyle name="Separador de milhares 3 7" xfId="8956" xr:uid="{00000000-0005-0000-0000-0000AD5C0000}"/>
    <cellStyle name="Separador de milhares 3 7 2" xfId="28141" xr:uid="{00000000-0005-0000-0000-0000AE5C0000}"/>
    <cellStyle name="Separador de milhares 3 7 3" xfId="38321" xr:uid="{00000000-0005-0000-0000-0000AF5C0000}"/>
    <cellStyle name="Separador de milhares 3 7 4" xfId="17961" xr:uid="{00000000-0005-0000-0000-0000B05C0000}"/>
    <cellStyle name="Separador de milhares 3 8" xfId="22583" xr:uid="{00000000-0005-0000-0000-0000B15C0000}"/>
    <cellStyle name="Separador de milhares 3 8 2" xfId="32763" xr:uid="{00000000-0005-0000-0000-0000B25C0000}"/>
    <cellStyle name="Separador de milhares 3 8 3" xfId="42943" xr:uid="{00000000-0005-0000-0000-0000B35C0000}"/>
    <cellStyle name="Separador de milhares 3 9" xfId="22822" xr:uid="{00000000-0005-0000-0000-0000B45C0000}"/>
    <cellStyle name="Separador de milhares 4" xfId="271" xr:uid="{00000000-0005-0000-0000-0000B55C0000}"/>
    <cellStyle name="Separador de milhares 4 10" xfId="33003" xr:uid="{00000000-0005-0000-0000-0000B65C0000}"/>
    <cellStyle name="Separador de milhares 4 11" xfId="43183" xr:uid="{00000000-0005-0000-0000-0000B75C0000}"/>
    <cellStyle name="Separador de milhares 4 12" xfId="43422" xr:uid="{00000000-0005-0000-0000-0000B85C0000}"/>
    <cellStyle name="Separador de milhares 4 13" xfId="3666" xr:uid="{00000000-0005-0000-0000-0000B95C0000}"/>
    <cellStyle name="Separador de milhares 4 2" xfId="397" xr:uid="{00000000-0005-0000-0000-0000BA5C0000}"/>
    <cellStyle name="Separador de milhares 4 2 10" xfId="43193" xr:uid="{00000000-0005-0000-0000-0000BB5C0000}"/>
    <cellStyle name="Separador de milhares 4 2 11" xfId="43432" xr:uid="{00000000-0005-0000-0000-0000BC5C0000}"/>
    <cellStyle name="Separador de milhares 4 2 12" xfId="3677" xr:uid="{00000000-0005-0000-0000-0000BD5C0000}"/>
    <cellStyle name="Separador de milhares 4 2 2" xfId="563" xr:uid="{00000000-0005-0000-0000-0000BE5C0000}"/>
    <cellStyle name="Separador de milhares 4 2 2 10" xfId="11879" xr:uid="{00000000-0005-0000-0000-0000BF5C0000}"/>
    <cellStyle name="Separador de milhares 4 2 2 10 2" xfId="31063" xr:uid="{00000000-0005-0000-0000-0000C05C0000}"/>
    <cellStyle name="Separador de milhares 4 2 2 10 3" xfId="41243" xr:uid="{00000000-0005-0000-0000-0000C15C0000}"/>
    <cellStyle name="Separador de milhares 4 2 2 10 4" xfId="20883" xr:uid="{00000000-0005-0000-0000-0000C25C0000}"/>
    <cellStyle name="Separador de milhares 4 2 2 11" xfId="21760" xr:uid="{00000000-0005-0000-0000-0000C35C0000}"/>
    <cellStyle name="Separador de milhares 4 2 2 11 2" xfId="31940" xr:uid="{00000000-0005-0000-0000-0000C45C0000}"/>
    <cellStyle name="Separador de milhares 4 2 2 11 3" xfId="42120" xr:uid="{00000000-0005-0000-0000-0000C55C0000}"/>
    <cellStyle name="Separador de milhares 4 2 2 12" xfId="22656" xr:uid="{00000000-0005-0000-0000-0000C65C0000}"/>
    <cellStyle name="Separador de milhares 4 2 2 12 2" xfId="32836" xr:uid="{00000000-0005-0000-0000-0000C75C0000}"/>
    <cellStyle name="Separador de milhares 4 2 2 12 3" xfId="43016" xr:uid="{00000000-0005-0000-0000-0000C85C0000}"/>
    <cellStyle name="Separador de milhares 4 2 2 13" xfId="22895" xr:uid="{00000000-0005-0000-0000-0000C95C0000}"/>
    <cellStyle name="Separador de milhares 4 2 2 14" xfId="23064" xr:uid="{00000000-0005-0000-0000-0000CA5C0000}"/>
    <cellStyle name="Separador de milhares 4 2 2 15" xfId="33075" xr:uid="{00000000-0005-0000-0000-0000CB5C0000}"/>
    <cellStyle name="Separador de milhares 4 2 2 16" xfId="33244" xr:uid="{00000000-0005-0000-0000-0000CC5C0000}"/>
    <cellStyle name="Separador de milhares 4 2 2 17" xfId="43255" xr:uid="{00000000-0005-0000-0000-0000CD5C0000}"/>
    <cellStyle name="Separador de milhares 4 2 2 18" xfId="43494" xr:uid="{00000000-0005-0000-0000-0000CE5C0000}"/>
    <cellStyle name="Separador de milhares 4 2 2 19" xfId="12758" xr:uid="{00000000-0005-0000-0000-0000CF5C0000}"/>
    <cellStyle name="Separador de milhares 4 2 2 2" xfId="898" xr:uid="{00000000-0005-0000-0000-0000D05C0000}"/>
    <cellStyle name="Separador de milhares 4 2 2 2 10" xfId="21878" xr:uid="{00000000-0005-0000-0000-0000D15C0000}"/>
    <cellStyle name="Separador de milhares 4 2 2 2 10 2" xfId="32058" xr:uid="{00000000-0005-0000-0000-0000D25C0000}"/>
    <cellStyle name="Separador de milhares 4 2 2 2 10 3" xfId="42238" xr:uid="{00000000-0005-0000-0000-0000D35C0000}"/>
    <cellStyle name="Separador de milhares 4 2 2 2 11" xfId="22774" xr:uid="{00000000-0005-0000-0000-0000D45C0000}"/>
    <cellStyle name="Separador de milhares 4 2 2 2 11 2" xfId="32954" xr:uid="{00000000-0005-0000-0000-0000D55C0000}"/>
    <cellStyle name="Separador de milhares 4 2 2 2 11 3" xfId="43134" xr:uid="{00000000-0005-0000-0000-0000D65C0000}"/>
    <cellStyle name="Separador de milhares 4 2 2 2 12" xfId="23013" xr:uid="{00000000-0005-0000-0000-0000D75C0000}"/>
    <cellStyle name="Separador de milhares 4 2 2 2 13" xfId="33193" xr:uid="{00000000-0005-0000-0000-0000D85C0000}"/>
    <cellStyle name="Separador de milhares 4 2 2 2 14" xfId="43373" xr:uid="{00000000-0005-0000-0000-0000D95C0000}"/>
    <cellStyle name="Separador de milhares 4 2 2 2 15" xfId="43612" xr:uid="{00000000-0005-0000-0000-0000DA5C0000}"/>
    <cellStyle name="Separador de milhares 4 2 2 2 16" xfId="12876" xr:uid="{00000000-0005-0000-0000-0000DB5C0000}"/>
    <cellStyle name="Separador de milhares 4 2 2 2 17" xfId="3868" xr:uid="{00000000-0005-0000-0000-0000DC5C0000}"/>
    <cellStyle name="Separador de milhares 4 2 2 2 2" xfId="1571" xr:uid="{00000000-0005-0000-0000-0000DD5C0000}"/>
    <cellStyle name="Separador de milhares 4 2 2 2 2 10" xfId="23276" xr:uid="{00000000-0005-0000-0000-0000DE5C0000}"/>
    <cellStyle name="Separador de milhares 4 2 2 2 2 11" xfId="33456" xr:uid="{00000000-0005-0000-0000-0000DF5C0000}"/>
    <cellStyle name="Separador de milhares 4 2 2 2 2 12" xfId="13095" xr:uid="{00000000-0005-0000-0000-0000E05C0000}"/>
    <cellStyle name="Separador de milhares 4 2 2 2 2 13" xfId="4088" xr:uid="{00000000-0005-0000-0000-0000E15C0000}"/>
    <cellStyle name="Separador de milhares 4 2 2 2 2 2" xfId="2921" xr:uid="{00000000-0005-0000-0000-0000E25C0000}"/>
    <cellStyle name="Separador de milhares 4 2 2 2 2 2 10" xfId="33894" xr:uid="{00000000-0005-0000-0000-0000E35C0000}"/>
    <cellStyle name="Separador de milhares 4 2 2 2 2 2 11" xfId="13533" xr:uid="{00000000-0005-0000-0000-0000E45C0000}"/>
    <cellStyle name="Separador de milhares 4 2 2 2 2 2 12" xfId="4526" xr:uid="{00000000-0005-0000-0000-0000E55C0000}"/>
    <cellStyle name="Separador de milhares 4 2 2 2 2 2 2" xfId="5403" xr:uid="{00000000-0005-0000-0000-0000E65C0000}"/>
    <cellStyle name="Separador de milhares 4 2 2 2 2 2 2 2" xfId="7155" xr:uid="{00000000-0005-0000-0000-0000E75C0000}"/>
    <cellStyle name="Separador de milhares 4 2 2 2 2 2 2 2 2" xfId="26342" xr:uid="{00000000-0005-0000-0000-0000E85C0000}"/>
    <cellStyle name="Separador de milhares 4 2 2 2 2 2 2 2 3" xfId="36522" xr:uid="{00000000-0005-0000-0000-0000E95C0000}"/>
    <cellStyle name="Separador de milhares 4 2 2 2 2 2 2 2 4" xfId="16161" xr:uid="{00000000-0005-0000-0000-0000EA5C0000}"/>
    <cellStyle name="Separador de milhares 4 2 2 2 2 2 2 3" xfId="8908" xr:uid="{00000000-0005-0000-0000-0000EB5C0000}"/>
    <cellStyle name="Separador de milhares 4 2 2 2 2 2 2 3 2" xfId="28095" xr:uid="{00000000-0005-0000-0000-0000EC5C0000}"/>
    <cellStyle name="Separador de milhares 4 2 2 2 2 2 2 3 3" xfId="38275" xr:uid="{00000000-0005-0000-0000-0000ED5C0000}"/>
    <cellStyle name="Separador de milhares 4 2 2 2 2 2 2 3 4" xfId="17914" xr:uid="{00000000-0005-0000-0000-0000EE5C0000}"/>
    <cellStyle name="Separador de milhares 4 2 2 2 2 2 2 4" xfId="10901" xr:uid="{00000000-0005-0000-0000-0000EF5C0000}"/>
    <cellStyle name="Separador de milhares 4 2 2 2 2 2 2 4 2" xfId="30085" xr:uid="{00000000-0005-0000-0000-0000F05C0000}"/>
    <cellStyle name="Separador de milhares 4 2 2 2 2 2 2 4 3" xfId="40265" xr:uid="{00000000-0005-0000-0000-0000F15C0000}"/>
    <cellStyle name="Separador de milhares 4 2 2 2 2 2 2 4 4" xfId="19905" xr:uid="{00000000-0005-0000-0000-0000F25C0000}"/>
    <cellStyle name="Separador de milhares 4 2 2 2 2 2 2 5" xfId="24590" xr:uid="{00000000-0005-0000-0000-0000F35C0000}"/>
    <cellStyle name="Separador de milhares 4 2 2 2 2 2 2 6" xfId="34770" xr:uid="{00000000-0005-0000-0000-0000F45C0000}"/>
    <cellStyle name="Separador de milhares 4 2 2 2 2 2 2 7" xfId="14409" xr:uid="{00000000-0005-0000-0000-0000F55C0000}"/>
    <cellStyle name="Separador de milhares 4 2 2 2 2 2 3" xfId="6279" xr:uid="{00000000-0005-0000-0000-0000F65C0000}"/>
    <cellStyle name="Separador de milhares 4 2 2 2 2 2 3 2" xfId="25466" xr:uid="{00000000-0005-0000-0000-0000F75C0000}"/>
    <cellStyle name="Separador de milhares 4 2 2 2 2 2 3 3" xfId="35646" xr:uid="{00000000-0005-0000-0000-0000F85C0000}"/>
    <cellStyle name="Separador de milhares 4 2 2 2 2 2 3 4" xfId="15285" xr:uid="{00000000-0005-0000-0000-0000F95C0000}"/>
    <cellStyle name="Separador de milhares 4 2 2 2 2 2 4" xfId="8032" xr:uid="{00000000-0005-0000-0000-0000FA5C0000}"/>
    <cellStyle name="Separador de milhares 4 2 2 2 2 2 4 2" xfId="27219" xr:uid="{00000000-0005-0000-0000-0000FB5C0000}"/>
    <cellStyle name="Separador de milhares 4 2 2 2 2 2 4 3" xfId="37399" xr:uid="{00000000-0005-0000-0000-0000FC5C0000}"/>
    <cellStyle name="Separador de milhares 4 2 2 2 2 2 4 4" xfId="17038" xr:uid="{00000000-0005-0000-0000-0000FD5C0000}"/>
    <cellStyle name="Separador de milhares 4 2 2 2 2 2 5" xfId="10025" xr:uid="{00000000-0005-0000-0000-0000FE5C0000}"/>
    <cellStyle name="Separador de milhares 4 2 2 2 2 2 5 2" xfId="29209" xr:uid="{00000000-0005-0000-0000-0000FF5C0000}"/>
    <cellStyle name="Separador de milhares 4 2 2 2 2 2 5 3" xfId="39389" xr:uid="{00000000-0005-0000-0000-0000005D0000}"/>
    <cellStyle name="Separador de milhares 4 2 2 2 2 2 5 4" xfId="19029" xr:uid="{00000000-0005-0000-0000-0000015D0000}"/>
    <cellStyle name="Separador de milhares 4 2 2 2 2 2 6" xfId="11778" xr:uid="{00000000-0005-0000-0000-0000025D0000}"/>
    <cellStyle name="Separador de milhares 4 2 2 2 2 2 6 2" xfId="30962" xr:uid="{00000000-0005-0000-0000-0000035D0000}"/>
    <cellStyle name="Separador de milhares 4 2 2 2 2 2 6 3" xfId="41142" xr:uid="{00000000-0005-0000-0000-0000045D0000}"/>
    <cellStyle name="Separador de milhares 4 2 2 2 2 2 6 4" xfId="20782" xr:uid="{00000000-0005-0000-0000-0000055D0000}"/>
    <cellStyle name="Separador de milhares 4 2 2 2 2 2 7" xfId="12654" xr:uid="{00000000-0005-0000-0000-0000065D0000}"/>
    <cellStyle name="Separador de milhares 4 2 2 2 2 2 7 2" xfId="31838" xr:uid="{00000000-0005-0000-0000-0000075D0000}"/>
    <cellStyle name="Separador de milhares 4 2 2 2 2 2 7 3" xfId="42018" xr:uid="{00000000-0005-0000-0000-0000085D0000}"/>
    <cellStyle name="Separador de milhares 4 2 2 2 2 2 7 4" xfId="21658" xr:uid="{00000000-0005-0000-0000-0000095D0000}"/>
    <cellStyle name="Separador de milhares 4 2 2 2 2 2 8" xfId="22535" xr:uid="{00000000-0005-0000-0000-00000A5D0000}"/>
    <cellStyle name="Separador de milhares 4 2 2 2 2 2 8 2" xfId="32715" xr:uid="{00000000-0005-0000-0000-00000B5D0000}"/>
    <cellStyle name="Separador de milhares 4 2 2 2 2 2 8 3" xfId="42895" xr:uid="{00000000-0005-0000-0000-00000C5D0000}"/>
    <cellStyle name="Separador de milhares 4 2 2 2 2 2 9" xfId="23714" xr:uid="{00000000-0005-0000-0000-00000D5D0000}"/>
    <cellStyle name="Separador de milhares 4 2 2 2 2 3" xfId="4965" xr:uid="{00000000-0005-0000-0000-00000E5D0000}"/>
    <cellStyle name="Separador de milhares 4 2 2 2 2 3 2" xfId="6717" xr:uid="{00000000-0005-0000-0000-00000F5D0000}"/>
    <cellStyle name="Separador de milhares 4 2 2 2 2 3 2 2" xfId="25904" xr:uid="{00000000-0005-0000-0000-0000105D0000}"/>
    <cellStyle name="Separador de milhares 4 2 2 2 2 3 2 3" xfId="36084" xr:uid="{00000000-0005-0000-0000-0000115D0000}"/>
    <cellStyle name="Separador de milhares 4 2 2 2 2 3 2 4" xfId="15723" xr:uid="{00000000-0005-0000-0000-0000125D0000}"/>
    <cellStyle name="Separador de milhares 4 2 2 2 2 3 3" xfId="8470" xr:uid="{00000000-0005-0000-0000-0000135D0000}"/>
    <cellStyle name="Separador de milhares 4 2 2 2 2 3 3 2" xfId="27657" xr:uid="{00000000-0005-0000-0000-0000145D0000}"/>
    <cellStyle name="Separador de milhares 4 2 2 2 2 3 3 3" xfId="37837" xr:uid="{00000000-0005-0000-0000-0000155D0000}"/>
    <cellStyle name="Separador de milhares 4 2 2 2 2 3 3 4" xfId="17476" xr:uid="{00000000-0005-0000-0000-0000165D0000}"/>
    <cellStyle name="Separador de milhares 4 2 2 2 2 3 4" xfId="10463" xr:uid="{00000000-0005-0000-0000-0000175D0000}"/>
    <cellStyle name="Separador de milhares 4 2 2 2 2 3 4 2" xfId="29647" xr:uid="{00000000-0005-0000-0000-0000185D0000}"/>
    <cellStyle name="Separador de milhares 4 2 2 2 2 3 4 3" xfId="39827" xr:uid="{00000000-0005-0000-0000-0000195D0000}"/>
    <cellStyle name="Separador de milhares 4 2 2 2 2 3 4 4" xfId="19467" xr:uid="{00000000-0005-0000-0000-00001A5D0000}"/>
    <cellStyle name="Separador de milhares 4 2 2 2 2 3 5" xfId="24152" xr:uid="{00000000-0005-0000-0000-00001B5D0000}"/>
    <cellStyle name="Separador de milhares 4 2 2 2 2 3 6" xfId="34332" xr:uid="{00000000-0005-0000-0000-00001C5D0000}"/>
    <cellStyle name="Separador de milhares 4 2 2 2 2 3 7" xfId="13971" xr:uid="{00000000-0005-0000-0000-00001D5D0000}"/>
    <cellStyle name="Separador de milhares 4 2 2 2 2 4" xfId="5841" xr:uid="{00000000-0005-0000-0000-00001E5D0000}"/>
    <cellStyle name="Separador de milhares 4 2 2 2 2 4 2" xfId="25028" xr:uid="{00000000-0005-0000-0000-00001F5D0000}"/>
    <cellStyle name="Separador de milhares 4 2 2 2 2 4 3" xfId="35208" xr:uid="{00000000-0005-0000-0000-0000205D0000}"/>
    <cellStyle name="Separador de milhares 4 2 2 2 2 4 4" xfId="14847" xr:uid="{00000000-0005-0000-0000-0000215D0000}"/>
    <cellStyle name="Separador de milhares 4 2 2 2 2 5" xfId="7594" xr:uid="{00000000-0005-0000-0000-0000225D0000}"/>
    <cellStyle name="Separador de milhares 4 2 2 2 2 5 2" xfId="26781" xr:uid="{00000000-0005-0000-0000-0000235D0000}"/>
    <cellStyle name="Separador de milhares 4 2 2 2 2 5 3" xfId="36961" xr:uid="{00000000-0005-0000-0000-0000245D0000}"/>
    <cellStyle name="Separador de milhares 4 2 2 2 2 5 4" xfId="16600" xr:uid="{00000000-0005-0000-0000-0000255D0000}"/>
    <cellStyle name="Separador de milhares 4 2 2 2 2 6" xfId="9587" xr:uid="{00000000-0005-0000-0000-0000265D0000}"/>
    <cellStyle name="Separador de milhares 4 2 2 2 2 6 2" xfId="28771" xr:uid="{00000000-0005-0000-0000-0000275D0000}"/>
    <cellStyle name="Separador de milhares 4 2 2 2 2 6 3" xfId="38951" xr:uid="{00000000-0005-0000-0000-0000285D0000}"/>
    <cellStyle name="Separador de milhares 4 2 2 2 2 6 4" xfId="18591" xr:uid="{00000000-0005-0000-0000-0000295D0000}"/>
    <cellStyle name="Separador de milhares 4 2 2 2 2 7" xfId="11340" xr:uid="{00000000-0005-0000-0000-00002A5D0000}"/>
    <cellStyle name="Separador de milhares 4 2 2 2 2 7 2" xfId="30524" xr:uid="{00000000-0005-0000-0000-00002B5D0000}"/>
    <cellStyle name="Separador de milhares 4 2 2 2 2 7 3" xfId="40704" xr:uid="{00000000-0005-0000-0000-00002C5D0000}"/>
    <cellStyle name="Separador de milhares 4 2 2 2 2 7 4" xfId="20344" xr:uid="{00000000-0005-0000-0000-00002D5D0000}"/>
    <cellStyle name="Separador de milhares 4 2 2 2 2 8" xfId="12216" xr:uid="{00000000-0005-0000-0000-00002E5D0000}"/>
    <cellStyle name="Separador de milhares 4 2 2 2 2 8 2" xfId="31400" xr:uid="{00000000-0005-0000-0000-00002F5D0000}"/>
    <cellStyle name="Separador de milhares 4 2 2 2 2 8 3" xfId="41580" xr:uid="{00000000-0005-0000-0000-0000305D0000}"/>
    <cellStyle name="Separador de milhares 4 2 2 2 2 8 4" xfId="21220" xr:uid="{00000000-0005-0000-0000-0000315D0000}"/>
    <cellStyle name="Separador de milhares 4 2 2 2 2 9" xfId="22097" xr:uid="{00000000-0005-0000-0000-0000325D0000}"/>
    <cellStyle name="Separador de milhares 4 2 2 2 2 9 2" xfId="32277" xr:uid="{00000000-0005-0000-0000-0000335D0000}"/>
    <cellStyle name="Separador de milhares 4 2 2 2 2 9 3" xfId="42457" xr:uid="{00000000-0005-0000-0000-0000345D0000}"/>
    <cellStyle name="Separador de milhares 4 2 2 2 3" xfId="2247" xr:uid="{00000000-0005-0000-0000-0000355D0000}"/>
    <cellStyle name="Separador de milhares 4 2 2 2 3 10" xfId="33675" xr:uid="{00000000-0005-0000-0000-0000365D0000}"/>
    <cellStyle name="Separador de milhares 4 2 2 2 3 11" xfId="13314" xr:uid="{00000000-0005-0000-0000-0000375D0000}"/>
    <cellStyle name="Separador de milhares 4 2 2 2 3 12" xfId="4307" xr:uid="{00000000-0005-0000-0000-0000385D0000}"/>
    <cellStyle name="Separador de milhares 4 2 2 2 3 2" xfId="5184" xr:uid="{00000000-0005-0000-0000-0000395D0000}"/>
    <cellStyle name="Separador de milhares 4 2 2 2 3 2 2" xfId="6936" xr:uid="{00000000-0005-0000-0000-00003A5D0000}"/>
    <cellStyle name="Separador de milhares 4 2 2 2 3 2 2 2" xfId="26123" xr:uid="{00000000-0005-0000-0000-00003B5D0000}"/>
    <cellStyle name="Separador de milhares 4 2 2 2 3 2 2 3" xfId="36303" xr:uid="{00000000-0005-0000-0000-00003C5D0000}"/>
    <cellStyle name="Separador de milhares 4 2 2 2 3 2 2 4" xfId="15942" xr:uid="{00000000-0005-0000-0000-00003D5D0000}"/>
    <cellStyle name="Separador de milhares 4 2 2 2 3 2 3" xfId="8689" xr:uid="{00000000-0005-0000-0000-00003E5D0000}"/>
    <cellStyle name="Separador de milhares 4 2 2 2 3 2 3 2" xfId="27876" xr:uid="{00000000-0005-0000-0000-00003F5D0000}"/>
    <cellStyle name="Separador de milhares 4 2 2 2 3 2 3 3" xfId="38056" xr:uid="{00000000-0005-0000-0000-0000405D0000}"/>
    <cellStyle name="Separador de milhares 4 2 2 2 3 2 3 4" xfId="17695" xr:uid="{00000000-0005-0000-0000-0000415D0000}"/>
    <cellStyle name="Separador de milhares 4 2 2 2 3 2 4" xfId="10682" xr:uid="{00000000-0005-0000-0000-0000425D0000}"/>
    <cellStyle name="Separador de milhares 4 2 2 2 3 2 4 2" xfId="29866" xr:uid="{00000000-0005-0000-0000-0000435D0000}"/>
    <cellStyle name="Separador de milhares 4 2 2 2 3 2 4 3" xfId="40046" xr:uid="{00000000-0005-0000-0000-0000445D0000}"/>
    <cellStyle name="Separador de milhares 4 2 2 2 3 2 4 4" xfId="19686" xr:uid="{00000000-0005-0000-0000-0000455D0000}"/>
    <cellStyle name="Separador de milhares 4 2 2 2 3 2 5" xfId="24371" xr:uid="{00000000-0005-0000-0000-0000465D0000}"/>
    <cellStyle name="Separador de milhares 4 2 2 2 3 2 6" xfId="34551" xr:uid="{00000000-0005-0000-0000-0000475D0000}"/>
    <cellStyle name="Separador de milhares 4 2 2 2 3 2 7" xfId="14190" xr:uid="{00000000-0005-0000-0000-0000485D0000}"/>
    <cellStyle name="Separador de milhares 4 2 2 2 3 3" xfId="6060" xr:uid="{00000000-0005-0000-0000-0000495D0000}"/>
    <cellStyle name="Separador de milhares 4 2 2 2 3 3 2" xfId="25247" xr:uid="{00000000-0005-0000-0000-00004A5D0000}"/>
    <cellStyle name="Separador de milhares 4 2 2 2 3 3 3" xfId="35427" xr:uid="{00000000-0005-0000-0000-00004B5D0000}"/>
    <cellStyle name="Separador de milhares 4 2 2 2 3 3 4" xfId="15066" xr:uid="{00000000-0005-0000-0000-00004C5D0000}"/>
    <cellStyle name="Separador de milhares 4 2 2 2 3 4" xfId="7813" xr:uid="{00000000-0005-0000-0000-00004D5D0000}"/>
    <cellStyle name="Separador de milhares 4 2 2 2 3 4 2" xfId="27000" xr:uid="{00000000-0005-0000-0000-00004E5D0000}"/>
    <cellStyle name="Separador de milhares 4 2 2 2 3 4 3" xfId="37180" xr:uid="{00000000-0005-0000-0000-00004F5D0000}"/>
    <cellStyle name="Separador de milhares 4 2 2 2 3 4 4" xfId="16819" xr:uid="{00000000-0005-0000-0000-0000505D0000}"/>
    <cellStyle name="Separador de milhares 4 2 2 2 3 5" xfId="9806" xr:uid="{00000000-0005-0000-0000-0000515D0000}"/>
    <cellStyle name="Separador de milhares 4 2 2 2 3 5 2" xfId="28990" xr:uid="{00000000-0005-0000-0000-0000525D0000}"/>
    <cellStyle name="Separador de milhares 4 2 2 2 3 5 3" xfId="39170" xr:uid="{00000000-0005-0000-0000-0000535D0000}"/>
    <cellStyle name="Separador de milhares 4 2 2 2 3 5 4" xfId="18810" xr:uid="{00000000-0005-0000-0000-0000545D0000}"/>
    <cellStyle name="Separador de milhares 4 2 2 2 3 6" xfId="11559" xr:uid="{00000000-0005-0000-0000-0000555D0000}"/>
    <cellStyle name="Separador de milhares 4 2 2 2 3 6 2" xfId="30743" xr:uid="{00000000-0005-0000-0000-0000565D0000}"/>
    <cellStyle name="Separador de milhares 4 2 2 2 3 6 3" xfId="40923" xr:uid="{00000000-0005-0000-0000-0000575D0000}"/>
    <cellStyle name="Separador de milhares 4 2 2 2 3 6 4" xfId="20563" xr:uid="{00000000-0005-0000-0000-0000585D0000}"/>
    <cellStyle name="Separador de milhares 4 2 2 2 3 7" xfId="12435" xr:uid="{00000000-0005-0000-0000-0000595D0000}"/>
    <cellStyle name="Separador de milhares 4 2 2 2 3 7 2" xfId="31619" xr:uid="{00000000-0005-0000-0000-00005A5D0000}"/>
    <cellStyle name="Separador de milhares 4 2 2 2 3 7 3" xfId="41799" xr:uid="{00000000-0005-0000-0000-00005B5D0000}"/>
    <cellStyle name="Separador de milhares 4 2 2 2 3 7 4" xfId="21439" xr:uid="{00000000-0005-0000-0000-00005C5D0000}"/>
    <cellStyle name="Separador de milhares 4 2 2 2 3 8" xfId="22316" xr:uid="{00000000-0005-0000-0000-00005D5D0000}"/>
    <cellStyle name="Separador de milhares 4 2 2 2 3 8 2" xfId="32496" xr:uid="{00000000-0005-0000-0000-00005E5D0000}"/>
    <cellStyle name="Separador de milhares 4 2 2 2 3 8 3" xfId="42676" xr:uid="{00000000-0005-0000-0000-00005F5D0000}"/>
    <cellStyle name="Separador de milhares 4 2 2 2 3 9" xfId="23495" xr:uid="{00000000-0005-0000-0000-0000605D0000}"/>
    <cellStyle name="Separador de milhares 4 2 2 2 4" xfId="3595" xr:uid="{00000000-0005-0000-0000-0000615D0000}"/>
    <cellStyle name="Separador de milhares 4 2 2 2 4 2" xfId="6498" xr:uid="{00000000-0005-0000-0000-0000625D0000}"/>
    <cellStyle name="Separador de milhares 4 2 2 2 4 2 2" xfId="25685" xr:uid="{00000000-0005-0000-0000-0000635D0000}"/>
    <cellStyle name="Separador de milhares 4 2 2 2 4 2 3" xfId="35865" xr:uid="{00000000-0005-0000-0000-0000645D0000}"/>
    <cellStyle name="Separador de milhares 4 2 2 2 4 2 4" xfId="15504" xr:uid="{00000000-0005-0000-0000-0000655D0000}"/>
    <cellStyle name="Separador de milhares 4 2 2 2 4 3" xfId="8251" xr:uid="{00000000-0005-0000-0000-0000665D0000}"/>
    <cellStyle name="Separador de milhares 4 2 2 2 4 3 2" xfId="27438" xr:uid="{00000000-0005-0000-0000-0000675D0000}"/>
    <cellStyle name="Separador de milhares 4 2 2 2 4 3 3" xfId="37618" xr:uid="{00000000-0005-0000-0000-0000685D0000}"/>
    <cellStyle name="Separador de milhares 4 2 2 2 4 3 4" xfId="17257" xr:uid="{00000000-0005-0000-0000-0000695D0000}"/>
    <cellStyle name="Separador de milhares 4 2 2 2 4 4" xfId="10244" xr:uid="{00000000-0005-0000-0000-00006A5D0000}"/>
    <cellStyle name="Separador de milhares 4 2 2 2 4 4 2" xfId="29428" xr:uid="{00000000-0005-0000-0000-00006B5D0000}"/>
    <cellStyle name="Separador de milhares 4 2 2 2 4 4 3" xfId="39608" xr:uid="{00000000-0005-0000-0000-00006C5D0000}"/>
    <cellStyle name="Separador de milhares 4 2 2 2 4 4 4" xfId="19248" xr:uid="{00000000-0005-0000-0000-00006D5D0000}"/>
    <cellStyle name="Separador de milhares 4 2 2 2 4 5" xfId="23933" xr:uid="{00000000-0005-0000-0000-00006E5D0000}"/>
    <cellStyle name="Separador de milhares 4 2 2 2 4 6" xfId="34113" xr:uid="{00000000-0005-0000-0000-00006F5D0000}"/>
    <cellStyle name="Separador de milhares 4 2 2 2 4 7" xfId="13752" xr:uid="{00000000-0005-0000-0000-0000705D0000}"/>
    <cellStyle name="Separador de milhares 4 2 2 2 4 8" xfId="4746" xr:uid="{00000000-0005-0000-0000-0000715D0000}"/>
    <cellStyle name="Separador de milhares 4 2 2 2 5" xfId="5622" xr:uid="{00000000-0005-0000-0000-0000725D0000}"/>
    <cellStyle name="Separador de milhares 4 2 2 2 5 2" xfId="9148" xr:uid="{00000000-0005-0000-0000-0000735D0000}"/>
    <cellStyle name="Separador de milhares 4 2 2 2 5 2 2" xfId="28332" xr:uid="{00000000-0005-0000-0000-0000745D0000}"/>
    <cellStyle name="Separador de milhares 4 2 2 2 5 2 3" xfId="38512" xr:uid="{00000000-0005-0000-0000-0000755D0000}"/>
    <cellStyle name="Separador de milhares 4 2 2 2 5 2 4" xfId="18152" xr:uid="{00000000-0005-0000-0000-0000765D0000}"/>
    <cellStyle name="Separador de milhares 4 2 2 2 5 3" xfId="24809" xr:uid="{00000000-0005-0000-0000-0000775D0000}"/>
    <cellStyle name="Separador de milhares 4 2 2 2 5 4" xfId="34989" xr:uid="{00000000-0005-0000-0000-0000785D0000}"/>
    <cellStyle name="Separador de milhares 4 2 2 2 5 5" xfId="14628" xr:uid="{00000000-0005-0000-0000-0000795D0000}"/>
    <cellStyle name="Separador de milhares 4 2 2 2 6" xfId="7375" xr:uid="{00000000-0005-0000-0000-00007A5D0000}"/>
    <cellStyle name="Separador de milhares 4 2 2 2 6 2" xfId="26562" xr:uid="{00000000-0005-0000-0000-00007B5D0000}"/>
    <cellStyle name="Separador de milhares 4 2 2 2 6 3" xfId="36742" xr:uid="{00000000-0005-0000-0000-00007C5D0000}"/>
    <cellStyle name="Separador de milhares 4 2 2 2 6 4" xfId="16381" xr:uid="{00000000-0005-0000-0000-00007D5D0000}"/>
    <cellStyle name="Separador de milhares 4 2 2 2 7" xfId="9368" xr:uid="{00000000-0005-0000-0000-00007E5D0000}"/>
    <cellStyle name="Separador de milhares 4 2 2 2 7 2" xfId="28552" xr:uid="{00000000-0005-0000-0000-00007F5D0000}"/>
    <cellStyle name="Separador de milhares 4 2 2 2 7 3" xfId="38732" xr:uid="{00000000-0005-0000-0000-0000805D0000}"/>
    <cellStyle name="Separador de milhares 4 2 2 2 7 4" xfId="18372" xr:uid="{00000000-0005-0000-0000-0000815D0000}"/>
    <cellStyle name="Separador de milhares 4 2 2 2 8" xfId="11121" xr:uid="{00000000-0005-0000-0000-0000825D0000}"/>
    <cellStyle name="Separador de milhares 4 2 2 2 8 2" xfId="30305" xr:uid="{00000000-0005-0000-0000-0000835D0000}"/>
    <cellStyle name="Separador de milhares 4 2 2 2 8 3" xfId="40485" xr:uid="{00000000-0005-0000-0000-0000845D0000}"/>
    <cellStyle name="Separador de milhares 4 2 2 2 8 4" xfId="20125" xr:uid="{00000000-0005-0000-0000-0000855D0000}"/>
    <cellStyle name="Separador de milhares 4 2 2 2 9" xfId="11997" xr:uid="{00000000-0005-0000-0000-0000865D0000}"/>
    <cellStyle name="Separador de milhares 4 2 2 2 9 2" xfId="31181" xr:uid="{00000000-0005-0000-0000-0000875D0000}"/>
    <cellStyle name="Separador de milhares 4 2 2 2 9 3" xfId="41361" xr:uid="{00000000-0005-0000-0000-0000885D0000}"/>
    <cellStyle name="Separador de milhares 4 2 2 2 9 4" xfId="21001" xr:uid="{00000000-0005-0000-0000-0000895D0000}"/>
    <cellStyle name="Separador de milhares 4 2 2 20" xfId="3747" xr:uid="{00000000-0005-0000-0000-00008A5D0000}"/>
    <cellStyle name="Separador de milhares 4 2 2 3" xfId="1236" xr:uid="{00000000-0005-0000-0000-00008B5D0000}"/>
    <cellStyle name="Separador de milhares 4 2 2 3 10" xfId="23158" xr:uid="{00000000-0005-0000-0000-00008C5D0000}"/>
    <cellStyle name="Separador de milhares 4 2 2 3 11" xfId="33338" xr:uid="{00000000-0005-0000-0000-00008D5D0000}"/>
    <cellStyle name="Separador de milhares 4 2 2 3 12" xfId="12977" xr:uid="{00000000-0005-0000-0000-00008E5D0000}"/>
    <cellStyle name="Separador de milhares 4 2 2 3 13" xfId="3970" xr:uid="{00000000-0005-0000-0000-00008F5D0000}"/>
    <cellStyle name="Separador de milhares 4 2 2 3 2" xfId="2586" xr:uid="{00000000-0005-0000-0000-0000905D0000}"/>
    <cellStyle name="Separador de milhares 4 2 2 3 2 10" xfId="33776" xr:uid="{00000000-0005-0000-0000-0000915D0000}"/>
    <cellStyle name="Separador de milhares 4 2 2 3 2 11" xfId="13415" xr:uid="{00000000-0005-0000-0000-0000925D0000}"/>
    <cellStyle name="Separador de milhares 4 2 2 3 2 12" xfId="4408" xr:uid="{00000000-0005-0000-0000-0000935D0000}"/>
    <cellStyle name="Separador de milhares 4 2 2 3 2 2" xfId="5285" xr:uid="{00000000-0005-0000-0000-0000945D0000}"/>
    <cellStyle name="Separador de milhares 4 2 2 3 2 2 2" xfId="7037" xr:uid="{00000000-0005-0000-0000-0000955D0000}"/>
    <cellStyle name="Separador de milhares 4 2 2 3 2 2 2 2" xfId="26224" xr:uid="{00000000-0005-0000-0000-0000965D0000}"/>
    <cellStyle name="Separador de milhares 4 2 2 3 2 2 2 3" xfId="36404" xr:uid="{00000000-0005-0000-0000-0000975D0000}"/>
    <cellStyle name="Separador de milhares 4 2 2 3 2 2 2 4" xfId="16043" xr:uid="{00000000-0005-0000-0000-0000985D0000}"/>
    <cellStyle name="Separador de milhares 4 2 2 3 2 2 3" xfId="8790" xr:uid="{00000000-0005-0000-0000-0000995D0000}"/>
    <cellStyle name="Separador de milhares 4 2 2 3 2 2 3 2" xfId="27977" xr:uid="{00000000-0005-0000-0000-00009A5D0000}"/>
    <cellStyle name="Separador de milhares 4 2 2 3 2 2 3 3" xfId="38157" xr:uid="{00000000-0005-0000-0000-00009B5D0000}"/>
    <cellStyle name="Separador de milhares 4 2 2 3 2 2 3 4" xfId="17796" xr:uid="{00000000-0005-0000-0000-00009C5D0000}"/>
    <cellStyle name="Separador de milhares 4 2 2 3 2 2 4" xfId="10783" xr:uid="{00000000-0005-0000-0000-00009D5D0000}"/>
    <cellStyle name="Separador de milhares 4 2 2 3 2 2 4 2" xfId="29967" xr:uid="{00000000-0005-0000-0000-00009E5D0000}"/>
    <cellStyle name="Separador de milhares 4 2 2 3 2 2 4 3" xfId="40147" xr:uid="{00000000-0005-0000-0000-00009F5D0000}"/>
    <cellStyle name="Separador de milhares 4 2 2 3 2 2 4 4" xfId="19787" xr:uid="{00000000-0005-0000-0000-0000A05D0000}"/>
    <cellStyle name="Separador de milhares 4 2 2 3 2 2 5" xfId="24472" xr:uid="{00000000-0005-0000-0000-0000A15D0000}"/>
    <cellStyle name="Separador de milhares 4 2 2 3 2 2 6" xfId="34652" xr:uid="{00000000-0005-0000-0000-0000A25D0000}"/>
    <cellStyle name="Separador de milhares 4 2 2 3 2 2 7" xfId="14291" xr:uid="{00000000-0005-0000-0000-0000A35D0000}"/>
    <cellStyle name="Separador de milhares 4 2 2 3 2 3" xfId="6161" xr:uid="{00000000-0005-0000-0000-0000A45D0000}"/>
    <cellStyle name="Separador de milhares 4 2 2 3 2 3 2" xfId="25348" xr:uid="{00000000-0005-0000-0000-0000A55D0000}"/>
    <cellStyle name="Separador de milhares 4 2 2 3 2 3 3" xfId="35528" xr:uid="{00000000-0005-0000-0000-0000A65D0000}"/>
    <cellStyle name="Separador de milhares 4 2 2 3 2 3 4" xfId="15167" xr:uid="{00000000-0005-0000-0000-0000A75D0000}"/>
    <cellStyle name="Separador de milhares 4 2 2 3 2 4" xfId="7914" xr:uid="{00000000-0005-0000-0000-0000A85D0000}"/>
    <cellStyle name="Separador de milhares 4 2 2 3 2 4 2" xfId="27101" xr:uid="{00000000-0005-0000-0000-0000A95D0000}"/>
    <cellStyle name="Separador de milhares 4 2 2 3 2 4 3" xfId="37281" xr:uid="{00000000-0005-0000-0000-0000AA5D0000}"/>
    <cellStyle name="Separador de milhares 4 2 2 3 2 4 4" xfId="16920" xr:uid="{00000000-0005-0000-0000-0000AB5D0000}"/>
    <cellStyle name="Separador de milhares 4 2 2 3 2 5" xfId="9907" xr:uid="{00000000-0005-0000-0000-0000AC5D0000}"/>
    <cellStyle name="Separador de milhares 4 2 2 3 2 5 2" xfId="29091" xr:uid="{00000000-0005-0000-0000-0000AD5D0000}"/>
    <cellStyle name="Separador de milhares 4 2 2 3 2 5 3" xfId="39271" xr:uid="{00000000-0005-0000-0000-0000AE5D0000}"/>
    <cellStyle name="Separador de milhares 4 2 2 3 2 5 4" xfId="18911" xr:uid="{00000000-0005-0000-0000-0000AF5D0000}"/>
    <cellStyle name="Separador de milhares 4 2 2 3 2 6" xfId="11660" xr:uid="{00000000-0005-0000-0000-0000B05D0000}"/>
    <cellStyle name="Separador de milhares 4 2 2 3 2 6 2" xfId="30844" xr:uid="{00000000-0005-0000-0000-0000B15D0000}"/>
    <cellStyle name="Separador de milhares 4 2 2 3 2 6 3" xfId="41024" xr:uid="{00000000-0005-0000-0000-0000B25D0000}"/>
    <cellStyle name="Separador de milhares 4 2 2 3 2 6 4" xfId="20664" xr:uid="{00000000-0005-0000-0000-0000B35D0000}"/>
    <cellStyle name="Separador de milhares 4 2 2 3 2 7" xfId="12536" xr:uid="{00000000-0005-0000-0000-0000B45D0000}"/>
    <cellStyle name="Separador de milhares 4 2 2 3 2 7 2" xfId="31720" xr:uid="{00000000-0005-0000-0000-0000B55D0000}"/>
    <cellStyle name="Separador de milhares 4 2 2 3 2 7 3" xfId="41900" xr:uid="{00000000-0005-0000-0000-0000B65D0000}"/>
    <cellStyle name="Separador de milhares 4 2 2 3 2 7 4" xfId="21540" xr:uid="{00000000-0005-0000-0000-0000B75D0000}"/>
    <cellStyle name="Separador de milhares 4 2 2 3 2 8" xfId="22417" xr:uid="{00000000-0005-0000-0000-0000B85D0000}"/>
    <cellStyle name="Separador de milhares 4 2 2 3 2 8 2" xfId="32597" xr:uid="{00000000-0005-0000-0000-0000B95D0000}"/>
    <cellStyle name="Separador de milhares 4 2 2 3 2 8 3" xfId="42777" xr:uid="{00000000-0005-0000-0000-0000BA5D0000}"/>
    <cellStyle name="Separador de milhares 4 2 2 3 2 9" xfId="23596" xr:uid="{00000000-0005-0000-0000-0000BB5D0000}"/>
    <cellStyle name="Separador de milhares 4 2 2 3 3" xfId="4847" xr:uid="{00000000-0005-0000-0000-0000BC5D0000}"/>
    <cellStyle name="Separador de milhares 4 2 2 3 3 2" xfId="6599" xr:uid="{00000000-0005-0000-0000-0000BD5D0000}"/>
    <cellStyle name="Separador de milhares 4 2 2 3 3 2 2" xfId="25786" xr:uid="{00000000-0005-0000-0000-0000BE5D0000}"/>
    <cellStyle name="Separador de milhares 4 2 2 3 3 2 3" xfId="35966" xr:uid="{00000000-0005-0000-0000-0000BF5D0000}"/>
    <cellStyle name="Separador de milhares 4 2 2 3 3 2 4" xfId="15605" xr:uid="{00000000-0005-0000-0000-0000C05D0000}"/>
    <cellStyle name="Separador de milhares 4 2 2 3 3 3" xfId="8352" xr:uid="{00000000-0005-0000-0000-0000C15D0000}"/>
    <cellStyle name="Separador de milhares 4 2 2 3 3 3 2" xfId="27539" xr:uid="{00000000-0005-0000-0000-0000C25D0000}"/>
    <cellStyle name="Separador de milhares 4 2 2 3 3 3 3" xfId="37719" xr:uid="{00000000-0005-0000-0000-0000C35D0000}"/>
    <cellStyle name="Separador de milhares 4 2 2 3 3 3 4" xfId="17358" xr:uid="{00000000-0005-0000-0000-0000C45D0000}"/>
    <cellStyle name="Separador de milhares 4 2 2 3 3 4" xfId="10345" xr:uid="{00000000-0005-0000-0000-0000C55D0000}"/>
    <cellStyle name="Separador de milhares 4 2 2 3 3 4 2" xfId="29529" xr:uid="{00000000-0005-0000-0000-0000C65D0000}"/>
    <cellStyle name="Separador de milhares 4 2 2 3 3 4 3" xfId="39709" xr:uid="{00000000-0005-0000-0000-0000C75D0000}"/>
    <cellStyle name="Separador de milhares 4 2 2 3 3 4 4" xfId="19349" xr:uid="{00000000-0005-0000-0000-0000C85D0000}"/>
    <cellStyle name="Separador de milhares 4 2 2 3 3 5" xfId="24034" xr:uid="{00000000-0005-0000-0000-0000C95D0000}"/>
    <cellStyle name="Separador de milhares 4 2 2 3 3 6" xfId="34214" xr:uid="{00000000-0005-0000-0000-0000CA5D0000}"/>
    <cellStyle name="Separador de milhares 4 2 2 3 3 7" xfId="13853" xr:uid="{00000000-0005-0000-0000-0000CB5D0000}"/>
    <cellStyle name="Separador de milhares 4 2 2 3 4" xfId="5723" xr:uid="{00000000-0005-0000-0000-0000CC5D0000}"/>
    <cellStyle name="Separador de milhares 4 2 2 3 4 2" xfId="24910" xr:uid="{00000000-0005-0000-0000-0000CD5D0000}"/>
    <cellStyle name="Separador de milhares 4 2 2 3 4 3" xfId="35090" xr:uid="{00000000-0005-0000-0000-0000CE5D0000}"/>
    <cellStyle name="Separador de milhares 4 2 2 3 4 4" xfId="14729" xr:uid="{00000000-0005-0000-0000-0000CF5D0000}"/>
    <cellStyle name="Separador de milhares 4 2 2 3 5" xfId="7476" xr:uid="{00000000-0005-0000-0000-0000D05D0000}"/>
    <cellStyle name="Separador de milhares 4 2 2 3 5 2" xfId="26663" xr:uid="{00000000-0005-0000-0000-0000D15D0000}"/>
    <cellStyle name="Separador de milhares 4 2 2 3 5 3" xfId="36843" xr:uid="{00000000-0005-0000-0000-0000D25D0000}"/>
    <cellStyle name="Separador de milhares 4 2 2 3 5 4" xfId="16482" xr:uid="{00000000-0005-0000-0000-0000D35D0000}"/>
    <cellStyle name="Separador de milhares 4 2 2 3 6" xfId="9469" xr:uid="{00000000-0005-0000-0000-0000D45D0000}"/>
    <cellStyle name="Separador de milhares 4 2 2 3 6 2" xfId="28653" xr:uid="{00000000-0005-0000-0000-0000D55D0000}"/>
    <cellStyle name="Separador de milhares 4 2 2 3 6 3" xfId="38833" xr:uid="{00000000-0005-0000-0000-0000D65D0000}"/>
    <cellStyle name="Separador de milhares 4 2 2 3 6 4" xfId="18473" xr:uid="{00000000-0005-0000-0000-0000D75D0000}"/>
    <cellStyle name="Separador de milhares 4 2 2 3 7" xfId="11222" xr:uid="{00000000-0005-0000-0000-0000D85D0000}"/>
    <cellStyle name="Separador de milhares 4 2 2 3 7 2" xfId="30406" xr:uid="{00000000-0005-0000-0000-0000D95D0000}"/>
    <cellStyle name="Separador de milhares 4 2 2 3 7 3" xfId="40586" xr:uid="{00000000-0005-0000-0000-0000DA5D0000}"/>
    <cellStyle name="Separador de milhares 4 2 2 3 7 4" xfId="20226" xr:uid="{00000000-0005-0000-0000-0000DB5D0000}"/>
    <cellStyle name="Separador de milhares 4 2 2 3 8" xfId="12098" xr:uid="{00000000-0005-0000-0000-0000DC5D0000}"/>
    <cellStyle name="Separador de milhares 4 2 2 3 8 2" xfId="31282" xr:uid="{00000000-0005-0000-0000-0000DD5D0000}"/>
    <cellStyle name="Separador de milhares 4 2 2 3 8 3" xfId="41462" xr:uid="{00000000-0005-0000-0000-0000DE5D0000}"/>
    <cellStyle name="Separador de milhares 4 2 2 3 8 4" xfId="21102" xr:uid="{00000000-0005-0000-0000-0000DF5D0000}"/>
    <cellStyle name="Separador de milhares 4 2 2 3 9" xfId="21979" xr:uid="{00000000-0005-0000-0000-0000E05D0000}"/>
    <cellStyle name="Separador de milhares 4 2 2 3 9 2" xfId="32159" xr:uid="{00000000-0005-0000-0000-0000E15D0000}"/>
    <cellStyle name="Separador de milhares 4 2 2 3 9 3" xfId="42339" xr:uid="{00000000-0005-0000-0000-0000E25D0000}"/>
    <cellStyle name="Separador de milhares 4 2 2 4" xfId="1912" xr:uid="{00000000-0005-0000-0000-0000E35D0000}"/>
    <cellStyle name="Separador de milhares 4 2 2 4 10" xfId="33557" xr:uid="{00000000-0005-0000-0000-0000E45D0000}"/>
    <cellStyle name="Separador de milhares 4 2 2 4 11" xfId="13196" xr:uid="{00000000-0005-0000-0000-0000E55D0000}"/>
    <cellStyle name="Separador de milhares 4 2 2 4 12" xfId="4189" xr:uid="{00000000-0005-0000-0000-0000E65D0000}"/>
    <cellStyle name="Separador de milhares 4 2 2 4 2" xfId="5066" xr:uid="{00000000-0005-0000-0000-0000E75D0000}"/>
    <cellStyle name="Separador de milhares 4 2 2 4 2 2" xfId="6818" xr:uid="{00000000-0005-0000-0000-0000E85D0000}"/>
    <cellStyle name="Separador de milhares 4 2 2 4 2 2 2" xfId="26005" xr:uid="{00000000-0005-0000-0000-0000E95D0000}"/>
    <cellStyle name="Separador de milhares 4 2 2 4 2 2 3" xfId="36185" xr:uid="{00000000-0005-0000-0000-0000EA5D0000}"/>
    <cellStyle name="Separador de milhares 4 2 2 4 2 2 4" xfId="15824" xr:uid="{00000000-0005-0000-0000-0000EB5D0000}"/>
    <cellStyle name="Separador de milhares 4 2 2 4 2 3" xfId="8571" xr:uid="{00000000-0005-0000-0000-0000EC5D0000}"/>
    <cellStyle name="Separador de milhares 4 2 2 4 2 3 2" xfId="27758" xr:uid="{00000000-0005-0000-0000-0000ED5D0000}"/>
    <cellStyle name="Separador de milhares 4 2 2 4 2 3 3" xfId="37938" xr:uid="{00000000-0005-0000-0000-0000EE5D0000}"/>
    <cellStyle name="Separador de milhares 4 2 2 4 2 3 4" xfId="17577" xr:uid="{00000000-0005-0000-0000-0000EF5D0000}"/>
    <cellStyle name="Separador de milhares 4 2 2 4 2 4" xfId="10564" xr:uid="{00000000-0005-0000-0000-0000F05D0000}"/>
    <cellStyle name="Separador de milhares 4 2 2 4 2 4 2" xfId="29748" xr:uid="{00000000-0005-0000-0000-0000F15D0000}"/>
    <cellStyle name="Separador de milhares 4 2 2 4 2 4 3" xfId="39928" xr:uid="{00000000-0005-0000-0000-0000F25D0000}"/>
    <cellStyle name="Separador de milhares 4 2 2 4 2 4 4" xfId="19568" xr:uid="{00000000-0005-0000-0000-0000F35D0000}"/>
    <cellStyle name="Separador de milhares 4 2 2 4 2 5" xfId="24253" xr:uid="{00000000-0005-0000-0000-0000F45D0000}"/>
    <cellStyle name="Separador de milhares 4 2 2 4 2 6" xfId="34433" xr:uid="{00000000-0005-0000-0000-0000F55D0000}"/>
    <cellStyle name="Separador de milhares 4 2 2 4 2 7" xfId="14072" xr:uid="{00000000-0005-0000-0000-0000F65D0000}"/>
    <cellStyle name="Separador de milhares 4 2 2 4 3" xfId="5942" xr:uid="{00000000-0005-0000-0000-0000F75D0000}"/>
    <cellStyle name="Separador de milhares 4 2 2 4 3 2" xfId="25129" xr:uid="{00000000-0005-0000-0000-0000F85D0000}"/>
    <cellStyle name="Separador de milhares 4 2 2 4 3 3" xfId="35309" xr:uid="{00000000-0005-0000-0000-0000F95D0000}"/>
    <cellStyle name="Separador de milhares 4 2 2 4 3 4" xfId="14948" xr:uid="{00000000-0005-0000-0000-0000FA5D0000}"/>
    <cellStyle name="Separador de milhares 4 2 2 4 4" xfId="7695" xr:uid="{00000000-0005-0000-0000-0000FB5D0000}"/>
    <cellStyle name="Separador de milhares 4 2 2 4 4 2" xfId="26882" xr:uid="{00000000-0005-0000-0000-0000FC5D0000}"/>
    <cellStyle name="Separador de milhares 4 2 2 4 4 3" xfId="37062" xr:uid="{00000000-0005-0000-0000-0000FD5D0000}"/>
    <cellStyle name="Separador de milhares 4 2 2 4 4 4" xfId="16701" xr:uid="{00000000-0005-0000-0000-0000FE5D0000}"/>
    <cellStyle name="Separador de milhares 4 2 2 4 5" xfId="9688" xr:uid="{00000000-0005-0000-0000-0000FF5D0000}"/>
    <cellStyle name="Separador de milhares 4 2 2 4 5 2" xfId="28872" xr:uid="{00000000-0005-0000-0000-0000005E0000}"/>
    <cellStyle name="Separador de milhares 4 2 2 4 5 3" xfId="39052" xr:uid="{00000000-0005-0000-0000-0000015E0000}"/>
    <cellStyle name="Separador de milhares 4 2 2 4 5 4" xfId="18692" xr:uid="{00000000-0005-0000-0000-0000025E0000}"/>
    <cellStyle name="Separador de milhares 4 2 2 4 6" xfId="11441" xr:uid="{00000000-0005-0000-0000-0000035E0000}"/>
    <cellStyle name="Separador de milhares 4 2 2 4 6 2" xfId="30625" xr:uid="{00000000-0005-0000-0000-0000045E0000}"/>
    <cellStyle name="Separador de milhares 4 2 2 4 6 3" xfId="40805" xr:uid="{00000000-0005-0000-0000-0000055E0000}"/>
    <cellStyle name="Separador de milhares 4 2 2 4 6 4" xfId="20445" xr:uid="{00000000-0005-0000-0000-0000065E0000}"/>
    <cellStyle name="Separador de milhares 4 2 2 4 7" xfId="12317" xr:uid="{00000000-0005-0000-0000-0000075E0000}"/>
    <cellStyle name="Separador de milhares 4 2 2 4 7 2" xfId="31501" xr:uid="{00000000-0005-0000-0000-0000085E0000}"/>
    <cellStyle name="Separador de milhares 4 2 2 4 7 3" xfId="41681" xr:uid="{00000000-0005-0000-0000-0000095E0000}"/>
    <cellStyle name="Separador de milhares 4 2 2 4 7 4" xfId="21321" xr:uid="{00000000-0005-0000-0000-00000A5E0000}"/>
    <cellStyle name="Separador de milhares 4 2 2 4 8" xfId="22198" xr:uid="{00000000-0005-0000-0000-00000B5E0000}"/>
    <cellStyle name="Separador de milhares 4 2 2 4 8 2" xfId="32378" xr:uid="{00000000-0005-0000-0000-00000C5E0000}"/>
    <cellStyle name="Separador de milhares 4 2 2 4 8 3" xfId="42558" xr:uid="{00000000-0005-0000-0000-00000D5E0000}"/>
    <cellStyle name="Separador de milhares 4 2 2 4 9" xfId="23377" xr:uid="{00000000-0005-0000-0000-00000E5E0000}"/>
    <cellStyle name="Separador de milhares 4 2 2 5" xfId="3260" xr:uid="{00000000-0005-0000-0000-00000F5E0000}"/>
    <cellStyle name="Separador de milhares 4 2 2 5 2" xfId="6380" xr:uid="{00000000-0005-0000-0000-0000105E0000}"/>
    <cellStyle name="Separador de milhares 4 2 2 5 2 2" xfId="25567" xr:uid="{00000000-0005-0000-0000-0000115E0000}"/>
    <cellStyle name="Separador de milhares 4 2 2 5 2 3" xfId="35747" xr:uid="{00000000-0005-0000-0000-0000125E0000}"/>
    <cellStyle name="Separador de milhares 4 2 2 5 2 4" xfId="15386" xr:uid="{00000000-0005-0000-0000-0000135E0000}"/>
    <cellStyle name="Separador de milhares 4 2 2 5 3" xfId="8133" xr:uid="{00000000-0005-0000-0000-0000145E0000}"/>
    <cellStyle name="Separador de milhares 4 2 2 5 3 2" xfId="27320" xr:uid="{00000000-0005-0000-0000-0000155E0000}"/>
    <cellStyle name="Separador de milhares 4 2 2 5 3 3" xfId="37500" xr:uid="{00000000-0005-0000-0000-0000165E0000}"/>
    <cellStyle name="Separador de milhares 4 2 2 5 3 4" xfId="17139" xr:uid="{00000000-0005-0000-0000-0000175E0000}"/>
    <cellStyle name="Separador de milhares 4 2 2 5 4" xfId="10126" xr:uid="{00000000-0005-0000-0000-0000185E0000}"/>
    <cellStyle name="Separador de milhares 4 2 2 5 4 2" xfId="29310" xr:uid="{00000000-0005-0000-0000-0000195E0000}"/>
    <cellStyle name="Separador de milhares 4 2 2 5 4 3" xfId="39490" xr:uid="{00000000-0005-0000-0000-00001A5E0000}"/>
    <cellStyle name="Separador de milhares 4 2 2 5 4 4" xfId="19130" xr:uid="{00000000-0005-0000-0000-00001B5E0000}"/>
    <cellStyle name="Separador de milhares 4 2 2 5 5" xfId="23815" xr:uid="{00000000-0005-0000-0000-00001C5E0000}"/>
    <cellStyle name="Separador de milhares 4 2 2 5 6" xfId="33995" xr:uid="{00000000-0005-0000-0000-00001D5E0000}"/>
    <cellStyle name="Separador de milhares 4 2 2 5 7" xfId="13634" xr:uid="{00000000-0005-0000-0000-00001E5E0000}"/>
    <cellStyle name="Separador de milhares 4 2 2 5 8" xfId="4628" xr:uid="{00000000-0005-0000-0000-00001F5E0000}"/>
    <cellStyle name="Separador de milhares 4 2 2 6" xfId="5504" xr:uid="{00000000-0005-0000-0000-0000205E0000}"/>
    <cellStyle name="Separador de milhares 4 2 2 6 2" xfId="9030" xr:uid="{00000000-0005-0000-0000-0000215E0000}"/>
    <cellStyle name="Separador de milhares 4 2 2 6 2 2" xfId="28214" xr:uid="{00000000-0005-0000-0000-0000225E0000}"/>
    <cellStyle name="Separador de milhares 4 2 2 6 2 3" xfId="38394" xr:uid="{00000000-0005-0000-0000-0000235E0000}"/>
    <cellStyle name="Separador de milhares 4 2 2 6 2 4" xfId="18034" xr:uid="{00000000-0005-0000-0000-0000245E0000}"/>
    <cellStyle name="Separador de milhares 4 2 2 6 3" xfId="24691" xr:uid="{00000000-0005-0000-0000-0000255E0000}"/>
    <cellStyle name="Separador de milhares 4 2 2 6 4" xfId="34871" xr:uid="{00000000-0005-0000-0000-0000265E0000}"/>
    <cellStyle name="Separador de milhares 4 2 2 6 5" xfId="14510" xr:uid="{00000000-0005-0000-0000-0000275E0000}"/>
    <cellStyle name="Separador de milhares 4 2 2 7" xfId="7257" xr:uid="{00000000-0005-0000-0000-0000285E0000}"/>
    <cellStyle name="Separador de milhares 4 2 2 7 2" xfId="26444" xr:uid="{00000000-0005-0000-0000-0000295E0000}"/>
    <cellStyle name="Separador de milhares 4 2 2 7 3" xfId="36624" xr:uid="{00000000-0005-0000-0000-00002A5E0000}"/>
    <cellStyle name="Separador de milhares 4 2 2 7 4" xfId="16263" xr:uid="{00000000-0005-0000-0000-00002B5E0000}"/>
    <cellStyle name="Separador de milhares 4 2 2 8" xfId="9250" xr:uid="{00000000-0005-0000-0000-00002C5E0000}"/>
    <cellStyle name="Separador de milhares 4 2 2 8 2" xfId="28434" xr:uid="{00000000-0005-0000-0000-00002D5E0000}"/>
    <cellStyle name="Separador de milhares 4 2 2 8 3" xfId="38614" xr:uid="{00000000-0005-0000-0000-00002E5E0000}"/>
    <cellStyle name="Separador de milhares 4 2 2 8 4" xfId="18254" xr:uid="{00000000-0005-0000-0000-00002F5E0000}"/>
    <cellStyle name="Separador de milhares 4 2 2 9" xfId="11003" xr:uid="{00000000-0005-0000-0000-0000305E0000}"/>
    <cellStyle name="Separador de milhares 4 2 2 9 2" xfId="30187" xr:uid="{00000000-0005-0000-0000-0000315E0000}"/>
    <cellStyle name="Separador de milhares 4 2 2 9 3" xfId="40367" xr:uid="{00000000-0005-0000-0000-0000325E0000}"/>
    <cellStyle name="Separador de milhares 4 2 2 9 4" xfId="20007" xr:uid="{00000000-0005-0000-0000-0000335E0000}"/>
    <cellStyle name="Separador de milhares 4 2 3" xfId="732" xr:uid="{00000000-0005-0000-0000-0000345E0000}"/>
    <cellStyle name="Separador de milhares 4 2 3 10" xfId="11880" xr:uid="{00000000-0005-0000-0000-0000355E0000}"/>
    <cellStyle name="Separador de milhares 4 2 3 10 2" xfId="31064" xr:uid="{00000000-0005-0000-0000-0000365E0000}"/>
    <cellStyle name="Separador de milhares 4 2 3 10 3" xfId="41244" xr:uid="{00000000-0005-0000-0000-0000375E0000}"/>
    <cellStyle name="Separador de milhares 4 2 3 10 4" xfId="20884" xr:uid="{00000000-0005-0000-0000-0000385E0000}"/>
    <cellStyle name="Separador de milhares 4 2 3 11" xfId="21761" xr:uid="{00000000-0005-0000-0000-0000395E0000}"/>
    <cellStyle name="Separador de milhares 4 2 3 11 2" xfId="31941" xr:uid="{00000000-0005-0000-0000-00003A5E0000}"/>
    <cellStyle name="Separador de milhares 4 2 3 11 3" xfId="42121" xr:uid="{00000000-0005-0000-0000-00003B5E0000}"/>
    <cellStyle name="Separador de milhares 4 2 3 12" xfId="22657" xr:uid="{00000000-0005-0000-0000-00003C5E0000}"/>
    <cellStyle name="Separador de milhares 4 2 3 12 2" xfId="32837" xr:uid="{00000000-0005-0000-0000-00003D5E0000}"/>
    <cellStyle name="Separador de milhares 4 2 3 12 3" xfId="43017" xr:uid="{00000000-0005-0000-0000-00003E5E0000}"/>
    <cellStyle name="Separador de milhares 4 2 3 13" xfId="22896" xr:uid="{00000000-0005-0000-0000-00003F5E0000}"/>
    <cellStyle name="Separador de milhares 4 2 3 14" xfId="23065" xr:uid="{00000000-0005-0000-0000-0000405E0000}"/>
    <cellStyle name="Separador de milhares 4 2 3 15" xfId="33076" xr:uid="{00000000-0005-0000-0000-0000415E0000}"/>
    <cellStyle name="Separador de milhares 4 2 3 16" xfId="33245" xr:uid="{00000000-0005-0000-0000-0000425E0000}"/>
    <cellStyle name="Separador de milhares 4 2 3 17" xfId="43256" xr:uid="{00000000-0005-0000-0000-0000435E0000}"/>
    <cellStyle name="Separador de milhares 4 2 3 18" xfId="43495" xr:uid="{00000000-0005-0000-0000-0000445E0000}"/>
    <cellStyle name="Separador de milhares 4 2 3 19" xfId="12759" xr:uid="{00000000-0005-0000-0000-0000455E0000}"/>
    <cellStyle name="Separador de milhares 4 2 3 2" xfId="1405" xr:uid="{00000000-0005-0000-0000-0000465E0000}"/>
    <cellStyle name="Separador de milhares 4 2 3 2 10" xfId="21879" xr:uid="{00000000-0005-0000-0000-0000475E0000}"/>
    <cellStyle name="Separador de milhares 4 2 3 2 10 2" xfId="32059" xr:uid="{00000000-0005-0000-0000-0000485E0000}"/>
    <cellStyle name="Separador de milhares 4 2 3 2 10 3" xfId="42239" xr:uid="{00000000-0005-0000-0000-0000495E0000}"/>
    <cellStyle name="Separador de milhares 4 2 3 2 11" xfId="22775" xr:uid="{00000000-0005-0000-0000-00004A5E0000}"/>
    <cellStyle name="Separador de milhares 4 2 3 2 11 2" xfId="32955" xr:uid="{00000000-0005-0000-0000-00004B5E0000}"/>
    <cellStyle name="Separador de milhares 4 2 3 2 11 3" xfId="43135" xr:uid="{00000000-0005-0000-0000-00004C5E0000}"/>
    <cellStyle name="Separador de milhares 4 2 3 2 12" xfId="23014" xr:uid="{00000000-0005-0000-0000-00004D5E0000}"/>
    <cellStyle name="Separador de milhares 4 2 3 2 13" xfId="33194" xr:uid="{00000000-0005-0000-0000-00004E5E0000}"/>
    <cellStyle name="Separador de milhares 4 2 3 2 14" xfId="43374" xr:uid="{00000000-0005-0000-0000-00004F5E0000}"/>
    <cellStyle name="Separador de milhares 4 2 3 2 15" xfId="43613" xr:uid="{00000000-0005-0000-0000-0000505E0000}"/>
    <cellStyle name="Separador de milhares 4 2 3 2 16" xfId="12877" xr:uid="{00000000-0005-0000-0000-0000515E0000}"/>
    <cellStyle name="Separador de milhares 4 2 3 2 17" xfId="3869" xr:uid="{00000000-0005-0000-0000-0000525E0000}"/>
    <cellStyle name="Separador de milhares 4 2 3 2 2" xfId="2755" xr:uid="{00000000-0005-0000-0000-0000535E0000}"/>
    <cellStyle name="Separador de milhares 4 2 3 2 2 10" xfId="23277" xr:uid="{00000000-0005-0000-0000-0000545E0000}"/>
    <cellStyle name="Separador de milhares 4 2 3 2 2 11" xfId="33457" xr:uid="{00000000-0005-0000-0000-0000555E0000}"/>
    <cellStyle name="Separador de milhares 4 2 3 2 2 12" xfId="13096" xr:uid="{00000000-0005-0000-0000-0000565E0000}"/>
    <cellStyle name="Separador de milhares 4 2 3 2 2 13" xfId="4089" xr:uid="{00000000-0005-0000-0000-0000575E0000}"/>
    <cellStyle name="Separador de milhares 4 2 3 2 2 2" xfId="4527" xr:uid="{00000000-0005-0000-0000-0000585E0000}"/>
    <cellStyle name="Separador de milhares 4 2 3 2 2 2 10" xfId="33895" xr:uid="{00000000-0005-0000-0000-0000595E0000}"/>
    <cellStyle name="Separador de milhares 4 2 3 2 2 2 11" xfId="13534" xr:uid="{00000000-0005-0000-0000-00005A5E0000}"/>
    <cellStyle name="Separador de milhares 4 2 3 2 2 2 2" xfId="5404" xr:uid="{00000000-0005-0000-0000-00005B5E0000}"/>
    <cellStyle name="Separador de milhares 4 2 3 2 2 2 2 2" xfId="7156" xr:uid="{00000000-0005-0000-0000-00005C5E0000}"/>
    <cellStyle name="Separador de milhares 4 2 3 2 2 2 2 2 2" xfId="26343" xr:uid="{00000000-0005-0000-0000-00005D5E0000}"/>
    <cellStyle name="Separador de milhares 4 2 3 2 2 2 2 2 3" xfId="36523" xr:uid="{00000000-0005-0000-0000-00005E5E0000}"/>
    <cellStyle name="Separador de milhares 4 2 3 2 2 2 2 2 4" xfId="16162" xr:uid="{00000000-0005-0000-0000-00005F5E0000}"/>
    <cellStyle name="Separador de milhares 4 2 3 2 2 2 2 3" xfId="8909" xr:uid="{00000000-0005-0000-0000-0000605E0000}"/>
    <cellStyle name="Separador de milhares 4 2 3 2 2 2 2 3 2" xfId="28096" xr:uid="{00000000-0005-0000-0000-0000615E0000}"/>
    <cellStyle name="Separador de milhares 4 2 3 2 2 2 2 3 3" xfId="38276" xr:uid="{00000000-0005-0000-0000-0000625E0000}"/>
    <cellStyle name="Separador de milhares 4 2 3 2 2 2 2 3 4" xfId="17915" xr:uid="{00000000-0005-0000-0000-0000635E0000}"/>
    <cellStyle name="Separador de milhares 4 2 3 2 2 2 2 4" xfId="10902" xr:uid="{00000000-0005-0000-0000-0000645E0000}"/>
    <cellStyle name="Separador de milhares 4 2 3 2 2 2 2 4 2" xfId="30086" xr:uid="{00000000-0005-0000-0000-0000655E0000}"/>
    <cellStyle name="Separador de milhares 4 2 3 2 2 2 2 4 3" xfId="40266" xr:uid="{00000000-0005-0000-0000-0000665E0000}"/>
    <cellStyle name="Separador de milhares 4 2 3 2 2 2 2 4 4" xfId="19906" xr:uid="{00000000-0005-0000-0000-0000675E0000}"/>
    <cellStyle name="Separador de milhares 4 2 3 2 2 2 2 5" xfId="24591" xr:uid="{00000000-0005-0000-0000-0000685E0000}"/>
    <cellStyle name="Separador de milhares 4 2 3 2 2 2 2 6" xfId="34771" xr:uid="{00000000-0005-0000-0000-0000695E0000}"/>
    <cellStyle name="Separador de milhares 4 2 3 2 2 2 2 7" xfId="14410" xr:uid="{00000000-0005-0000-0000-00006A5E0000}"/>
    <cellStyle name="Separador de milhares 4 2 3 2 2 2 3" xfId="6280" xr:uid="{00000000-0005-0000-0000-00006B5E0000}"/>
    <cellStyle name="Separador de milhares 4 2 3 2 2 2 3 2" xfId="25467" xr:uid="{00000000-0005-0000-0000-00006C5E0000}"/>
    <cellStyle name="Separador de milhares 4 2 3 2 2 2 3 3" xfId="35647" xr:uid="{00000000-0005-0000-0000-00006D5E0000}"/>
    <cellStyle name="Separador de milhares 4 2 3 2 2 2 3 4" xfId="15286" xr:uid="{00000000-0005-0000-0000-00006E5E0000}"/>
    <cellStyle name="Separador de milhares 4 2 3 2 2 2 4" xfId="8033" xr:uid="{00000000-0005-0000-0000-00006F5E0000}"/>
    <cellStyle name="Separador de milhares 4 2 3 2 2 2 4 2" xfId="27220" xr:uid="{00000000-0005-0000-0000-0000705E0000}"/>
    <cellStyle name="Separador de milhares 4 2 3 2 2 2 4 3" xfId="37400" xr:uid="{00000000-0005-0000-0000-0000715E0000}"/>
    <cellStyle name="Separador de milhares 4 2 3 2 2 2 4 4" xfId="17039" xr:uid="{00000000-0005-0000-0000-0000725E0000}"/>
    <cellStyle name="Separador de milhares 4 2 3 2 2 2 5" xfId="10026" xr:uid="{00000000-0005-0000-0000-0000735E0000}"/>
    <cellStyle name="Separador de milhares 4 2 3 2 2 2 5 2" xfId="29210" xr:uid="{00000000-0005-0000-0000-0000745E0000}"/>
    <cellStyle name="Separador de milhares 4 2 3 2 2 2 5 3" xfId="39390" xr:uid="{00000000-0005-0000-0000-0000755E0000}"/>
    <cellStyle name="Separador de milhares 4 2 3 2 2 2 5 4" xfId="19030" xr:uid="{00000000-0005-0000-0000-0000765E0000}"/>
    <cellStyle name="Separador de milhares 4 2 3 2 2 2 6" xfId="11779" xr:uid="{00000000-0005-0000-0000-0000775E0000}"/>
    <cellStyle name="Separador de milhares 4 2 3 2 2 2 6 2" xfId="30963" xr:uid="{00000000-0005-0000-0000-0000785E0000}"/>
    <cellStyle name="Separador de milhares 4 2 3 2 2 2 6 3" xfId="41143" xr:uid="{00000000-0005-0000-0000-0000795E0000}"/>
    <cellStyle name="Separador de milhares 4 2 3 2 2 2 6 4" xfId="20783" xr:uid="{00000000-0005-0000-0000-00007A5E0000}"/>
    <cellStyle name="Separador de milhares 4 2 3 2 2 2 7" xfId="12655" xr:uid="{00000000-0005-0000-0000-00007B5E0000}"/>
    <cellStyle name="Separador de milhares 4 2 3 2 2 2 7 2" xfId="31839" xr:uid="{00000000-0005-0000-0000-00007C5E0000}"/>
    <cellStyle name="Separador de milhares 4 2 3 2 2 2 7 3" xfId="42019" xr:uid="{00000000-0005-0000-0000-00007D5E0000}"/>
    <cellStyle name="Separador de milhares 4 2 3 2 2 2 7 4" xfId="21659" xr:uid="{00000000-0005-0000-0000-00007E5E0000}"/>
    <cellStyle name="Separador de milhares 4 2 3 2 2 2 8" xfId="22536" xr:uid="{00000000-0005-0000-0000-00007F5E0000}"/>
    <cellStyle name="Separador de milhares 4 2 3 2 2 2 8 2" xfId="32716" xr:uid="{00000000-0005-0000-0000-0000805E0000}"/>
    <cellStyle name="Separador de milhares 4 2 3 2 2 2 8 3" xfId="42896" xr:uid="{00000000-0005-0000-0000-0000815E0000}"/>
    <cellStyle name="Separador de milhares 4 2 3 2 2 2 9" xfId="23715" xr:uid="{00000000-0005-0000-0000-0000825E0000}"/>
    <cellStyle name="Separador de milhares 4 2 3 2 2 3" xfId="4966" xr:uid="{00000000-0005-0000-0000-0000835E0000}"/>
    <cellStyle name="Separador de milhares 4 2 3 2 2 3 2" xfId="6718" xr:uid="{00000000-0005-0000-0000-0000845E0000}"/>
    <cellStyle name="Separador de milhares 4 2 3 2 2 3 2 2" xfId="25905" xr:uid="{00000000-0005-0000-0000-0000855E0000}"/>
    <cellStyle name="Separador de milhares 4 2 3 2 2 3 2 3" xfId="36085" xr:uid="{00000000-0005-0000-0000-0000865E0000}"/>
    <cellStyle name="Separador de milhares 4 2 3 2 2 3 2 4" xfId="15724" xr:uid="{00000000-0005-0000-0000-0000875E0000}"/>
    <cellStyle name="Separador de milhares 4 2 3 2 2 3 3" xfId="8471" xr:uid="{00000000-0005-0000-0000-0000885E0000}"/>
    <cellStyle name="Separador de milhares 4 2 3 2 2 3 3 2" xfId="27658" xr:uid="{00000000-0005-0000-0000-0000895E0000}"/>
    <cellStyle name="Separador de milhares 4 2 3 2 2 3 3 3" xfId="37838" xr:uid="{00000000-0005-0000-0000-00008A5E0000}"/>
    <cellStyle name="Separador de milhares 4 2 3 2 2 3 3 4" xfId="17477" xr:uid="{00000000-0005-0000-0000-00008B5E0000}"/>
    <cellStyle name="Separador de milhares 4 2 3 2 2 3 4" xfId="10464" xr:uid="{00000000-0005-0000-0000-00008C5E0000}"/>
    <cellStyle name="Separador de milhares 4 2 3 2 2 3 4 2" xfId="29648" xr:uid="{00000000-0005-0000-0000-00008D5E0000}"/>
    <cellStyle name="Separador de milhares 4 2 3 2 2 3 4 3" xfId="39828" xr:uid="{00000000-0005-0000-0000-00008E5E0000}"/>
    <cellStyle name="Separador de milhares 4 2 3 2 2 3 4 4" xfId="19468" xr:uid="{00000000-0005-0000-0000-00008F5E0000}"/>
    <cellStyle name="Separador de milhares 4 2 3 2 2 3 5" xfId="24153" xr:uid="{00000000-0005-0000-0000-0000905E0000}"/>
    <cellStyle name="Separador de milhares 4 2 3 2 2 3 6" xfId="34333" xr:uid="{00000000-0005-0000-0000-0000915E0000}"/>
    <cellStyle name="Separador de milhares 4 2 3 2 2 3 7" xfId="13972" xr:uid="{00000000-0005-0000-0000-0000925E0000}"/>
    <cellStyle name="Separador de milhares 4 2 3 2 2 4" xfId="5842" xr:uid="{00000000-0005-0000-0000-0000935E0000}"/>
    <cellStyle name="Separador de milhares 4 2 3 2 2 4 2" xfId="25029" xr:uid="{00000000-0005-0000-0000-0000945E0000}"/>
    <cellStyle name="Separador de milhares 4 2 3 2 2 4 3" xfId="35209" xr:uid="{00000000-0005-0000-0000-0000955E0000}"/>
    <cellStyle name="Separador de milhares 4 2 3 2 2 4 4" xfId="14848" xr:uid="{00000000-0005-0000-0000-0000965E0000}"/>
    <cellStyle name="Separador de milhares 4 2 3 2 2 5" xfId="7595" xr:uid="{00000000-0005-0000-0000-0000975E0000}"/>
    <cellStyle name="Separador de milhares 4 2 3 2 2 5 2" xfId="26782" xr:uid="{00000000-0005-0000-0000-0000985E0000}"/>
    <cellStyle name="Separador de milhares 4 2 3 2 2 5 3" xfId="36962" xr:uid="{00000000-0005-0000-0000-0000995E0000}"/>
    <cellStyle name="Separador de milhares 4 2 3 2 2 5 4" xfId="16601" xr:uid="{00000000-0005-0000-0000-00009A5E0000}"/>
    <cellStyle name="Separador de milhares 4 2 3 2 2 6" xfId="9588" xr:uid="{00000000-0005-0000-0000-00009B5E0000}"/>
    <cellStyle name="Separador de milhares 4 2 3 2 2 6 2" xfId="28772" xr:uid="{00000000-0005-0000-0000-00009C5E0000}"/>
    <cellStyle name="Separador de milhares 4 2 3 2 2 6 3" xfId="38952" xr:uid="{00000000-0005-0000-0000-00009D5E0000}"/>
    <cellStyle name="Separador de milhares 4 2 3 2 2 6 4" xfId="18592" xr:uid="{00000000-0005-0000-0000-00009E5E0000}"/>
    <cellStyle name="Separador de milhares 4 2 3 2 2 7" xfId="11341" xr:uid="{00000000-0005-0000-0000-00009F5E0000}"/>
    <cellStyle name="Separador de milhares 4 2 3 2 2 7 2" xfId="30525" xr:uid="{00000000-0005-0000-0000-0000A05E0000}"/>
    <cellStyle name="Separador de milhares 4 2 3 2 2 7 3" xfId="40705" xr:uid="{00000000-0005-0000-0000-0000A15E0000}"/>
    <cellStyle name="Separador de milhares 4 2 3 2 2 7 4" xfId="20345" xr:uid="{00000000-0005-0000-0000-0000A25E0000}"/>
    <cellStyle name="Separador de milhares 4 2 3 2 2 8" xfId="12217" xr:uid="{00000000-0005-0000-0000-0000A35E0000}"/>
    <cellStyle name="Separador de milhares 4 2 3 2 2 8 2" xfId="31401" xr:uid="{00000000-0005-0000-0000-0000A45E0000}"/>
    <cellStyle name="Separador de milhares 4 2 3 2 2 8 3" xfId="41581" xr:uid="{00000000-0005-0000-0000-0000A55E0000}"/>
    <cellStyle name="Separador de milhares 4 2 3 2 2 8 4" xfId="21221" xr:uid="{00000000-0005-0000-0000-0000A65E0000}"/>
    <cellStyle name="Separador de milhares 4 2 3 2 2 9" xfId="22098" xr:uid="{00000000-0005-0000-0000-0000A75E0000}"/>
    <cellStyle name="Separador de milhares 4 2 3 2 2 9 2" xfId="32278" xr:uid="{00000000-0005-0000-0000-0000A85E0000}"/>
    <cellStyle name="Separador de milhares 4 2 3 2 2 9 3" xfId="42458" xr:uid="{00000000-0005-0000-0000-0000A95E0000}"/>
    <cellStyle name="Separador de milhares 4 2 3 2 3" xfId="4308" xr:uid="{00000000-0005-0000-0000-0000AA5E0000}"/>
    <cellStyle name="Separador de milhares 4 2 3 2 3 10" xfId="33676" xr:uid="{00000000-0005-0000-0000-0000AB5E0000}"/>
    <cellStyle name="Separador de milhares 4 2 3 2 3 11" xfId="13315" xr:uid="{00000000-0005-0000-0000-0000AC5E0000}"/>
    <cellStyle name="Separador de milhares 4 2 3 2 3 2" xfId="5185" xr:uid="{00000000-0005-0000-0000-0000AD5E0000}"/>
    <cellStyle name="Separador de milhares 4 2 3 2 3 2 2" xfId="6937" xr:uid="{00000000-0005-0000-0000-0000AE5E0000}"/>
    <cellStyle name="Separador de milhares 4 2 3 2 3 2 2 2" xfId="26124" xr:uid="{00000000-0005-0000-0000-0000AF5E0000}"/>
    <cellStyle name="Separador de milhares 4 2 3 2 3 2 2 3" xfId="36304" xr:uid="{00000000-0005-0000-0000-0000B05E0000}"/>
    <cellStyle name="Separador de milhares 4 2 3 2 3 2 2 4" xfId="15943" xr:uid="{00000000-0005-0000-0000-0000B15E0000}"/>
    <cellStyle name="Separador de milhares 4 2 3 2 3 2 3" xfId="8690" xr:uid="{00000000-0005-0000-0000-0000B25E0000}"/>
    <cellStyle name="Separador de milhares 4 2 3 2 3 2 3 2" xfId="27877" xr:uid="{00000000-0005-0000-0000-0000B35E0000}"/>
    <cellStyle name="Separador de milhares 4 2 3 2 3 2 3 3" xfId="38057" xr:uid="{00000000-0005-0000-0000-0000B45E0000}"/>
    <cellStyle name="Separador de milhares 4 2 3 2 3 2 3 4" xfId="17696" xr:uid="{00000000-0005-0000-0000-0000B55E0000}"/>
    <cellStyle name="Separador de milhares 4 2 3 2 3 2 4" xfId="10683" xr:uid="{00000000-0005-0000-0000-0000B65E0000}"/>
    <cellStyle name="Separador de milhares 4 2 3 2 3 2 4 2" xfId="29867" xr:uid="{00000000-0005-0000-0000-0000B75E0000}"/>
    <cellStyle name="Separador de milhares 4 2 3 2 3 2 4 3" xfId="40047" xr:uid="{00000000-0005-0000-0000-0000B85E0000}"/>
    <cellStyle name="Separador de milhares 4 2 3 2 3 2 4 4" xfId="19687" xr:uid="{00000000-0005-0000-0000-0000B95E0000}"/>
    <cellStyle name="Separador de milhares 4 2 3 2 3 2 5" xfId="24372" xr:uid="{00000000-0005-0000-0000-0000BA5E0000}"/>
    <cellStyle name="Separador de milhares 4 2 3 2 3 2 6" xfId="34552" xr:uid="{00000000-0005-0000-0000-0000BB5E0000}"/>
    <cellStyle name="Separador de milhares 4 2 3 2 3 2 7" xfId="14191" xr:uid="{00000000-0005-0000-0000-0000BC5E0000}"/>
    <cellStyle name="Separador de milhares 4 2 3 2 3 3" xfId="6061" xr:uid="{00000000-0005-0000-0000-0000BD5E0000}"/>
    <cellStyle name="Separador de milhares 4 2 3 2 3 3 2" xfId="25248" xr:uid="{00000000-0005-0000-0000-0000BE5E0000}"/>
    <cellStyle name="Separador de milhares 4 2 3 2 3 3 3" xfId="35428" xr:uid="{00000000-0005-0000-0000-0000BF5E0000}"/>
    <cellStyle name="Separador de milhares 4 2 3 2 3 3 4" xfId="15067" xr:uid="{00000000-0005-0000-0000-0000C05E0000}"/>
    <cellStyle name="Separador de milhares 4 2 3 2 3 4" xfId="7814" xr:uid="{00000000-0005-0000-0000-0000C15E0000}"/>
    <cellStyle name="Separador de milhares 4 2 3 2 3 4 2" xfId="27001" xr:uid="{00000000-0005-0000-0000-0000C25E0000}"/>
    <cellStyle name="Separador de milhares 4 2 3 2 3 4 3" xfId="37181" xr:uid="{00000000-0005-0000-0000-0000C35E0000}"/>
    <cellStyle name="Separador de milhares 4 2 3 2 3 4 4" xfId="16820" xr:uid="{00000000-0005-0000-0000-0000C45E0000}"/>
    <cellStyle name="Separador de milhares 4 2 3 2 3 5" xfId="9807" xr:uid="{00000000-0005-0000-0000-0000C55E0000}"/>
    <cellStyle name="Separador de milhares 4 2 3 2 3 5 2" xfId="28991" xr:uid="{00000000-0005-0000-0000-0000C65E0000}"/>
    <cellStyle name="Separador de milhares 4 2 3 2 3 5 3" xfId="39171" xr:uid="{00000000-0005-0000-0000-0000C75E0000}"/>
    <cellStyle name="Separador de milhares 4 2 3 2 3 5 4" xfId="18811" xr:uid="{00000000-0005-0000-0000-0000C85E0000}"/>
    <cellStyle name="Separador de milhares 4 2 3 2 3 6" xfId="11560" xr:uid="{00000000-0005-0000-0000-0000C95E0000}"/>
    <cellStyle name="Separador de milhares 4 2 3 2 3 6 2" xfId="30744" xr:uid="{00000000-0005-0000-0000-0000CA5E0000}"/>
    <cellStyle name="Separador de milhares 4 2 3 2 3 6 3" xfId="40924" xr:uid="{00000000-0005-0000-0000-0000CB5E0000}"/>
    <cellStyle name="Separador de milhares 4 2 3 2 3 6 4" xfId="20564" xr:uid="{00000000-0005-0000-0000-0000CC5E0000}"/>
    <cellStyle name="Separador de milhares 4 2 3 2 3 7" xfId="12436" xr:uid="{00000000-0005-0000-0000-0000CD5E0000}"/>
    <cellStyle name="Separador de milhares 4 2 3 2 3 7 2" xfId="31620" xr:uid="{00000000-0005-0000-0000-0000CE5E0000}"/>
    <cellStyle name="Separador de milhares 4 2 3 2 3 7 3" xfId="41800" xr:uid="{00000000-0005-0000-0000-0000CF5E0000}"/>
    <cellStyle name="Separador de milhares 4 2 3 2 3 7 4" xfId="21440" xr:uid="{00000000-0005-0000-0000-0000D05E0000}"/>
    <cellStyle name="Separador de milhares 4 2 3 2 3 8" xfId="22317" xr:uid="{00000000-0005-0000-0000-0000D15E0000}"/>
    <cellStyle name="Separador de milhares 4 2 3 2 3 8 2" xfId="32497" xr:uid="{00000000-0005-0000-0000-0000D25E0000}"/>
    <cellStyle name="Separador de milhares 4 2 3 2 3 8 3" xfId="42677" xr:uid="{00000000-0005-0000-0000-0000D35E0000}"/>
    <cellStyle name="Separador de milhares 4 2 3 2 3 9" xfId="23496" xr:uid="{00000000-0005-0000-0000-0000D45E0000}"/>
    <cellStyle name="Separador de milhares 4 2 3 2 4" xfId="4747" xr:uid="{00000000-0005-0000-0000-0000D55E0000}"/>
    <cellStyle name="Separador de milhares 4 2 3 2 4 2" xfId="6499" xr:uid="{00000000-0005-0000-0000-0000D65E0000}"/>
    <cellStyle name="Separador de milhares 4 2 3 2 4 2 2" xfId="25686" xr:uid="{00000000-0005-0000-0000-0000D75E0000}"/>
    <cellStyle name="Separador de milhares 4 2 3 2 4 2 3" xfId="35866" xr:uid="{00000000-0005-0000-0000-0000D85E0000}"/>
    <cellStyle name="Separador de milhares 4 2 3 2 4 2 4" xfId="15505" xr:uid="{00000000-0005-0000-0000-0000D95E0000}"/>
    <cellStyle name="Separador de milhares 4 2 3 2 4 3" xfId="8252" xr:uid="{00000000-0005-0000-0000-0000DA5E0000}"/>
    <cellStyle name="Separador de milhares 4 2 3 2 4 3 2" xfId="27439" xr:uid="{00000000-0005-0000-0000-0000DB5E0000}"/>
    <cellStyle name="Separador de milhares 4 2 3 2 4 3 3" xfId="37619" xr:uid="{00000000-0005-0000-0000-0000DC5E0000}"/>
    <cellStyle name="Separador de milhares 4 2 3 2 4 3 4" xfId="17258" xr:uid="{00000000-0005-0000-0000-0000DD5E0000}"/>
    <cellStyle name="Separador de milhares 4 2 3 2 4 4" xfId="10245" xr:uid="{00000000-0005-0000-0000-0000DE5E0000}"/>
    <cellStyle name="Separador de milhares 4 2 3 2 4 4 2" xfId="29429" xr:uid="{00000000-0005-0000-0000-0000DF5E0000}"/>
    <cellStyle name="Separador de milhares 4 2 3 2 4 4 3" xfId="39609" xr:uid="{00000000-0005-0000-0000-0000E05E0000}"/>
    <cellStyle name="Separador de milhares 4 2 3 2 4 4 4" xfId="19249" xr:uid="{00000000-0005-0000-0000-0000E15E0000}"/>
    <cellStyle name="Separador de milhares 4 2 3 2 4 5" xfId="23934" xr:uid="{00000000-0005-0000-0000-0000E25E0000}"/>
    <cellStyle name="Separador de milhares 4 2 3 2 4 6" xfId="34114" xr:uid="{00000000-0005-0000-0000-0000E35E0000}"/>
    <cellStyle name="Separador de milhares 4 2 3 2 4 7" xfId="13753" xr:uid="{00000000-0005-0000-0000-0000E45E0000}"/>
    <cellStyle name="Separador de milhares 4 2 3 2 5" xfId="5623" xr:uid="{00000000-0005-0000-0000-0000E55E0000}"/>
    <cellStyle name="Separador de milhares 4 2 3 2 5 2" xfId="9149" xr:uid="{00000000-0005-0000-0000-0000E65E0000}"/>
    <cellStyle name="Separador de milhares 4 2 3 2 5 2 2" xfId="28333" xr:uid="{00000000-0005-0000-0000-0000E75E0000}"/>
    <cellStyle name="Separador de milhares 4 2 3 2 5 2 3" xfId="38513" xr:uid="{00000000-0005-0000-0000-0000E85E0000}"/>
    <cellStyle name="Separador de milhares 4 2 3 2 5 2 4" xfId="18153" xr:uid="{00000000-0005-0000-0000-0000E95E0000}"/>
    <cellStyle name="Separador de milhares 4 2 3 2 5 3" xfId="24810" xr:uid="{00000000-0005-0000-0000-0000EA5E0000}"/>
    <cellStyle name="Separador de milhares 4 2 3 2 5 4" xfId="34990" xr:uid="{00000000-0005-0000-0000-0000EB5E0000}"/>
    <cellStyle name="Separador de milhares 4 2 3 2 5 5" xfId="14629" xr:uid="{00000000-0005-0000-0000-0000EC5E0000}"/>
    <cellStyle name="Separador de milhares 4 2 3 2 6" xfId="7376" xr:uid="{00000000-0005-0000-0000-0000ED5E0000}"/>
    <cellStyle name="Separador de milhares 4 2 3 2 6 2" xfId="26563" xr:uid="{00000000-0005-0000-0000-0000EE5E0000}"/>
    <cellStyle name="Separador de milhares 4 2 3 2 6 3" xfId="36743" xr:uid="{00000000-0005-0000-0000-0000EF5E0000}"/>
    <cellStyle name="Separador de milhares 4 2 3 2 6 4" xfId="16382" xr:uid="{00000000-0005-0000-0000-0000F05E0000}"/>
    <cellStyle name="Separador de milhares 4 2 3 2 7" xfId="9369" xr:uid="{00000000-0005-0000-0000-0000F15E0000}"/>
    <cellStyle name="Separador de milhares 4 2 3 2 7 2" xfId="28553" xr:uid="{00000000-0005-0000-0000-0000F25E0000}"/>
    <cellStyle name="Separador de milhares 4 2 3 2 7 3" xfId="38733" xr:uid="{00000000-0005-0000-0000-0000F35E0000}"/>
    <cellStyle name="Separador de milhares 4 2 3 2 7 4" xfId="18373" xr:uid="{00000000-0005-0000-0000-0000F45E0000}"/>
    <cellStyle name="Separador de milhares 4 2 3 2 8" xfId="11122" xr:uid="{00000000-0005-0000-0000-0000F55E0000}"/>
    <cellStyle name="Separador de milhares 4 2 3 2 8 2" xfId="30306" xr:uid="{00000000-0005-0000-0000-0000F65E0000}"/>
    <cellStyle name="Separador de milhares 4 2 3 2 8 3" xfId="40486" xr:uid="{00000000-0005-0000-0000-0000F75E0000}"/>
    <cellStyle name="Separador de milhares 4 2 3 2 8 4" xfId="20126" xr:uid="{00000000-0005-0000-0000-0000F85E0000}"/>
    <cellStyle name="Separador de milhares 4 2 3 2 9" xfId="11998" xr:uid="{00000000-0005-0000-0000-0000F95E0000}"/>
    <cellStyle name="Separador de milhares 4 2 3 2 9 2" xfId="31182" xr:uid="{00000000-0005-0000-0000-0000FA5E0000}"/>
    <cellStyle name="Separador de milhares 4 2 3 2 9 3" xfId="41362" xr:uid="{00000000-0005-0000-0000-0000FB5E0000}"/>
    <cellStyle name="Separador de milhares 4 2 3 2 9 4" xfId="21002" xr:uid="{00000000-0005-0000-0000-0000FC5E0000}"/>
    <cellStyle name="Separador de milhares 4 2 3 20" xfId="3748" xr:uid="{00000000-0005-0000-0000-0000FD5E0000}"/>
    <cellStyle name="Separador de milhares 4 2 3 3" xfId="2081" xr:uid="{00000000-0005-0000-0000-0000FE5E0000}"/>
    <cellStyle name="Separador de milhares 4 2 3 3 10" xfId="23159" xr:uid="{00000000-0005-0000-0000-0000FF5E0000}"/>
    <cellStyle name="Separador de milhares 4 2 3 3 11" xfId="33339" xr:uid="{00000000-0005-0000-0000-0000005F0000}"/>
    <cellStyle name="Separador de milhares 4 2 3 3 12" xfId="12978" xr:uid="{00000000-0005-0000-0000-0000015F0000}"/>
    <cellStyle name="Separador de milhares 4 2 3 3 13" xfId="3971" xr:uid="{00000000-0005-0000-0000-0000025F0000}"/>
    <cellStyle name="Separador de milhares 4 2 3 3 2" xfId="4409" xr:uid="{00000000-0005-0000-0000-0000035F0000}"/>
    <cellStyle name="Separador de milhares 4 2 3 3 2 10" xfId="33777" xr:uid="{00000000-0005-0000-0000-0000045F0000}"/>
    <cellStyle name="Separador de milhares 4 2 3 3 2 11" xfId="13416" xr:uid="{00000000-0005-0000-0000-0000055F0000}"/>
    <cellStyle name="Separador de milhares 4 2 3 3 2 2" xfId="5286" xr:uid="{00000000-0005-0000-0000-0000065F0000}"/>
    <cellStyle name="Separador de milhares 4 2 3 3 2 2 2" xfId="7038" xr:uid="{00000000-0005-0000-0000-0000075F0000}"/>
    <cellStyle name="Separador de milhares 4 2 3 3 2 2 2 2" xfId="26225" xr:uid="{00000000-0005-0000-0000-0000085F0000}"/>
    <cellStyle name="Separador de milhares 4 2 3 3 2 2 2 3" xfId="36405" xr:uid="{00000000-0005-0000-0000-0000095F0000}"/>
    <cellStyle name="Separador de milhares 4 2 3 3 2 2 2 4" xfId="16044" xr:uid="{00000000-0005-0000-0000-00000A5F0000}"/>
    <cellStyle name="Separador de milhares 4 2 3 3 2 2 3" xfId="8791" xr:uid="{00000000-0005-0000-0000-00000B5F0000}"/>
    <cellStyle name="Separador de milhares 4 2 3 3 2 2 3 2" xfId="27978" xr:uid="{00000000-0005-0000-0000-00000C5F0000}"/>
    <cellStyle name="Separador de milhares 4 2 3 3 2 2 3 3" xfId="38158" xr:uid="{00000000-0005-0000-0000-00000D5F0000}"/>
    <cellStyle name="Separador de milhares 4 2 3 3 2 2 3 4" xfId="17797" xr:uid="{00000000-0005-0000-0000-00000E5F0000}"/>
    <cellStyle name="Separador de milhares 4 2 3 3 2 2 4" xfId="10784" xr:uid="{00000000-0005-0000-0000-00000F5F0000}"/>
    <cellStyle name="Separador de milhares 4 2 3 3 2 2 4 2" xfId="29968" xr:uid="{00000000-0005-0000-0000-0000105F0000}"/>
    <cellStyle name="Separador de milhares 4 2 3 3 2 2 4 3" xfId="40148" xr:uid="{00000000-0005-0000-0000-0000115F0000}"/>
    <cellStyle name="Separador de milhares 4 2 3 3 2 2 4 4" xfId="19788" xr:uid="{00000000-0005-0000-0000-0000125F0000}"/>
    <cellStyle name="Separador de milhares 4 2 3 3 2 2 5" xfId="24473" xr:uid="{00000000-0005-0000-0000-0000135F0000}"/>
    <cellStyle name="Separador de milhares 4 2 3 3 2 2 6" xfId="34653" xr:uid="{00000000-0005-0000-0000-0000145F0000}"/>
    <cellStyle name="Separador de milhares 4 2 3 3 2 2 7" xfId="14292" xr:uid="{00000000-0005-0000-0000-0000155F0000}"/>
    <cellStyle name="Separador de milhares 4 2 3 3 2 3" xfId="6162" xr:uid="{00000000-0005-0000-0000-0000165F0000}"/>
    <cellStyle name="Separador de milhares 4 2 3 3 2 3 2" xfId="25349" xr:uid="{00000000-0005-0000-0000-0000175F0000}"/>
    <cellStyle name="Separador de milhares 4 2 3 3 2 3 3" xfId="35529" xr:uid="{00000000-0005-0000-0000-0000185F0000}"/>
    <cellStyle name="Separador de milhares 4 2 3 3 2 3 4" xfId="15168" xr:uid="{00000000-0005-0000-0000-0000195F0000}"/>
    <cellStyle name="Separador de milhares 4 2 3 3 2 4" xfId="7915" xr:uid="{00000000-0005-0000-0000-00001A5F0000}"/>
    <cellStyle name="Separador de milhares 4 2 3 3 2 4 2" xfId="27102" xr:uid="{00000000-0005-0000-0000-00001B5F0000}"/>
    <cellStyle name="Separador de milhares 4 2 3 3 2 4 3" xfId="37282" xr:uid="{00000000-0005-0000-0000-00001C5F0000}"/>
    <cellStyle name="Separador de milhares 4 2 3 3 2 4 4" xfId="16921" xr:uid="{00000000-0005-0000-0000-00001D5F0000}"/>
    <cellStyle name="Separador de milhares 4 2 3 3 2 5" xfId="9908" xr:uid="{00000000-0005-0000-0000-00001E5F0000}"/>
    <cellStyle name="Separador de milhares 4 2 3 3 2 5 2" xfId="29092" xr:uid="{00000000-0005-0000-0000-00001F5F0000}"/>
    <cellStyle name="Separador de milhares 4 2 3 3 2 5 3" xfId="39272" xr:uid="{00000000-0005-0000-0000-0000205F0000}"/>
    <cellStyle name="Separador de milhares 4 2 3 3 2 5 4" xfId="18912" xr:uid="{00000000-0005-0000-0000-0000215F0000}"/>
    <cellStyle name="Separador de milhares 4 2 3 3 2 6" xfId="11661" xr:uid="{00000000-0005-0000-0000-0000225F0000}"/>
    <cellStyle name="Separador de milhares 4 2 3 3 2 6 2" xfId="30845" xr:uid="{00000000-0005-0000-0000-0000235F0000}"/>
    <cellStyle name="Separador de milhares 4 2 3 3 2 6 3" xfId="41025" xr:uid="{00000000-0005-0000-0000-0000245F0000}"/>
    <cellStyle name="Separador de milhares 4 2 3 3 2 6 4" xfId="20665" xr:uid="{00000000-0005-0000-0000-0000255F0000}"/>
    <cellStyle name="Separador de milhares 4 2 3 3 2 7" xfId="12537" xr:uid="{00000000-0005-0000-0000-0000265F0000}"/>
    <cellStyle name="Separador de milhares 4 2 3 3 2 7 2" xfId="31721" xr:uid="{00000000-0005-0000-0000-0000275F0000}"/>
    <cellStyle name="Separador de milhares 4 2 3 3 2 7 3" xfId="41901" xr:uid="{00000000-0005-0000-0000-0000285F0000}"/>
    <cellStyle name="Separador de milhares 4 2 3 3 2 7 4" xfId="21541" xr:uid="{00000000-0005-0000-0000-0000295F0000}"/>
    <cellStyle name="Separador de milhares 4 2 3 3 2 8" xfId="22418" xr:uid="{00000000-0005-0000-0000-00002A5F0000}"/>
    <cellStyle name="Separador de milhares 4 2 3 3 2 8 2" xfId="32598" xr:uid="{00000000-0005-0000-0000-00002B5F0000}"/>
    <cellStyle name="Separador de milhares 4 2 3 3 2 8 3" xfId="42778" xr:uid="{00000000-0005-0000-0000-00002C5F0000}"/>
    <cellStyle name="Separador de milhares 4 2 3 3 2 9" xfId="23597" xr:uid="{00000000-0005-0000-0000-00002D5F0000}"/>
    <cellStyle name="Separador de milhares 4 2 3 3 3" xfId="4848" xr:uid="{00000000-0005-0000-0000-00002E5F0000}"/>
    <cellStyle name="Separador de milhares 4 2 3 3 3 2" xfId="6600" xr:uid="{00000000-0005-0000-0000-00002F5F0000}"/>
    <cellStyle name="Separador de milhares 4 2 3 3 3 2 2" xfId="25787" xr:uid="{00000000-0005-0000-0000-0000305F0000}"/>
    <cellStyle name="Separador de milhares 4 2 3 3 3 2 3" xfId="35967" xr:uid="{00000000-0005-0000-0000-0000315F0000}"/>
    <cellStyle name="Separador de milhares 4 2 3 3 3 2 4" xfId="15606" xr:uid="{00000000-0005-0000-0000-0000325F0000}"/>
    <cellStyle name="Separador de milhares 4 2 3 3 3 3" xfId="8353" xr:uid="{00000000-0005-0000-0000-0000335F0000}"/>
    <cellStyle name="Separador de milhares 4 2 3 3 3 3 2" xfId="27540" xr:uid="{00000000-0005-0000-0000-0000345F0000}"/>
    <cellStyle name="Separador de milhares 4 2 3 3 3 3 3" xfId="37720" xr:uid="{00000000-0005-0000-0000-0000355F0000}"/>
    <cellStyle name="Separador de milhares 4 2 3 3 3 3 4" xfId="17359" xr:uid="{00000000-0005-0000-0000-0000365F0000}"/>
    <cellStyle name="Separador de milhares 4 2 3 3 3 4" xfId="10346" xr:uid="{00000000-0005-0000-0000-0000375F0000}"/>
    <cellStyle name="Separador de milhares 4 2 3 3 3 4 2" xfId="29530" xr:uid="{00000000-0005-0000-0000-0000385F0000}"/>
    <cellStyle name="Separador de milhares 4 2 3 3 3 4 3" xfId="39710" xr:uid="{00000000-0005-0000-0000-0000395F0000}"/>
    <cellStyle name="Separador de milhares 4 2 3 3 3 4 4" xfId="19350" xr:uid="{00000000-0005-0000-0000-00003A5F0000}"/>
    <cellStyle name="Separador de milhares 4 2 3 3 3 5" xfId="24035" xr:uid="{00000000-0005-0000-0000-00003B5F0000}"/>
    <cellStyle name="Separador de milhares 4 2 3 3 3 6" xfId="34215" xr:uid="{00000000-0005-0000-0000-00003C5F0000}"/>
    <cellStyle name="Separador de milhares 4 2 3 3 3 7" xfId="13854" xr:uid="{00000000-0005-0000-0000-00003D5F0000}"/>
    <cellStyle name="Separador de milhares 4 2 3 3 4" xfId="5724" xr:uid="{00000000-0005-0000-0000-00003E5F0000}"/>
    <cellStyle name="Separador de milhares 4 2 3 3 4 2" xfId="24911" xr:uid="{00000000-0005-0000-0000-00003F5F0000}"/>
    <cellStyle name="Separador de milhares 4 2 3 3 4 3" xfId="35091" xr:uid="{00000000-0005-0000-0000-0000405F0000}"/>
    <cellStyle name="Separador de milhares 4 2 3 3 4 4" xfId="14730" xr:uid="{00000000-0005-0000-0000-0000415F0000}"/>
    <cellStyle name="Separador de milhares 4 2 3 3 5" xfId="7477" xr:uid="{00000000-0005-0000-0000-0000425F0000}"/>
    <cellStyle name="Separador de milhares 4 2 3 3 5 2" xfId="26664" xr:uid="{00000000-0005-0000-0000-0000435F0000}"/>
    <cellStyle name="Separador de milhares 4 2 3 3 5 3" xfId="36844" xr:uid="{00000000-0005-0000-0000-0000445F0000}"/>
    <cellStyle name="Separador de milhares 4 2 3 3 5 4" xfId="16483" xr:uid="{00000000-0005-0000-0000-0000455F0000}"/>
    <cellStyle name="Separador de milhares 4 2 3 3 6" xfId="9470" xr:uid="{00000000-0005-0000-0000-0000465F0000}"/>
    <cellStyle name="Separador de milhares 4 2 3 3 6 2" xfId="28654" xr:uid="{00000000-0005-0000-0000-0000475F0000}"/>
    <cellStyle name="Separador de milhares 4 2 3 3 6 3" xfId="38834" xr:uid="{00000000-0005-0000-0000-0000485F0000}"/>
    <cellStyle name="Separador de milhares 4 2 3 3 6 4" xfId="18474" xr:uid="{00000000-0005-0000-0000-0000495F0000}"/>
    <cellStyle name="Separador de milhares 4 2 3 3 7" xfId="11223" xr:uid="{00000000-0005-0000-0000-00004A5F0000}"/>
    <cellStyle name="Separador de milhares 4 2 3 3 7 2" xfId="30407" xr:uid="{00000000-0005-0000-0000-00004B5F0000}"/>
    <cellStyle name="Separador de milhares 4 2 3 3 7 3" xfId="40587" xr:uid="{00000000-0005-0000-0000-00004C5F0000}"/>
    <cellStyle name="Separador de milhares 4 2 3 3 7 4" xfId="20227" xr:uid="{00000000-0005-0000-0000-00004D5F0000}"/>
    <cellStyle name="Separador de milhares 4 2 3 3 8" xfId="12099" xr:uid="{00000000-0005-0000-0000-00004E5F0000}"/>
    <cellStyle name="Separador de milhares 4 2 3 3 8 2" xfId="31283" xr:uid="{00000000-0005-0000-0000-00004F5F0000}"/>
    <cellStyle name="Separador de milhares 4 2 3 3 8 3" xfId="41463" xr:uid="{00000000-0005-0000-0000-0000505F0000}"/>
    <cellStyle name="Separador de milhares 4 2 3 3 8 4" xfId="21103" xr:uid="{00000000-0005-0000-0000-0000515F0000}"/>
    <cellStyle name="Separador de milhares 4 2 3 3 9" xfId="21980" xr:uid="{00000000-0005-0000-0000-0000525F0000}"/>
    <cellStyle name="Separador de milhares 4 2 3 3 9 2" xfId="32160" xr:uid="{00000000-0005-0000-0000-0000535F0000}"/>
    <cellStyle name="Separador de milhares 4 2 3 3 9 3" xfId="42340" xr:uid="{00000000-0005-0000-0000-0000545F0000}"/>
    <cellStyle name="Separador de milhares 4 2 3 4" xfId="3429" xr:uid="{00000000-0005-0000-0000-0000555F0000}"/>
    <cellStyle name="Separador de milhares 4 2 3 4 10" xfId="33558" xr:uid="{00000000-0005-0000-0000-0000565F0000}"/>
    <cellStyle name="Separador de milhares 4 2 3 4 11" xfId="13197" xr:uid="{00000000-0005-0000-0000-0000575F0000}"/>
    <cellStyle name="Separador de milhares 4 2 3 4 12" xfId="4190" xr:uid="{00000000-0005-0000-0000-0000585F0000}"/>
    <cellStyle name="Separador de milhares 4 2 3 4 2" xfId="5067" xr:uid="{00000000-0005-0000-0000-0000595F0000}"/>
    <cellStyle name="Separador de milhares 4 2 3 4 2 2" xfId="6819" xr:uid="{00000000-0005-0000-0000-00005A5F0000}"/>
    <cellStyle name="Separador de milhares 4 2 3 4 2 2 2" xfId="26006" xr:uid="{00000000-0005-0000-0000-00005B5F0000}"/>
    <cellStyle name="Separador de milhares 4 2 3 4 2 2 3" xfId="36186" xr:uid="{00000000-0005-0000-0000-00005C5F0000}"/>
    <cellStyle name="Separador de milhares 4 2 3 4 2 2 4" xfId="15825" xr:uid="{00000000-0005-0000-0000-00005D5F0000}"/>
    <cellStyle name="Separador de milhares 4 2 3 4 2 3" xfId="8572" xr:uid="{00000000-0005-0000-0000-00005E5F0000}"/>
    <cellStyle name="Separador de milhares 4 2 3 4 2 3 2" xfId="27759" xr:uid="{00000000-0005-0000-0000-00005F5F0000}"/>
    <cellStyle name="Separador de milhares 4 2 3 4 2 3 3" xfId="37939" xr:uid="{00000000-0005-0000-0000-0000605F0000}"/>
    <cellStyle name="Separador de milhares 4 2 3 4 2 3 4" xfId="17578" xr:uid="{00000000-0005-0000-0000-0000615F0000}"/>
    <cellStyle name="Separador de milhares 4 2 3 4 2 4" xfId="10565" xr:uid="{00000000-0005-0000-0000-0000625F0000}"/>
    <cellStyle name="Separador de milhares 4 2 3 4 2 4 2" xfId="29749" xr:uid="{00000000-0005-0000-0000-0000635F0000}"/>
    <cellStyle name="Separador de milhares 4 2 3 4 2 4 3" xfId="39929" xr:uid="{00000000-0005-0000-0000-0000645F0000}"/>
    <cellStyle name="Separador de milhares 4 2 3 4 2 4 4" xfId="19569" xr:uid="{00000000-0005-0000-0000-0000655F0000}"/>
    <cellStyle name="Separador de milhares 4 2 3 4 2 5" xfId="24254" xr:uid="{00000000-0005-0000-0000-0000665F0000}"/>
    <cellStyle name="Separador de milhares 4 2 3 4 2 6" xfId="34434" xr:uid="{00000000-0005-0000-0000-0000675F0000}"/>
    <cellStyle name="Separador de milhares 4 2 3 4 2 7" xfId="14073" xr:uid="{00000000-0005-0000-0000-0000685F0000}"/>
    <cellStyle name="Separador de milhares 4 2 3 4 3" xfId="5943" xr:uid="{00000000-0005-0000-0000-0000695F0000}"/>
    <cellStyle name="Separador de milhares 4 2 3 4 3 2" xfId="25130" xr:uid="{00000000-0005-0000-0000-00006A5F0000}"/>
    <cellStyle name="Separador de milhares 4 2 3 4 3 3" xfId="35310" xr:uid="{00000000-0005-0000-0000-00006B5F0000}"/>
    <cellStyle name="Separador de milhares 4 2 3 4 3 4" xfId="14949" xr:uid="{00000000-0005-0000-0000-00006C5F0000}"/>
    <cellStyle name="Separador de milhares 4 2 3 4 4" xfId="7696" xr:uid="{00000000-0005-0000-0000-00006D5F0000}"/>
    <cellStyle name="Separador de milhares 4 2 3 4 4 2" xfId="26883" xr:uid="{00000000-0005-0000-0000-00006E5F0000}"/>
    <cellStyle name="Separador de milhares 4 2 3 4 4 3" xfId="37063" xr:uid="{00000000-0005-0000-0000-00006F5F0000}"/>
    <cellStyle name="Separador de milhares 4 2 3 4 4 4" xfId="16702" xr:uid="{00000000-0005-0000-0000-0000705F0000}"/>
    <cellStyle name="Separador de milhares 4 2 3 4 5" xfId="9689" xr:uid="{00000000-0005-0000-0000-0000715F0000}"/>
    <cellStyle name="Separador de milhares 4 2 3 4 5 2" xfId="28873" xr:uid="{00000000-0005-0000-0000-0000725F0000}"/>
    <cellStyle name="Separador de milhares 4 2 3 4 5 3" xfId="39053" xr:uid="{00000000-0005-0000-0000-0000735F0000}"/>
    <cellStyle name="Separador de milhares 4 2 3 4 5 4" xfId="18693" xr:uid="{00000000-0005-0000-0000-0000745F0000}"/>
    <cellStyle name="Separador de milhares 4 2 3 4 6" xfId="11442" xr:uid="{00000000-0005-0000-0000-0000755F0000}"/>
    <cellStyle name="Separador de milhares 4 2 3 4 6 2" xfId="30626" xr:uid="{00000000-0005-0000-0000-0000765F0000}"/>
    <cellStyle name="Separador de milhares 4 2 3 4 6 3" xfId="40806" xr:uid="{00000000-0005-0000-0000-0000775F0000}"/>
    <cellStyle name="Separador de milhares 4 2 3 4 6 4" xfId="20446" xr:uid="{00000000-0005-0000-0000-0000785F0000}"/>
    <cellStyle name="Separador de milhares 4 2 3 4 7" xfId="12318" xr:uid="{00000000-0005-0000-0000-0000795F0000}"/>
    <cellStyle name="Separador de milhares 4 2 3 4 7 2" xfId="31502" xr:uid="{00000000-0005-0000-0000-00007A5F0000}"/>
    <cellStyle name="Separador de milhares 4 2 3 4 7 3" xfId="41682" xr:uid="{00000000-0005-0000-0000-00007B5F0000}"/>
    <cellStyle name="Separador de milhares 4 2 3 4 7 4" xfId="21322" xr:uid="{00000000-0005-0000-0000-00007C5F0000}"/>
    <cellStyle name="Separador de milhares 4 2 3 4 8" xfId="22199" xr:uid="{00000000-0005-0000-0000-00007D5F0000}"/>
    <cellStyle name="Separador de milhares 4 2 3 4 8 2" xfId="32379" xr:uid="{00000000-0005-0000-0000-00007E5F0000}"/>
    <cellStyle name="Separador de milhares 4 2 3 4 8 3" xfId="42559" xr:uid="{00000000-0005-0000-0000-00007F5F0000}"/>
    <cellStyle name="Separador de milhares 4 2 3 4 9" xfId="23378" xr:uid="{00000000-0005-0000-0000-0000805F0000}"/>
    <cellStyle name="Separador de milhares 4 2 3 5" xfId="4629" xr:uid="{00000000-0005-0000-0000-0000815F0000}"/>
    <cellStyle name="Separador de milhares 4 2 3 5 2" xfId="6381" xr:uid="{00000000-0005-0000-0000-0000825F0000}"/>
    <cellStyle name="Separador de milhares 4 2 3 5 2 2" xfId="25568" xr:uid="{00000000-0005-0000-0000-0000835F0000}"/>
    <cellStyle name="Separador de milhares 4 2 3 5 2 3" xfId="35748" xr:uid="{00000000-0005-0000-0000-0000845F0000}"/>
    <cellStyle name="Separador de milhares 4 2 3 5 2 4" xfId="15387" xr:uid="{00000000-0005-0000-0000-0000855F0000}"/>
    <cellStyle name="Separador de milhares 4 2 3 5 3" xfId="8134" xr:uid="{00000000-0005-0000-0000-0000865F0000}"/>
    <cellStyle name="Separador de milhares 4 2 3 5 3 2" xfId="27321" xr:uid="{00000000-0005-0000-0000-0000875F0000}"/>
    <cellStyle name="Separador de milhares 4 2 3 5 3 3" xfId="37501" xr:uid="{00000000-0005-0000-0000-0000885F0000}"/>
    <cellStyle name="Separador de milhares 4 2 3 5 3 4" xfId="17140" xr:uid="{00000000-0005-0000-0000-0000895F0000}"/>
    <cellStyle name="Separador de milhares 4 2 3 5 4" xfId="10127" xr:uid="{00000000-0005-0000-0000-00008A5F0000}"/>
    <cellStyle name="Separador de milhares 4 2 3 5 4 2" xfId="29311" xr:uid="{00000000-0005-0000-0000-00008B5F0000}"/>
    <cellStyle name="Separador de milhares 4 2 3 5 4 3" xfId="39491" xr:uid="{00000000-0005-0000-0000-00008C5F0000}"/>
    <cellStyle name="Separador de milhares 4 2 3 5 4 4" xfId="19131" xr:uid="{00000000-0005-0000-0000-00008D5F0000}"/>
    <cellStyle name="Separador de milhares 4 2 3 5 5" xfId="23816" xr:uid="{00000000-0005-0000-0000-00008E5F0000}"/>
    <cellStyle name="Separador de milhares 4 2 3 5 6" xfId="33996" xr:uid="{00000000-0005-0000-0000-00008F5F0000}"/>
    <cellStyle name="Separador de milhares 4 2 3 5 7" xfId="13635" xr:uid="{00000000-0005-0000-0000-0000905F0000}"/>
    <cellStyle name="Separador de milhares 4 2 3 6" xfId="5505" xr:uid="{00000000-0005-0000-0000-0000915F0000}"/>
    <cellStyle name="Separador de milhares 4 2 3 6 2" xfId="9031" xr:uid="{00000000-0005-0000-0000-0000925F0000}"/>
    <cellStyle name="Separador de milhares 4 2 3 6 2 2" xfId="28215" xr:uid="{00000000-0005-0000-0000-0000935F0000}"/>
    <cellStyle name="Separador de milhares 4 2 3 6 2 3" xfId="38395" xr:uid="{00000000-0005-0000-0000-0000945F0000}"/>
    <cellStyle name="Separador de milhares 4 2 3 6 2 4" xfId="18035" xr:uid="{00000000-0005-0000-0000-0000955F0000}"/>
    <cellStyle name="Separador de milhares 4 2 3 6 3" xfId="24692" xr:uid="{00000000-0005-0000-0000-0000965F0000}"/>
    <cellStyle name="Separador de milhares 4 2 3 6 4" xfId="34872" xr:uid="{00000000-0005-0000-0000-0000975F0000}"/>
    <cellStyle name="Separador de milhares 4 2 3 6 5" xfId="14511" xr:uid="{00000000-0005-0000-0000-0000985F0000}"/>
    <cellStyle name="Separador de milhares 4 2 3 7" xfId="7258" xr:uid="{00000000-0005-0000-0000-0000995F0000}"/>
    <cellStyle name="Separador de milhares 4 2 3 7 2" xfId="26445" xr:uid="{00000000-0005-0000-0000-00009A5F0000}"/>
    <cellStyle name="Separador de milhares 4 2 3 7 3" xfId="36625" xr:uid="{00000000-0005-0000-0000-00009B5F0000}"/>
    <cellStyle name="Separador de milhares 4 2 3 7 4" xfId="16264" xr:uid="{00000000-0005-0000-0000-00009C5F0000}"/>
    <cellStyle name="Separador de milhares 4 2 3 8" xfId="9251" xr:uid="{00000000-0005-0000-0000-00009D5F0000}"/>
    <cellStyle name="Separador de milhares 4 2 3 8 2" xfId="28435" xr:uid="{00000000-0005-0000-0000-00009E5F0000}"/>
    <cellStyle name="Separador de milhares 4 2 3 8 3" xfId="38615" xr:uid="{00000000-0005-0000-0000-00009F5F0000}"/>
    <cellStyle name="Separador de milhares 4 2 3 8 4" xfId="18255" xr:uid="{00000000-0005-0000-0000-0000A05F0000}"/>
    <cellStyle name="Separador de milhares 4 2 3 9" xfId="11004" xr:uid="{00000000-0005-0000-0000-0000A15F0000}"/>
    <cellStyle name="Separador de milhares 4 2 3 9 2" xfId="30188" xr:uid="{00000000-0005-0000-0000-0000A25F0000}"/>
    <cellStyle name="Separador de milhares 4 2 3 9 3" xfId="40368" xr:uid="{00000000-0005-0000-0000-0000A35F0000}"/>
    <cellStyle name="Separador de milhares 4 2 3 9 4" xfId="20008" xr:uid="{00000000-0005-0000-0000-0000A45F0000}"/>
    <cellStyle name="Separador de milhares 4 2 4" xfId="1070" xr:uid="{00000000-0005-0000-0000-0000A55F0000}"/>
    <cellStyle name="Separador de milhares 4 2 4 10" xfId="11878" xr:uid="{00000000-0005-0000-0000-0000A65F0000}"/>
    <cellStyle name="Separador de milhares 4 2 4 10 2" xfId="31062" xr:uid="{00000000-0005-0000-0000-0000A75F0000}"/>
    <cellStyle name="Separador de milhares 4 2 4 10 3" xfId="41242" xr:uid="{00000000-0005-0000-0000-0000A85F0000}"/>
    <cellStyle name="Separador de milhares 4 2 4 10 4" xfId="20882" xr:uid="{00000000-0005-0000-0000-0000A95F0000}"/>
    <cellStyle name="Separador de milhares 4 2 4 11" xfId="21759" xr:uid="{00000000-0005-0000-0000-0000AA5F0000}"/>
    <cellStyle name="Separador de milhares 4 2 4 11 2" xfId="31939" xr:uid="{00000000-0005-0000-0000-0000AB5F0000}"/>
    <cellStyle name="Separador de milhares 4 2 4 11 3" xfId="42119" xr:uid="{00000000-0005-0000-0000-0000AC5F0000}"/>
    <cellStyle name="Separador de milhares 4 2 4 12" xfId="22655" xr:uid="{00000000-0005-0000-0000-0000AD5F0000}"/>
    <cellStyle name="Separador de milhares 4 2 4 12 2" xfId="32835" xr:uid="{00000000-0005-0000-0000-0000AE5F0000}"/>
    <cellStyle name="Separador de milhares 4 2 4 12 3" xfId="43015" xr:uid="{00000000-0005-0000-0000-0000AF5F0000}"/>
    <cellStyle name="Separador de milhares 4 2 4 13" xfId="22894" xr:uid="{00000000-0005-0000-0000-0000B05F0000}"/>
    <cellStyle name="Separador de milhares 4 2 4 14" xfId="23063" xr:uid="{00000000-0005-0000-0000-0000B15F0000}"/>
    <cellStyle name="Separador de milhares 4 2 4 15" xfId="33074" xr:uid="{00000000-0005-0000-0000-0000B25F0000}"/>
    <cellStyle name="Separador de milhares 4 2 4 16" xfId="33243" xr:uid="{00000000-0005-0000-0000-0000B35F0000}"/>
    <cellStyle name="Separador de milhares 4 2 4 17" xfId="43254" xr:uid="{00000000-0005-0000-0000-0000B45F0000}"/>
    <cellStyle name="Separador de milhares 4 2 4 18" xfId="43493" xr:uid="{00000000-0005-0000-0000-0000B55F0000}"/>
    <cellStyle name="Separador de milhares 4 2 4 19" xfId="12757" xr:uid="{00000000-0005-0000-0000-0000B65F0000}"/>
    <cellStyle name="Separador de milhares 4 2 4 2" xfId="2420" xr:uid="{00000000-0005-0000-0000-0000B75F0000}"/>
    <cellStyle name="Separador de milhares 4 2 4 2 10" xfId="21877" xr:uid="{00000000-0005-0000-0000-0000B85F0000}"/>
    <cellStyle name="Separador de milhares 4 2 4 2 10 2" xfId="32057" xr:uid="{00000000-0005-0000-0000-0000B95F0000}"/>
    <cellStyle name="Separador de milhares 4 2 4 2 10 3" xfId="42237" xr:uid="{00000000-0005-0000-0000-0000BA5F0000}"/>
    <cellStyle name="Separador de milhares 4 2 4 2 11" xfId="22773" xr:uid="{00000000-0005-0000-0000-0000BB5F0000}"/>
    <cellStyle name="Separador de milhares 4 2 4 2 11 2" xfId="32953" xr:uid="{00000000-0005-0000-0000-0000BC5F0000}"/>
    <cellStyle name="Separador de milhares 4 2 4 2 11 3" xfId="43133" xr:uid="{00000000-0005-0000-0000-0000BD5F0000}"/>
    <cellStyle name="Separador de milhares 4 2 4 2 12" xfId="23012" xr:uid="{00000000-0005-0000-0000-0000BE5F0000}"/>
    <cellStyle name="Separador de milhares 4 2 4 2 13" xfId="33192" xr:uid="{00000000-0005-0000-0000-0000BF5F0000}"/>
    <cellStyle name="Separador de milhares 4 2 4 2 14" xfId="43372" xr:uid="{00000000-0005-0000-0000-0000C05F0000}"/>
    <cellStyle name="Separador de milhares 4 2 4 2 15" xfId="43611" xr:uid="{00000000-0005-0000-0000-0000C15F0000}"/>
    <cellStyle name="Separador de milhares 4 2 4 2 16" xfId="12875" xr:uid="{00000000-0005-0000-0000-0000C25F0000}"/>
    <cellStyle name="Separador de milhares 4 2 4 2 17" xfId="3867" xr:uid="{00000000-0005-0000-0000-0000C35F0000}"/>
    <cellStyle name="Separador de milhares 4 2 4 2 2" xfId="4087" xr:uid="{00000000-0005-0000-0000-0000C45F0000}"/>
    <cellStyle name="Separador de milhares 4 2 4 2 2 10" xfId="23275" xr:uid="{00000000-0005-0000-0000-0000C55F0000}"/>
    <cellStyle name="Separador de milhares 4 2 4 2 2 11" xfId="33455" xr:uid="{00000000-0005-0000-0000-0000C65F0000}"/>
    <cellStyle name="Separador de milhares 4 2 4 2 2 12" xfId="13094" xr:uid="{00000000-0005-0000-0000-0000C75F0000}"/>
    <cellStyle name="Separador de milhares 4 2 4 2 2 2" xfId="4525" xr:uid="{00000000-0005-0000-0000-0000C85F0000}"/>
    <cellStyle name="Separador de milhares 4 2 4 2 2 2 10" xfId="33893" xr:uid="{00000000-0005-0000-0000-0000C95F0000}"/>
    <cellStyle name="Separador de milhares 4 2 4 2 2 2 11" xfId="13532" xr:uid="{00000000-0005-0000-0000-0000CA5F0000}"/>
    <cellStyle name="Separador de milhares 4 2 4 2 2 2 2" xfId="5402" xr:uid="{00000000-0005-0000-0000-0000CB5F0000}"/>
    <cellStyle name="Separador de milhares 4 2 4 2 2 2 2 2" xfId="7154" xr:uid="{00000000-0005-0000-0000-0000CC5F0000}"/>
    <cellStyle name="Separador de milhares 4 2 4 2 2 2 2 2 2" xfId="26341" xr:uid="{00000000-0005-0000-0000-0000CD5F0000}"/>
    <cellStyle name="Separador de milhares 4 2 4 2 2 2 2 2 3" xfId="36521" xr:uid="{00000000-0005-0000-0000-0000CE5F0000}"/>
    <cellStyle name="Separador de milhares 4 2 4 2 2 2 2 2 4" xfId="16160" xr:uid="{00000000-0005-0000-0000-0000CF5F0000}"/>
    <cellStyle name="Separador de milhares 4 2 4 2 2 2 2 3" xfId="8907" xr:uid="{00000000-0005-0000-0000-0000D05F0000}"/>
    <cellStyle name="Separador de milhares 4 2 4 2 2 2 2 3 2" xfId="28094" xr:uid="{00000000-0005-0000-0000-0000D15F0000}"/>
    <cellStyle name="Separador de milhares 4 2 4 2 2 2 2 3 3" xfId="38274" xr:uid="{00000000-0005-0000-0000-0000D25F0000}"/>
    <cellStyle name="Separador de milhares 4 2 4 2 2 2 2 3 4" xfId="17913" xr:uid="{00000000-0005-0000-0000-0000D35F0000}"/>
    <cellStyle name="Separador de milhares 4 2 4 2 2 2 2 4" xfId="10900" xr:uid="{00000000-0005-0000-0000-0000D45F0000}"/>
    <cellStyle name="Separador de milhares 4 2 4 2 2 2 2 4 2" xfId="30084" xr:uid="{00000000-0005-0000-0000-0000D55F0000}"/>
    <cellStyle name="Separador de milhares 4 2 4 2 2 2 2 4 3" xfId="40264" xr:uid="{00000000-0005-0000-0000-0000D65F0000}"/>
    <cellStyle name="Separador de milhares 4 2 4 2 2 2 2 4 4" xfId="19904" xr:uid="{00000000-0005-0000-0000-0000D75F0000}"/>
    <cellStyle name="Separador de milhares 4 2 4 2 2 2 2 5" xfId="24589" xr:uid="{00000000-0005-0000-0000-0000D85F0000}"/>
    <cellStyle name="Separador de milhares 4 2 4 2 2 2 2 6" xfId="34769" xr:uid="{00000000-0005-0000-0000-0000D95F0000}"/>
    <cellStyle name="Separador de milhares 4 2 4 2 2 2 2 7" xfId="14408" xr:uid="{00000000-0005-0000-0000-0000DA5F0000}"/>
    <cellStyle name="Separador de milhares 4 2 4 2 2 2 3" xfId="6278" xr:uid="{00000000-0005-0000-0000-0000DB5F0000}"/>
    <cellStyle name="Separador de milhares 4 2 4 2 2 2 3 2" xfId="25465" xr:uid="{00000000-0005-0000-0000-0000DC5F0000}"/>
    <cellStyle name="Separador de milhares 4 2 4 2 2 2 3 3" xfId="35645" xr:uid="{00000000-0005-0000-0000-0000DD5F0000}"/>
    <cellStyle name="Separador de milhares 4 2 4 2 2 2 3 4" xfId="15284" xr:uid="{00000000-0005-0000-0000-0000DE5F0000}"/>
    <cellStyle name="Separador de milhares 4 2 4 2 2 2 4" xfId="8031" xr:uid="{00000000-0005-0000-0000-0000DF5F0000}"/>
    <cellStyle name="Separador de milhares 4 2 4 2 2 2 4 2" xfId="27218" xr:uid="{00000000-0005-0000-0000-0000E05F0000}"/>
    <cellStyle name="Separador de milhares 4 2 4 2 2 2 4 3" xfId="37398" xr:uid="{00000000-0005-0000-0000-0000E15F0000}"/>
    <cellStyle name="Separador de milhares 4 2 4 2 2 2 4 4" xfId="17037" xr:uid="{00000000-0005-0000-0000-0000E25F0000}"/>
    <cellStyle name="Separador de milhares 4 2 4 2 2 2 5" xfId="10024" xr:uid="{00000000-0005-0000-0000-0000E35F0000}"/>
    <cellStyle name="Separador de milhares 4 2 4 2 2 2 5 2" xfId="29208" xr:uid="{00000000-0005-0000-0000-0000E45F0000}"/>
    <cellStyle name="Separador de milhares 4 2 4 2 2 2 5 3" xfId="39388" xr:uid="{00000000-0005-0000-0000-0000E55F0000}"/>
    <cellStyle name="Separador de milhares 4 2 4 2 2 2 5 4" xfId="19028" xr:uid="{00000000-0005-0000-0000-0000E65F0000}"/>
    <cellStyle name="Separador de milhares 4 2 4 2 2 2 6" xfId="11777" xr:uid="{00000000-0005-0000-0000-0000E75F0000}"/>
    <cellStyle name="Separador de milhares 4 2 4 2 2 2 6 2" xfId="30961" xr:uid="{00000000-0005-0000-0000-0000E85F0000}"/>
    <cellStyle name="Separador de milhares 4 2 4 2 2 2 6 3" xfId="41141" xr:uid="{00000000-0005-0000-0000-0000E95F0000}"/>
    <cellStyle name="Separador de milhares 4 2 4 2 2 2 6 4" xfId="20781" xr:uid="{00000000-0005-0000-0000-0000EA5F0000}"/>
    <cellStyle name="Separador de milhares 4 2 4 2 2 2 7" xfId="12653" xr:uid="{00000000-0005-0000-0000-0000EB5F0000}"/>
    <cellStyle name="Separador de milhares 4 2 4 2 2 2 7 2" xfId="31837" xr:uid="{00000000-0005-0000-0000-0000EC5F0000}"/>
    <cellStyle name="Separador de milhares 4 2 4 2 2 2 7 3" xfId="42017" xr:uid="{00000000-0005-0000-0000-0000ED5F0000}"/>
    <cellStyle name="Separador de milhares 4 2 4 2 2 2 7 4" xfId="21657" xr:uid="{00000000-0005-0000-0000-0000EE5F0000}"/>
    <cellStyle name="Separador de milhares 4 2 4 2 2 2 8" xfId="22534" xr:uid="{00000000-0005-0000-0000-0000EF5F0000}"/>
    <cellStyle name="Separador de milhares 4 2 4 2 2 2 8 2" xfId="32714" xr:uid="{00000000-0005-0000-0000-0000F05F0000}"/>
    <cellStyle name="Separador de milhares 4 2 4 2 2 2 8 3" xfId="42894" xr:uid="{00000000-0005-0000-0000-0000F15F0000}"/>
    <cellStyle name="Separador de milhares 4 2 4 2 2 2 9" xfId="23713" xr:uid="{00000000-0005-0000-0000-0000F25F0000}"/>
    <cellStyle name="Separador de milhares 4 2 4 2 2 3" xfId="4964" xr:uid="{00000000-0005-0000-0000-0000F35F0000}"/>
    <cellStyle name="Separador de milhares 4 2 4 2 2 3 2" xfId="6716" xr:uid="{00000000-0005-0000-0000-0000F45F0000}"/>
    <cellStyle name="Separador de milhares 4 2 4 2 2 3 2 2" xfId="25903" xr:uid="{00000000-0005-0000-0000-0000F55F0000}"/>
    <cellStyle name="Separador de milhares 4 2 4 2 2 3 2 3" xfId="36083" xr:uid="{00000000-0005-0000-0000-0000F65F0000}"/>
    <cellStyle name="Separador de milhares 4 2 4 2 2 3 2 4" xfId="15722" xr:uid="{00000000-0005-0000-0000-0000F75F0000}"/>
    <cellStyle name="Separador de milhares 4 2 4 2 2 3 3" xfId="8469" xr:uid="{00000000-0005-0000-0000-0000F85F0000}"/>
    <cellStyle name="Separador de milhares 4 2 4 2 2 3 3 2" xfId="27656" xr:uid="{00000000-0005-0000-0000-0000F95F0000}"/>
    <cellStyle name="Separador de milhares 4 2 4 2 2 3 3 3" xfId="37836" xr:uid="{00000000-0005-0000-0000-0000FA5F0000}"/>
    <cellStyle name="Separador de milhares 4 2 4 2 2 3 3 4" xfId="17475" xr:uid="{00000000-0005-0000-0000-0000FB5F0000}"/>
    <cellStyle name="Separador de milhares 4 2 4 2 2 3 4" xfId="10462" xr:uid="{00000000-0005-0000-0000-0000FC5F0000}"/>
    <cellStyle name="Separador de milhares 4 2 4 2 2 3 4 2" xfId="29646" xr:uid="{00000000-0005-0000-0000-0000FD5F0000}"/>
    <cellStyle name="Separador de milhares 4 2 4 2 2 3 4 3" xfId="39826" xr:uid="{00000000-0005-0000-0000-0000FE5F0000}"/>
    <cellStyle name="Separador de milhares 4 2 4 2 2 3 4 4" xfId="19466" xr:uid="{00000000-0005-0000-0000-0000FF5F0000}"/>
    <cellStyle name="Separador de milhares 4 2 4 2 2 3 5" xfId="24151" xr:uid="{00000000-0005-0000-0000-000000600000}"/>
    <cellStyle name="Separador de milhares 4 2 4 2 2 3 6" xfId="34331" xr:uid="{00000000-0005-0000-0000-000001600000}"/>
    <cellStyle name="Separador de milhares 4 2 4 2 2 3 7" xfId="13970" xr:uid="{00000000-0005-0000-0000-000002600000}"/>
    <cellStyle name="Separador de milhares 4 2 4 2 2 4" xfId="5840" xr:uid="{00000000-0005-0000-0000-000003600000}"/>
    <cellStyle name="Separador de milhares 4 2 4 2 2 4 2" xfId="25027" xr:uid="{00000000-0005-0000-0000-000004600000}"/>
    <cellStyle name="Separador de milhares 4 2 4 2 2 4 3" xfId="35207" xr:uid="{00000000-0005-0000-0000-000005600000}"/>
    <cellStyle name="Separador de milhares 4 2 4 2 2 4 4" xfId="14846" xr:uid="{00000000-0005-0000-0000-000006600000}"/>
    <cellStyle name="Separador de milhares 4 2 4 2 2 5" xfId="7593" xr:uid="{00000000-0005-0000-0000-000007600000}"/>
    <cellStyle name="Separador de milhares 4 2 4 2 2 5 2" xfId="26780" xr:uid="{00000000-0005-0000-0000-000008600000}"/>
    <cellStyle name="Separador de milhares 4 2 4 2 2 5 3" xfId="36960" xr:uid="{00000000-0005-0000-0000-000009600000}"/>
    <cellStyle name="Separador de milhares 4 2 4 2 2 5 4" xfId="16599" xr:uid="{00000000-0005-0000-0000-00000A600000}"/>
    <cellStyle name="Separador de milhares 4 2 4 2 2 6" xfId="9586" xr:uid="{00000000-0005-0000-0000-00000B600000}"/>
    <cellStyle name="Separador de milhares 4 2 4 2 2 6 2" xfId="28770" xr:uid="{00000000-0005-0000-0000-00000C600000}"/>
    <cellStyle name="Separador de milhares 4 2 4 2 2 6 3" xfId="38950" xr:uid="{00000000-0005-0000-0000-00000D600000}"/>
    <cellStyle name="Separador de milhares 4 2 4 2 2 6 4" xfId="18590" xr:uid="{00000000-0005-0000-0000-00000E600000}"/>
    <cellStyle name="Separador de milhares 4 2 4 2 2 7" xfId="11339" xr:uid="{00000000-0005-0000-0000-00000F600000}"/>
    <cellStyle name="Separador de milhares 4 2 4 2 2 7 2" xfId="30523" xr:uid="{00000000-0005-0000-0000-000010600000}"/>
    <cellStyle name="Separador de milhares 4 2 4 2 2 7 3" xfId="40703" xr:uid="{00000000-0005-0000-0000-000011600000}"/>
    <cellStyle name="Separador de milhares 4 2 4 2 2 7 4" xfId="20343" xr:uid="{00000000-0005-0000-0000-000012600000}"/>
    <cellStyle name="Separador de milhares 4 2 4 2 2 8" xfId="12215" xr:uid="{00000000-0005-0000-0000-000013600000}"/>
    <cellStyle name="Separador de milhares 4 2 4 2 2 8 2" xfId="31399" xr:uid="{00000000-0005-0000-0000-000014600000}"/>
    <cellStyle name="Separador de milhares 4 2 4 2 2 8 3" xfId="41579" xr:uid="{00000000-0005-0000-0000-000015600000}"/>
    <cellStyle name="Separador de milhares 4 2 4 2 2 8 4" xfId="21219" xr:uid="{00000000-0005-0000-0000-000016600000}"/>
    <cellStyle name="Separador de milhares 4 2 4 2 2 9" xfId="22096" xr:uid="{00000000-0005-0000-0000-000017600000}"/>
    <cellStyle name="Separador de milhares 4 2 4 2 2 9 2" xfId="32276" xr:uid="{00000000-0005-0000-0000-000018600000}"/>
    <cellStyle name="Separador de milhares 4 2 4 2 2 9 3" xfId="42456" xr:uid="{00000000-0005-0000-0000-000019600000}"/>
    <cellStyle name="Separador de milhares 4 2 4 2 3" xfId="4306" xr:uid="{00000000-0005-0000-0000-00001A600000}"/>
    <cellStyle name="Separador de milhares 4 2 4 2 3 10" xfId="33674" xr:uid="{00000000-0005-0000-0000-00001B600000}"/>
    <cellStyle name="Separador de milhares 4 2 4 2 3 11" xfId="13313" xr:uid="{00000000-0005-0000-0000-00001C600000}"/>
    <cellStyle name="Separador de milhares 4 2 4 2 3 2" xfId="5183" xr:uid="{00000000-0005-0000-0000-00001D600000}"/>
    <cellStyle name="Separador de milhares 4 2 4 2 3 2 2" xfId="6935" xr:uid="{00000000-0005-0000-0000-00001E600000}"/>
    <cellStyle name="Separador de milhares 4 2 4 2 3 2 2 2" xfId="26122" xr:uid="{00000000-0005-0000-0000-00001F600000}"/>
    <cellStyle name="Separador de milhares 4 2 4 2 3 2 2 3" xfId="36302" xr:uid="{00000000-0005-0000-0000-000020600000}"/>
    <cellStyle name="Separador de milhares 4 2 4 2 3 2 2 4" xfId="15941" xr:uid="{00000000-0005-0000-0000-000021600000}"/>
    <cellStyle name="Separador de milhares 4 2 4 2 3 2 3" xfId="8688" xr:uid="{00000000-0005-0000-0000-000022600000}"/>
    <cellStyle name="Separador de milhares 4 2 4 2 3 2 3 2" xfId="27875" xr:uid="{00000000-0005-0000-0000-000023600000}"/>
    <cellStyle name="Separador de milhares 4 2 4 2 3 2 3 3" xfId="38055" xr:uid="{00000000-0005-0000-0000-000024600000}"/>
    <cellStyle name="Separador de milhares 4 2 4 2 3 2 3 4" xfId="17694" xr:uid="{00000000-0005-0000-0000-000025600000}"/>
    <cellStyle name="Separador de milhares 4 2 4 2 3 2 4" xfId="10681" xr:uid="{00000000-0005-0000-0000-000026600000}"/>
    <cellStyle name="Separador de milhares 4 2 4 2 3 2 4 2" xfId="29865" xr:uid="{00000000-0005-0000-0000-000027600000}"/>
    <cellStyle name="Separador de milhares 4 2 4 2 3 2 4 3" xfId="40045" xr:uid="{00000000-0005-0000-0000-000028600000}"/>
    <cellStyle name="Separador de milhares 4 2 4 2 3 2 4 4" xfId="19685" xr:uid="{00000000-0005-0000-0000-000029600000}"/>
    <cellStyle name="Separador de milhares 4 2 4 2 3 2 5" xfId="24370" xr:uid="{00000000-0005-0000-0000-00002A600000}"/>
    <cellStyle name="Separador de milhares 4 2 4 2 3 2 6" xfId="34550" xr:uid="{00000000-0005-0000-0000-00002B600000}"/>
    <cellStyle name="Separador de milhares 4 2 4 2 3 2 7" xfId="14189" xr:uid="{00000000-0005-0000-0000-00002C600000}"/>
    <cellStyle name="Separador de milhares 4 2 4 2 3 3" xfId="6059" xr:uid="{00000000-0005-0000-0000-00002D600000}"/>
    <cellStyle name="Separador de milhares 4 2 4 2 3 3 2" xfId="25246" xr:uid="{00000000-0005-0000-0000-00002E600000}"/>
    <cellStyle name="Separador de milhares 4 2 4 2 3 3 3" xfId="35426" xr:uid="{00000000-0005-0000-0000-00002F600000}"/>
    <cellStyle name="Separador de milhares 4 2 4 2 3 3 4" xfId="15065" xr:uid="{00000000-0005-0000-0000-000030600000}"/>
    <cellStyle name="Separador de milhares 4 2 4 2 3 4" xfId="7812" xr:uid="{00000000-0005-0000-0000-000031600000}"/>
    <cellStyle name="Separador de milhares 4 2 4 2 3 4 2" xfId="26999" xr:uid="{00000000-0005-0000-0000-000032600000}"/>
    <cellStyle name="Separador de milhares 4 2 4 2 3 4 3" xfId="37179" xr:uid="{00000000-0005-0000-0000-000033600000}"/>
    <cellStyle name="Separador de milhares 4 2 4 2 3 4 4" xfId="16818" xr:uid="{00000000-0005-0000-0000-000034600000}"/>
    <cellStyle name="Separador de milhares 4 2 4 2 3 5" xfId="9805" xr:uid="{00000000-0005-0000-0000-000035600000}"/>
    <cellStyle name="Separador de milhares 4 2 4 2 3 5 2" xfId="28989" xr:uid="{00000000-0005-0000-0000-000036600000}"/>
    <cellStyle name="Separador de milhares 4 2 4 2 3 5 3" xfId="39169" xr:uid="{00000000-0005-0000-0000-000037600000}"/>
    <cellStyle name="Separador de milhares 4 2 4 2 3 5 4" xfId="18809" xr:uid="{00000000-0005-0000-0000-000038600000}"/>
    <cellStyle name="Separador de milhares 4 2 4 2 3 6" xfId="11558" xr:uid="{00000000-0005-0000-0000-000039600000}"/>
    <cellStyle name="Separador de milhares 4 2 4 2 3 6 2" xfId="30742" xr:uid="{00000000-0005-0000-0000-00003A600000}"/>
    <cellStyle name="Separador de milhares 4 2 4 2 3 6 3" xfId="40922" xr:uid="{00000000-0005-0000-0000-00003B600000}"/>
    <cellStyle name="Separador de milhares 4 2 4 2 3 6 4" xfId="20562" xr:uid="{00000000-0005-0000-0000-00003C600000}"/>
    <cellStyle name="Separador de milhares 4 2 4 2 3 7" xfId="12434" xr:uid="{00000000-0005-0000-0000-00003D600000}"/>
    <cellStyle name="Separador de milhares 4 2 4 2 3 7 2" xfId="31618" xr:uid="{00000000-0005-0000-0000-00003E600000}"/>
    <cellStyle name="Separador de milhares 4 2 4 2 3 7 3" xfId="41798" xr:uid="{00000000-0005-0000-0000-00003F600000}"/>
    <cellStyle name="Separador de milhares 4 2 4 2 3 7 4" xfId="21438" xr:uid="{00000000-0005-0000-0000-000040600000}"/>
    <cellStyle name="Separador de milhares 4 2 4 2 3 8" xfId="22315" xr:uid="{00000000-0005-0000-0000-000041600000}"/>
    <cellStyle name="Separador de milhares 4 2 4 2 3 8 2" xfId="32495" xr:uid="{00000000-0005-0000-0000-000042600000}"/>
    <cellStyle name="Separador de milhares 4 2 4 2 3 8 3" xfId="42675" xr:uid="{00000000-0005-0000-0000-000043600000}"/>
    <cellStyle name="Separador de milhares 4 2 4 2 3 9" xfId="23494" xr:uid="{00000000-0005-0000-0000-000044600000}"/>
    <cellStyle name="Separador de milhares 4 2 4 2 4" xfId="4745" xr:uid="{00000000-0005-0000-0000-000045600000}"/>
    <cellStyle name="Separador de milhares 4 2 4 2 4 2" xfId="6497" xr:uid="{00000000-0005-0000-0000-000046600000}"/>
    <cellStyle name="Separador de milhares 4 2 4 2 4 2 2" xfId="25684" xr:uid="{00000000-0005-0000-0000-000047600000}"/>
    <cellStyle name="Separador de milhares 4 2 4 2 4 2 3" xfId="35864" xr:uid="{00000000-0005-0000-0000-000048600000}"/>
    <cellStyle name="Separador de milhares 4 2 4 2 4 2 4" xfId="15503" xr:uid="{00000000-0005-0000-0000-000049600000}"/>
    <cellStyle name="Separador de milhares 4 2 4 2 4 3" xfId="8250" xr:uid="{00000000-0005-0000-0000-00004A600000}"/>
    <cellStyle name="Separador de milhares 4 2 4 2 4 3 2" xfId="27437" xr:uid="{00000000-0005-0000-0000-00004B600000}"/>
    <cellStyle name="Separador de milhares 4 2 4 2 4 3 3" xfId="37617" xr:uid="{00000000-0005-0000-0000-00004C600000}"/>
    <cellStyle name="Separador de milhares 4 2 4 2 4 3 4" xfId="17256" xr:uid="{00000000-0005-0000-0000-00004D600000}"/>
    <cellStyle name="Separador de milhares 4 2 4 2 4 4" xfId="10243" xr:uid="{00000000-0005-0000-0000-00004E600000}"/>
    <cellStyle name="Separador de milhares 4 2 4 2 4 4 2" xfId="29427" xr:uid="{00000000-0005-0000-0000-00004F600000}"/>
    <cellStyle name="Separador de milhares 4 2 4 2 4 4 3" xfId="39607" xr:uid="{00000000-0005-0000-0000-000050600000}"/>
    <cellStyle name="Separador de milhares 4 2 4 2 4 4 4" xfId="19247" xr:uid="{00000000-0005-0000-0000-000051600000}"/>
    <cellStyle name="Separador de milhares 4 2 4 2 4 5" xfId="23932" xr:uid="{00000000-0005-0000-0000-000052600000}"/>
    <cellStyle name="Separador de milhares 4 2 4 2 4 6" xfId="34112" xr:uid="{00000000-0005-0000-0000-000053600000}"/>
    <cellStyle name="Separador de milhares 4 2 4 2 4 7" xfId="13751" xr:uid="{00000000-0005-0000-0000-000054600000}"/>
    <cellStyle name="Separador de milhares 4 2 4 2 5" xfId="5621" xr:uid="{00000000-0005-0000-0000-000055600000}"/>
    <cellStyle name="Separador de milhares 4 2 4 2 5 2" xfId="9147" xr:uid="{00000000-0005-0000-0000-000056600000}"/>
    <cellStyle name="Separador de milhares 4 2 4 2 5 2 2" xfId="28331" xr:uid="{00000000-0005-0000-0000-000057600000}"/>
    <cellStyle name="Separador de milhares 4 2 4 2 5 2 3" xfId="38511" xr:uid="{00000000-0005-0000-0000-000058600000}"/>
    <cellStyle name="Separador de milhares 4 2 4 2 5 2 4" xfId="18151" xr:uid="{00000000-0005-0000-0000-000059600000}"/>
    <cellStyle name="Separador de milhares 4 2 4 2 5 3" xfId="24808" xr:uid="{00000000-0005-0000-0000-00005A600000}"/>
    <cellStyle name="Separador de milhares 4 2 4 2 5 4" xfId="34988" xr:uid="{00000000-0005-0000-0000-00005B600000}"/>
    <cellStyle name="Separador de milhares 4 2 4 2 5 5" xfId="14627" xr:uid="{00000000-0005-0000-0000-00005C600000}"/>
    <cellStyle name="Separador de milhares 4 2 4 2 6" xfId="7374" xr:uid="{00000000-0005-0000-0000-00005D600000}"/>
    <cellStyle name="Separador de milhares 4 2 4 2 6 2" xfId="26561" xr:uid="{00000000-0005-0000-0000-00005E600000}"/>
    <cellStyle name="Separador de milhares 4 2 4 2 6 3" xfId="36741" xr:uid="{00000000-0005-0000-0000-00005F600000}"/>
    <cellStyle name="Separador de milhares 4 2 4 2 6 4" xfId="16380" xr:uid="{00000000-0005-0000-0000-000060600000}"/>
    <cellStyle name="Separador de milhares 4 2 4 2 7" xfId="9367" xr:uid="{00000000-0005-0000-0000-000061600000}"/>
    <cellStyle name="Separador de milhares 4 2 4 2 7 2" xfId="28551" xr:uid="{00000000-0005-0000-0000-000062600000}"/>
    <cellStyle name="Separador de milhares 4 2 4 2 7 3" xfId="38731" xr:uid="{00000000-0005-0000-0000-000063600000}"/>
    <cellStyle name="Separador de milhares 4 2 4 2 7 4" xfId="18371" xr:uid="{00000000-0005-0000-0000-000064600000}"/>
    <cellStyle name="Separador de milhares 4 2 4 2 8" xfId="11120" xr:uid="{00000000-0005-0000-0000-000065600000}"/>
    <cellStyle name="Separador de milhares 4 2 4 2 8 2" xfId="30304" xr:uid="{00000000-0005-0000-0000-000066600000}"/>
    <cellStyle name="Separador de milhares 4 2 4 2 8 3" xfId="40484" xr:uid="{00000000-0005-0000-0000-000067600000}"/>
    <cellStyle name="Separador de milhares 4 2 4 2 8 4" xfId="20124" xr:uid="{00000000-0005-0000-0000-000068600000}"/>
    <cellStyle name="Separador de milhares 4 2 4 2 9" xfId="11996" xr:uid="{00000000-0005-0000-0000-000069600000}"/>
    <cellStyle name="Separador de milhares 4 2 4 2 9 2" xfId="31180" xr:uid="{00000000-0005-0000-0000-00006A600000}"/>
    <cellStyle name="Separador de milhares 4 2 4 2 9 3" xfId="41360" xr:uid="{00000000-0005-0000-0000-00006B600000}"/>
    <cellStyle name="Separador de milhares 4 2 4 2 9 4" xfId="21000" xr:uid="{00000000-0005-0000-0000-00006C600000}"/>
    <cellStyle name="Separador de milhares 4 2 4 20" xfId="3746" xr:uid="{00000000-0005-0000-0000-00006D600000}"/>
    <cellStyle name="Separador de milhares 4 2 4 3" xfId="3969" xr:uid="{00000000-0005-0000-0000-00006E600000}"/>
    <cellStyle name="Separador de milhares 4 2 4 3 10" xfId="23157" xr:uid="{00000000-0005-0000-0000-00006F600000}"/>
    <cellStyle name="Separador de milhares 4 2 4 3 11" xfId="33337" xr:uid="{00000000-0005-0000-0000-000070600000}"/>
    <cellStyle name="Separador de milhares 4 2 4 3 12" xfId="12976" xr:uid="{00000000-0005-0000-0000-000071600000}"/>
    <cellStyle name="Separador de milhares 4 2 4 3 2" xfId="4407" xr:uid="{00000000-0005-0000-0000-000072600000}"/>
    <cellStyle name="Separador de milhares 4 2 4 3 2 10" xfId="33775" xr:uid="{00000000-0005-0000-0000-000073600000}"/>
    <cellStyle name="Separador de milhares 4 2 4 3 2 11" xfId="13414" xr:uid="{00000000-0005-0000-0000-000074600000}"/>
    <cellStyle name="Separador de milhares 4 2 4 3 2 2" xfId="5284" xr:uid="{00000000-0005-0000-0000-000075600000}"/>
    <cellStyle name="Separador de milhares 4 2 4 3 2 2 2" xfId="7036" xr:uid="{00000000-0005-0000-0000-000076600000}"/>
    <cellStyle name="Separador de milhares 4 2 4 3 2 2 2 2" xfId="26223" xr:uid="{00000000-0005-0000-0000-000077600000}"/>
    <cellStyle name="Separador de milhares 4 2 4 3 2 2 2 3" xfId="36403" xr:uid="{00000000-0005-0000-0000-000078600000}"/>
    <cellStyle name="Separador de milhares 4 2 4 3 2 2 2 4" xfId="16042" xr:uid="{00000000-0005-0000-0000-000079600000}"/>
    <cellStyle name="Separador de milhares 4 2 4 3 2 2 3" xfId="8789" xr:uid="{00000000-0005-0000-0000-00007A600000}"/>
    <cellStyle name="Separador de milhares 4 2 4 3 2 2 3 2" xfId="27976" xr:uid="{00000000-0005-0000-0000-00007B600000}"/>
    <cellStyle name="Separador de milhares 4 2 4 3 2 2 3 3" xfId="38156" xr:uid="{00000000-0005-0000-0000-00007C600000}"/>
    <cellStyle name="Separador de milhares 4 2 4 3 2 2 3 4" xfId="17795" xr:uid="{00000000-0005-0000-0000-00007D600000}"/>
    <cellStyle name="Separador de milhares 4 2 4 3 2 2 4" xfId="10782" xr:uid="{00000000-0005-0000-0000-00007E600000}"/>
    <cellStyle name="Separador de milhares 4 2 4 3 2 2 4 2" xfId="29966" xr:uid="{00000000-0005-0000-0000-00007F600000}"/>
    <cellStyle name="Separador de milhares 4 2 4 3 2 2 4 3" xfId="40146" xr:uid="{00000000-0005-0000-0000-000080600000}"/>
    <cellStyle name="Separador de milhares 4 2 4 3 2 2 4 4" xfId="19786" xr:uid="{00000000-0005-0000-0000-000081600000}"/>
    <cellStyle name="Separador de milhares 4 2 4 3 2 2 5" xfId="24471" xr:uid="{00000000-0005-0000-0000-000082600000}"/>
    <cellStyle name="Separador de milhares 4 2 4 3 2 2 6" xfId="34651" xr:uid="{00000000-0005-0000-0000-000083600000}"/>
    <cellStyle name="Separador de milhares 4 2 4 3 2 2 7" xfId="14290" xr:uid="{00000000-0005-0000-0000-000084600000}"/>
    <cellStyle name="Separador de milhares 4 2 4 3 2 3" xfId="6160" xr:uid="{00000000-0005-0000-0000-000085600000}"/>
    <cellStyle name="Separador de milhares 4 2 4 3 2 3 2" xfId="25347" xr:uid="{00000000-0005-0000-0000-000086600000}"/>
    <cellStyle name="Separador de milhares 4 2 4 3 2 3 3" xfId="35527" xr:uid="{00000000-0005-0000-0000-000087600000}"/>
    <cellStyle name="Separador de milhares 4 2 4 3 2 3 4" xfId="15166" xr:uid="{00000000-0005-0000-0000-000088600000}"/>
    <cellStyle name="Separador de milhares 4 2 4 3 2 4" xfId="7913" xr:uid="{00000000-0005-0000-0000-000089600000}"/>
    <cellStyle name="Separador de milhares 4 2 4 3 2 4 2" xfId="27100" xr:uid="{00000000-0005-0000-0000-00008A600000}"/>
    <cellStyle name="Separador de milhares 4 2 4 3 2 4 3" xfId="37280" xr:uid="{00000000-0005-0000-0000-00008B600000}"/>
    <cellStyle name="Separador de milhares 4 2 4 3 2 4 4" xfId="16919" xr:uid="{00000000-0005-0000-0000-00008C600000}"/>
    <cellStyle name="Separador de milhares 4 2 4 3 2 5" xfId="9906" xr:uid="{00000000-0005-0000-0000-00008D600000}"/>
    <cellStyle name="Separador de milhares 4 2 4 3 2 5 2" xfId="29090" xr:uid="{00000000-0005-0000-0000-00008E600000}"/>
    <cellStyle name="Separador de milhares 4 2 4 3 2 5 3" xfId="39270" xr:uid="{00000000-0005-0000-0000-00008F600000}"/>
    <cellStyle name="Separador de milhares 4 2 4 3 2 5 4" xfId="18910" xr:uid="{00000000-0005-0000-0000-000090600000}"/>
    <cellStyle name="Separador de milhares 4 2 4 3 2 6" xfId="11659" xr:uid="{00000000-0005-0000-0000-000091600000}"/>
    <cellStyle name="Separador de milhares 4 2 4 3 2 6 2" xfId="30843" xr:uid="{00000000-0005-0000-0000-000092600000}"/>
    <cellStyle name="Separador de milhares 4 2 4 3 2 6 3" xfId="41023" xr:uid="{00000000-0005-0000-0000-000093600000}"/>
    <cellStyle name="Separador de milhares 4 2 4 3 2 6 4" xfId="20663" xr:uid="{00000000-0005-0000-0000-000094600000}"/>
    <cellStyle name="Separador de milhares 4 2 4 3 2 7" xfId="12535" xr:uid="{00000000-0005-0000-0000-000095600000}"/>
    <cellStyle name="Separador de milhares 4 2 4 3 2 7 2" xfId="31719" xr:uid="{00000000-0005-0000-0000-000096600000}"/>
    <cellStyle name="Separador de milhares 4 2 4 3 2 7 3" xfId="41899" xr:uid="{00000000-0005-0000-0000-000097600000}"/>
    <cellStyle name="Separador de milhares 4 2 4 3 2 7 4" xfId="21539" xr:uid="{00000000-0005-0000-0000-000098600000}"/>
    <cellStyle name="Separador de milhares 4 2 4 3 2 8" xfId="22416" xr:uid="{00000000-0005-0000-0000-000099600000}"/>
    <cellStyle name="Separador de milhares 4 2 4 3 2 8 2" xfId="32596" xr:uid="{00000000-0005-0000-0000-00009A600000}"/>
    <cellStyle name="Separador de milhares 4 2 4 3 2 8 3" xfId="42776" xr:uid="{00000000-0005-0000-0000-00009B600000}"/>
    <cellStyle name="Separador de milhares 4 2 4 3 2 9" xfId="23595" xr:uid="{00000000-0005-0000-0000-00009C600000}"/>
    <cellStyle name="Separador de milhares 4 2 4 3 3" xfId="4846" xr:uid="{00000000-0005-0000-0000-00009D600000}"/>
    <cellStyle name="Separador de milhares 4 2 4 3 3 2" xfId="6598" xr:uid="{00000000-0005-0000-0000-00009E600000}"/>
    <cellStyle name="Separador de milhares 4 2 4 3 3 2 2" xfId="25785" xr:uid="{00000000-0005-0000-0000-00009F600000}"/>
    <cellStyle name="Separador de milhares 4 2 4 3 3 2 3" xfId="35965" xr:uid="{00000000-0005-0000-0000-0000A0600000}"/>
    <cellStyle name="Separador de milhares 4 2 4 3 3 2 4" xfId="15604" xr:uid="{00000000-0005-0000-0000-0000A1600000}"/>
    <cellStyle name="Separador de milhares 4 2 4 3 3 3" xfId="8351" xr:uid="{00000000-0005-0000-0000-0000A2600000}"/>
    <cellStyle name="Separador de milhares 4 2 4 3 3 3 2" xfId="27538" xr:uid="{00000000-0005-0000-0000-0000A3600000}"/>
    <cellStyle name="Separador de milhares 4 2 4 3 3 3 3" xfId="37718" xr:uid="{00000000-0005-0000-0000-0000A4600000}"/>
    <cellStyle name="Separador de milhares 4 2 4 3 3 3 4" xfId="17357" xr:uid="{00000000-0005-0000-0000-0000A5600000}"/>
    <cellStyle name="Separador de milhares 4 2 4 3 3 4" xfId="10344" xr:uid="{00000000-0005-0000-0000-0000A6600000}"/>
    <cellStyle name="Separador de milhares 4 2 4 3 3 4 2" xfId="29528" xr:uid="{00000000-0005-0000-0000-0000A7600000}"/>
    <cellStyle name="Separador de milhares 4 2 4 3 3 4 3" xfId="39708" xr:uid="{00000000-0005-0000-0000-0000A8600000}"/>
    <cellStyle name="Separador de milhares 4 2 4 3 3 4 4" xfId="19348" xr:uid="{00000000-0005-0000-0000-0000A9600000}"/>
    <cellStyle name="Separador de milhares 4 2 4 3 3 5" xfId="24033" xr:uid="{00000000-0005-0000-0000-0000AA600000}"/>
    <cellStyle name="Separador de milhares 4 2 4 3 3 6" xfId="34213" xr:uid="{00000000-0005-0000-0000-0000AB600000}"/>
    <cellStyle name="Separador de milhares 4 2 4 3 3 7" xfId="13852" xr:uid="{00000000-0005-0000-0000-0000AC600000}"/>
    <cellStyle name="Separador de milhares 4 2 4 3 4" xfId="5722" xr:uid="{00000000-0005-0000-0000-0000AD600000}"/>
    <cellStyle name="Separador de milhares 4 2 4 3 4 2" xfId="24909" xr:uid="{00000000-0005-0000-0000-0000AE600000}"/>
    <cellStyle name="Separador de milhares 4 2 4 3 4 3" xfId="35089" xr:uid="{00000000-0005-0000-0000-0000AF600000}"/>
    <cellStyle name="Separador de milhares 4 2 4 3 4 4" xfId="14728" xr:uid="{00000000-0005-0000-0000-0000B0600000}"/>
    <cellStyle name="Separador de milhares 4 2 4 3 5" xfId="7475" xr:uid="{00000000-0005-0000-0000-0000B1600000}"/>
    <cellStyle name="Separador de milhares 4 2 4 3 5 2" xfId="26662" xr:uid="{00000000-0005-0000-0000-0000B2600000}"/>
    <cellStyle name="Separador de milhares 4 2 4 3 5 3" xfId="36842" xr:uid="{00000000-0005-0000-0000-0000B3600000}"/>
    <cellStyle name="Separador de milhares 4 2 4 3 5 4" xfId="16481" xr:uid="{00000000-0005-0000-0000-0000B4600000}"/>
    <cellStyle name="Separador de milhares 4 2 4 3 6" xfId="9468" xr:uid="{00000000-0005-0000-0000-0000B5600000}"/>
    <cellStyle name="Separador de milhares 4 2 4 3 6 2" xfId="28652" xr:uid="{00000000-0005-0000-0000-0000B6600000}"/>
    <cellStyle name="Separador de milhares 4 2 4 3 6 3" xfId="38832" xr:uid="{00000000-0005-0000-0000-0000B7600000}"/>
    <cellStyle name="Separador de milhares 4 2 4 3 6 4" xfId="18472" xr:uid="{00000000-0005-0000-0000-0000B8600000}"/>
    <cellStyle name="Separador de milhares 4 2 4 3 7" xfId="11221" xr:uid="{00000000-0005-0000-0000-0000B9600000}"/>
    <cellStyle name="Separador de milhares 4 2 4 3 7 2" xfId="30405" xr:uid="{00000000-0005-0000-0000-0000BA600000}"/>
    <cellStyle name="Separador de milhares 4 2 4 3 7 3" xfId="40585" xr:uid="{00000000-0005-0000-0000-0000BB600000}"/>
    <cellStyle name="Separador de milhares 4 2 4 3 7 4" xfId="20225" xr:uid="{00000000-0005-0000-0000-0000BC600000}"/>
    <cellStyle name="Separador de milhares 4 2 4 3 8" xfId="12097" xr:uid="{00000000-0005-0000-0000-0000BD600000}"/>
    <cellStyle name="Separador de milhares 4 2 4 3 8 2" xfId="31281" xr:uid="{00000000-0005-0000-0000-0000BE600000}"/>
    <cellStyle name="Separador de milhares 4 2 4 3 8 3" xfId="41461" xr:uid="{00000000-0005-0000-0000-0000BF600000}"/>
    <cellStyle name="Separador de milhares 4 2 4 3 8 4" xfId="21101" xr:uid="{00000000-0005-0000-0000-0000C0600000}"/>
    <cellStyle name="Separador de milhares 4 2 4 3 9" xfId="21978" xr:uid="{00000000-0005-0000-0000-0000C1600000}"/>
    <cellStyle name="Separador de milhares 4 2 4 3 9 2" xfId="32158" xr:uid="{00000000-0005-0000-0000-0000C2600000}"/>
    <cellStyle name="Separador de milhares 4 2 4 3 9 3" xfId="42338" xr:uid="{00000000-0005-0000-0000-0000C3600000}"/>
    <cellStyle name="Separador de milhares 4 2 4 4" xfId="4188" xr:uid="{00000000-0005-0000-0000-0000C4600000}"/>
    <cellStyle name="Separador de milhares 4 2 4 4 10" xfId="33556" xr:uid="{00000000-0005-0000-0000-0000C5600000}"/>
    <cellStyle name="Separador de milhares 4 2 4 4 11" xfId="13195" xr:uid="{00000000-0005-0000-0000-0000C6600000}"/>
    <cellStyle name="Separador de milhares 4 2 4 4 2" xfId="5065" xr:uid="{00000000-0005-0000-0000-0000C7600000}"/>
    <cellStyle name="Separador de milhares 4 2 4 4 2 2" xfId="6817" xr:uid="{00000000-0005-0000-0000-0000C8600000}"/>
    <cellStyle name="Separador de milhares 4 2 4 4 2 2 2" xfId="26004" xr:uid="{00000000-0005-0000-0000-0000C9600000}"/>
    <cellStyle name="Separador de milhares 4 2 4 4 2 2 3" xfId="36184" xr:uid="{00000000-0005-0000-0000-0000CA600000}"/>
    <cellStyle name="Separador de milhares 4 2 4 4 2 2 4" xfId="15823" xr:uid="{00000000-0005-0000-0000-0000CB600000}"/>
    <cellStyle name="Separador de milhares 4 2 4 4 2 3" xfId="8570" xr:uid="{00000000-0005-0000-0000-0000CC600000}"/>
    <cellStyle name="Separador de milhares 4 2 4 4 2 3 2" xfId="27757" xr:uid="{00000000-0005-0000-0000-0000CD600000}"/>
    <cellStyle name="Separador de milhares 4 2 4 4 2 3 3" xfId="37937" xr:uid="{00000000-0005-0000-0000-0000CE600000}"/>
    <cellStyle name="Separador de milhares 4 2 4 4 2 3 4" xfId="17576" xr:uid="{00000000-0005-0000-0000-0000CF600000}"/>
    <cellStyle name="Separador de milhares 4 2 4 4 2 4" xfId="10563" xr:uid="{00000000-0005-0000-0000-0000D0600000}"/>
    <cellStyle name="Separador de milhares 4 2 4 4 2 4 2" xfId="29747" xr:uid="{00000000-0005-0000-0000-0000D1600000}"/>
    <cellStyle name="Separador de milhares 4 2 4 4 2 4 3" xfId="39927" xr:uid="{00000000-0005-0000-0000-0000D2600000}"/>
    <cellStyle name="Separador de milhares 4 2 4 4 2 4 4" xfId="19567" xr:uid="{00000000-0005-0000-0000-0000D3600000}"/>
    <cellStyle name="Separador de milhares 4 2 4 4 2 5" xfId="24252" xr:uid="{00000000-0005-0000-0000-0000D4600000}"/>
    <cellStyle name="Separador de milhares 4 2 4 4 2 6" xfId="34432" xr:uid="{00000000-0005-0000-0000-0000D5600000}"/>
    <cellStyle name="Separador de milhares 4 2 4 4 2 7" xfId="14071" xr:uid="{00000000-0005-0000-0000-0000D6600000}"/>
    <cellStyle name="Separador de milhares 4 2 4 4 3" xfId="5941" xr:uid="{00000000-0005-0000-0000-0000D7600000}"/>
    <cellStyle name="Separador de milhares 4 2 4 4 3 2" xfId="25128" xr:uid="{00000000-0005-0000-0000-0000D8600000}"/>
    <cellStyle name="Separador de milhares 4 2 4 4 3 3" xfId="35308" xr:uid="{00000000-0005-0000-0000-0000D9600000}"/>
    <cellStyle name="Separador de milhares 4 2 4 4 3 4" xfId="14947" xr:uid="{00000000-0005-0000-0000-0000DA600000}"/>
    <cellStyle name="Separador de milhares 4 2 4 4 4" xfId="7694" xr:uid="{00000000-0005-0000-0000-0000DB600000}"/>
    <cellStyle name="Separador de milhares 4 2 4 4 4 2" xfId="26881" xr:uid="{00000000-0005-0000-0000-0000DC600000}"/>
    <cellStyle name="Separador de milhares 4 2 4 4 4 3" xfId="37061" xr:uid="{00000000-0005-0000-0000-0000DD600000}"/>
    <cellStyle name="Separador de milhares 4 2 4 4 4 4" xfId="16700" xr:uid="{00000000-0005-0000-0000-0000DE600000}"/>
    <cellStyle name="Separador de milhares 4 2 4 4 5" xfId="9687" xr:uid="{00000000-0005-0000-0000-0000DF600000}"/>
    <cellStyle name="Separador de milhares 4 2 4 4 5 2" xfId="28871" xr:uid="{00000000-0005-0000-0000-0000E0600000}"/>
    <cellStyle name="Separador de milhares 4 2 4 4 5 3" xfId="39051" xr:uid="{00000000-0005-0000-0000-0000E1600000}"/>
    <cellStyle name="Separador de milhares 4 2 4 4 5 4" xfId="18691" xr:uid="{00000000-0005-0000-0000-0000E2600000}"/>
    <cellStyle name="Separador de milhares 4 2 4 4 6" xfId="11440" xr:uid="{00000000-0005-0000-0000-0000E3600000}"/>
    <cellStyle name="Separador de milhares 4 2 4 4 6 2" xfId="30624" xr:uid="{00000000-0005-0000-0000-0000E4600000}"/>
    <cellStyle name="Separador de milhares 4 2 4 4 6 3" xfId="40804" xr:uid="{00000000-0005-0000-0000-0000E5600000}"/>
    <cellStyle name="Separador de milhares 4 2 4 4 6 4" xfId="20444" xr:uid="{00000000-0005-0000-0000-0000E6600000}"/>
    <cellStyle name="Separador de milhares 4 2 4 4 7" xfId="12316" xr:uid="{00000000-0005-0000-0000-0000E7600000}"/>
    <cellStyle name="Separador de milhares 4 2 4 4 7 2" xfId="31500" xr:uid="{00000000-0005-0000-0000-0000E8600000}"/>
    <cellStyle name="Separador de milhares 4 2 4 4 7 3" xfId="41680" xr:uid="{00000000-0005-0000-0000-0000E9600000}"/>
    <cellStyle name="Separador de milhares 4 2 4 4 7 4" xfId="21320" xr:uid="{00000000-0005-0000-0000-0000EA600000}"/>
    <cellStyle name="Separador de milhares 4 2 4 4 8" xfId="22197" xr:uid="{00000000-0005-0000-0000-0000EB600000}"/>
    <cellStyle name="Separador de milhares 4 2 4 4 8 2" xfId="32377" xr:uid="{00000000-0005-0000-0000-0000EC600000}"/>
    <cellStyle name="Separador de milhares 4 2 4 4 8 3" xfId="42557" xr:uid="{00000000-0005-0000-0000-0000ED600000}"/>
    <cellStyle name="Separador de milhares 4 2 4 4 9" xfId="23376" xr:uid="{00000000-0005-0000-0000-0000EE600000}"/>
    <cellStyle name="Separador de milhares 4 2 4 5" xfId="4627" xr:uid="{00000000-0005-0000-0000-0000EF600000}"/>
    <cellStyle name="Separador de milhares 4 2 4 5 2" xfId="6379" xr:uid="{00000000-0005-0000-0000-0000F0600000}"/>
    <cellStyle name="Separador de milhares 4 2 4 5 2 2" xfId="25566" xr:uid="{00000000-0005-0000-0000-0000F1600000}"/>
    <cellStyle name="Separador de milhares 4 2 4 5 2 3" xfId="35746" xr:uid="{00000000-0005-0000-0000-0000F2600000}"/>
    <cellStyle name="Separador de milhares 4 2 4 5 2 4" xfId="15385" xr:uid="{00000000-0005-0000-0000-0000F3600000}"/>
    <cellStyle name="Separador de milhares 4 2 4 5 3" xfId="8132" xr:uid="{00000000-0005-0000-0000-0000F4600000}"/>
    <cellStyle name="Separador de milhares 4 2 4 5 3 2" xfId="27319" xr:uid="{00000000-0005-0000-0000-0000F5600000}"/>
    <cellStyle name="Separador de milhares 4 2 4 5 3 3" xfId="37499" xr:uid="{00000000-0005-0000-0000-0000F6600000}"/>
    <cellStyle name="Separador de milhares 4 2 4 5 3 4" xfId="17138" xr:uid="{00000000-0005-0000-0000-0000F7600000}"/>
    <cellStyle name="Separador de milhares 4 2 4 5 4" xfId="10125" xr:uid="{00000000-0005-0000-0000-0000F8600000}"/>
    <cellStyle name="Separador de milhares 4 2 4 5 4 2" xfId="29309" xr:uid="{00000000-0005-0000-0000-0000F9600000}"/>
    <cellStyle name="Separador de milhares 4 2 4 5 4 3" xfId="39489" xr:uid="{00000000-0005-0000-0000-0000FA600000}"/>
    <cellStyle name="Separador de milhares 4 2 4 5 4 4" xfId="19129" xr:uid="{00000000-0005-0000-0000-0000FB600000}"/>
    <cellStyle name="Separador de milhares 4 2 4 5 5" xfId="23814" xr:uid="{00000000-0005-0000-0000-0000FC600000}"/>
    <cellStyle name="Separador de milhares 4 2 4 5 6" xfId="33994" xr:uid="{00000000-0005-0000-0000-0000FD600000}"/>
    <cellStyle name="Separador de milhares 4 2 4 5 7" xfId="13633" xr:uid="{00000000-0005-0000-0000-0000FE600000}"/>
    <cellStyle name="Separador de milhares 4 2 4 6" xfId="5503" xr:uid="{00000000-0005-0000-0000-0000FF600000}"/>
    <cellStyle name="Separador de milhares 4 2 4 6 2" xfId="9029" xr:uid="{00000000-0005-0000-0000-000000610000}"/>
    <cellStyle name="Separador de milhares 4 2 4 6 2 2" xfId="28213" xr:uid="{00000000-0005-0000-0000-000001610000}"/>
    <cellStyle name="Separador de milhares 4 2 4 6 2 3" xfId="38393" xr:uid="{00000000-0005-0000-0000-000002610000}"/>
    <cellStyle name="Separador de milhares 4 2 4 6 2 4" xfId="18033" xr:uid="{00000000-0005-0000-0000-000003610000}"/>
    <cellStyle name="Separador de milhares 4 2 4 6 3" xfId="24690" xr:uid="{00000000-0005-0000-0000-000004610000}"/>
    <cellStyle name="Separador de milhares 4 2 4 6 4" xfId="34870" xr:uid="{00000000-0005-0000-0000-000005610000}"/>
    <cellStyle name="Separador de milhares 4 2 4 6 5" xfId="14509" xr:uid="{00000000-0005-0000-0000-000006610000}"/>
    <cellStyle name="Separador de milhares 4 2 4 7" xfId="7256" xr:uid="{00000000-0005-0000-0000-000007610000}"/>
    <cellStyle name="Separador de milhares 4 2 4 7 2" xfId="26443" xr:uid="{00000000-0005-0000-0000-000008610000}"/>
    <cellStyle name="Separador de milhares 4 2 4 7 3" xfId="36623" xr:uid="{00000000-0005-0000-0000-000009610000}"/>
    <cellStyle name="Separador de milhares 4 2 4 7 4" xfId="16262" xr:uid="{00000000-0005-0000-0000-00000A610000}"/>
    <cellStyle name="Separador de milhares 4 2 4 8" xfId="9249" xr:uid="{00000000-0005-0000-0000-00000B610000}"/>
    <cellStyle name="Separador de milhares 4 2 4 8 2" xfId="28433" xr:uid="{00000000-0005-0000-0000-00000C610000}"/>
    <cellStyle name="Separador de milhares 4 2 4 8 3" xfId="38613" xr:uid="{00000000-0005-0000-0000-00000D610000}"/>
    <cellStyle name="Separador de milhares 4 2 4 8 4" xfId="18253" xr:uid="{00000000-0005-0000-0000-00000E610000}"/>
    <cellStyle name="Separador de milhares 4 2 4 9" xfId="11002" xr:uid="{00000000-0005-0000-0000-00000F610000}"/>
    <cellStyle name="Separador de milhares 4 2 4 9 2" xfId="30186" xr:uid="{00000000-0005-0000-0000-000010610000}"/>
    <cellStyle name="Separador de milhares 4 2 4 9 3" xfId="40366" xr:uid="{00000000-0005-0000-0000-000011610000}"/>
    <cellStyle name="Separador de milhares 4 2 4 9 4" xfId="20006" xr:uid="{00000000-0005-0000-0000-000012610000}"/>
    <cellStyle name="Separador de milhares 4 2 5" xfId="1746" xr:uid="{00000000-0005-0000-0000-000013610000}"/>
    <cellStyle name="Separador de milhares 4 2 5 10" xfId="21816" xr:uid="{00000000-0005-0000-0000-000014610000}"/>
    <cellStyle name="Separador de milhares 4 2 5 10 2" xfId="31996" xr:uid="{00000000-0005-0000-0000-000015610000}"/>
    <cellStyle name="Separador de milhares 4 2 5 10 3" xfId="42176" xr:uid="{00000000-0005-0000-0000-000016610000}"/>
    <cellStyle name="Separador de milhares 4 2 5 11" xfId="22712" xr:uid="{00000000-0005-0000-0000-000017610000}"/>
    <cellStyle name="Separador de milhares 4 2 5 11 2" xfId="32892" xr:uid="{00000000-0005-0000-0000-000018610000}"/>
    <cellStyle name="Separador de milhares 4 2 5 11 3" xfId="43072" xr:uid="{00000000-0005-0000-0000-000019610000}"/>
    <cellStyle name="Separador de milhares 4 2 5 12" xfId="22951" xr:uid="{00000000-0005-0000-0000-00001A610000}"/>
    <cellStyle name="Separador de milhares 4 2 5 13" xfId="33131" xr:uid="{00000000-0005-0000-0000-00001B610000}"/>
    <cellStyle name="Separador de milhares 4 2 5 14" xfId="43311" xr:uid="{00000000-0005-0000-0000-00001C610000}"/>
    <cellStyle name="Separador de milhares 4 2 5 15" xfId="43550" xr:uid="{00000000-0005-0000-0000-00001D610000}"/>
    <cellStyle name="Separador de milhares 4 2 5 16" xfId="12814" xr:uid="{00000000-0005-0000-0000-00001E610000}"/>
    <cellStyle name="Separador de milhares 4 2 5 17" xfId="3806" xr:uid="{00000000-0005-0000-0000-00001F610000}"/>
    <cellStyle name="Separador de milhares 4 2 5 2" xfId="4026" xr:uid="{00000000-0005-0000-0000-000020610000}"/>
    <cellStyle name="Separador de milhares 4 2 5 2 10" xfId="23214" xr:uid="{00000000-0005-0000-0000-000021610000}"/>
    <cellStyle name="Separador de milhares 4 2 5 2 11" xfId="33394" xr:uid="{00000000-0005-0000-0000-000022610000}"/>
    <cellStyle name="Separador de milhares 4 2 5 2 12" xfId="13033" xr:uid="{00000000-0005-0000-0000-000023610000}"/>
    <cellStyle name="Separador de milhares 4 2 5 2 2" xfId="4464" xr:uid="{00000000-0005-0000-0000-000024610000}"/>
    <cellStyle name="Separador de milhares 4 2 5 2 2 10" xfId="33832" xr:uid="{00000000-0005-0000-0000-000025610000}"/>
    <cellStyle name="Separador de milhares 4 2 5 2 2 11" xfId="13471" xr:uid="{00000000-0005-0000-0000-000026610000}"/>
    <cellStyle name="Separador de milhares 4 2 5 2 2 2" xfId="5341" xr:uid="{00000000-0005-0000-0000-000027610000}"/>
    <cellStyle name="Separador de milhares 4 2 5 2 2 2 2" xfId="7093" xr:uid="{00000000-0005-0000-0000-000028610000}"/>
    <cellStyle name="Separador de milhares 4 2 5 2 2 2 2 2" xfId="26280" xr:uid="{00000000-0005-0000-0000-000029610000}"/>
    <cellStyle name="Separador de milhares 4 2 5 2 2 2 2 3" xfId="36460" xr:uid="{00000000-0005-0000-0000-00002A610000}"/>
    <cellStyle name="Separador de milhares 4 2 5 2 2 2 2 4" xfId="16099" xr:uid="{00000000-0005-0000-0000-00002B610000}"/>
    <cellStyle name="Separador de milhares 4 2 5 2 2 2 3" xfId="8846" xr:uid="{00000000-0005-0000-0000-00002C610000}"/>
    <cellStyle name="Separador de milhares 4 2 5 2 2 2 3 2" xfId="28033" xr:uid="{00000000-0005-0000-0000-00002D610000}"/>
    <cellStyle name="Separador de milhares 4 2 5 2 2 2 3 3" xfId="38213" xr:uid="{00000000-0005-0000-0000-00002E610000}"/>
    <cellStyle name="Separador de milhares 4 2 5 2 2 2 3 4" xfId="17852" xr:uid="{00000000-0005-0000-0000-00002F610000}"/>
    <cellStyle name="Separador de milhares 4 2 5 2 2 2 4" xfId="10839" xr:uid="{00000000-0005-0000-0000-000030610000}"/>
    <cellStyle name="Separador de milhares 4 2 5 2 2 2 4 2" xfId="30023" xr:uid="{00000000-0005-0000-0000-000031610000}"/>
    <cellStyle name="Separador de milhares 4 2 5 2 2 2 4 3" xfId="40203" xr:uid="{00000000-0005-0000-0000-000032610000}"/>
    <cellStyle name="Separador de milhares 4 2 5 2 2 2 4 4" xfId="19843" xr:uid="{00000000-0005-0000-0000-000033610000}"/>
    <cellStyle name="Separador de milhares 4 2 5 2 2 2 5" xfId="24528" xr:uid="{00000000-0005-0000-0000-000034610000}"/>
    <cellStyle name="Separador de milhares 4 2 5 2 2 2 6" xfId="34708" xr:uid="{00000000-0005-0000-0000-000035610000}"/>
    <cellStyle name="Separador de milhares 4 2 5 2 2 2 7" xfId="14347" xr:uid="{00000000-0005-0000-0000-000036610000}"/>
    <cellStyle name="Separador de milhares 4 2 5 2 2 3" xfId="6217" xr:uid="{00000000-0005-0000-0000-000037610000}"/>
    <cellStyle name="Separador de milhares 4 2 5 2 2 3 2" xfId="25404" xr:uid="{00000000-0005-0000-0000-000038610000}"/>
    <cellStyle name="Separador de milhares 4 2 5 2 2 3 3" xfId="35584" xr:uid="{00000000-0005-0000-0000-000039610000}"/>
    <cellStyle name="Separador de milhares 4 2 5 2 2 3 4" xfId="15223" xr:uid="{00000000-0005-0000-0000-00003A610000}"/>
    <cellStyle name="Separador de milhares 4 2 5 2 2 4" xfId="7970" xr:uid="{00000000-0005-0000-0000-00003B610000}"/>
    <cellStyle name="Separador de milhares 4 2 5 2 2 4 2" xfId="27157" xr:uid="{00000000-0005-0000-0000-00003C610000}"/>
    <cellStyle name="Separador de milhares 4 2 5 2 2 4 3" xfId="37337" xr:uid="{00000000-0005-0000-0000-00003D610000}"/>
    <cellStyle name="Separador de milhares 4 2 5 2 2 4 4" xfId="16976" xr:uid="{00000000-0005-0000-0000-00003E610000}"/>
    <cellStyle name="Separador de milhares 4 2 5 2 2 5" xfId="9963" xr:uid="{00000000-0005-0000-0000-00003F610000}"/>
    <cellStyle name="Separador de milhares 4 2 5 2 2 5 2" xfId="29147" xr:uid="{00000000-0005-0000-0000-000040610000}"/>
    <cellStyle name="Separador de milhares 4 2 5 2 2 5 3" xfId="39327" xr:uid="{00000000-0005-0000-0000-000041610000}"/>
    <cellStyle name="Separador de milhares 4 2 5 2 2 5 4" xfId="18967" xr:uid="{00000000-0005-0000-0000-000042610000}"/>
    <cellStyle name="Separador de milhares 4 2 5 2 2 6" xfId="11716" xr:uid="{00000000-0005-0000-0000-000043610000}"/>
    <cellStyle name="Separador de milhares 4 2 5 2 2 6 2" xfId="30900" xr:uid="{00000000-0005-0000-0000-000044610000}"/>
    <cellStyle name="Separador de milhares 4 2 5 2 2 6 3" xfId="41080" xr:uid="{00000000-0005-0000-0000-000045610000}"/>
    <cellStyle name="Separador de milhares 4 2 5 2 2 6 4" xfId="20720" xr:uid="{00000000-0005-0000-0000-000046610000}"/>
    <cellStyle name="Separador de milhares 4 2 5 2 2 7" xfId="12592" xr:uid="{00000000-0005-0000-0000-000047610000}"/>
    <cellStyle name="Separador de milhares 4 2 5 2 2 7 2" xfId="31776" xr:uid="{00000000-0005-0000-0000-000048610000}"/>
    <cellStyle name="Separador de milhares 4 2 5 2 2 7 3" xfId="41956" xr:uid="{00000000-0005-0000-0000-000049610000}"/>
    <cellStyle name="Separador de milhares 4 2 5 2 2 7 4" xfId="21596" xr:uid="{00000000-0005-0000-0000-00004A610000}"/>
    <cellStyle name="Separador de milhares 4 2 5 2 2 8" xfId="22473" xr:uid="{00000000-0005-0000-0000-00004B610000}"/>
    <cellStyle name="Separador de milhares 4 2 5 2 2 8 2" xfId="32653" xr:uid="{00000000-0005-0000-0000-00004C610000}"/>
    <cellStyle name="Separador de milhares 4 2 5 2 2 8 3" xfId="42833" xr:uid="{00000000-0005-0000-0000-00004D610000}"/>
    <cellStyle name="Separador de milhares 4 2 5 2 2 9" xfId="23652" xr:uid="{00000000-0005-0000-0000-00004E610000}"/>
    <cellStyle name="Separador de milhares 4 2 5 2 3" xfId="4903" xr:uid="{00000000-0005-0000-0000-00004F610000}"/>
    <cellStyle name="Separador de milhares 4 2 5 2 3 2" xfId="6655" xr:uid="{00000000-0005-0000-0000-000050610000}"/>
    <cellStyle name="Separador de milhares 4 2 5 2 3 2 2" xfId="25842" xr:uid="{00000000-0005-0000-0000-000051610000}"/>
    <cellStyle name="Separador de milhares 4 2 5 2 3 2 3" xfId="36022" xr:uid="{00000000-0005-0000-0000-000052610000}"/>
    <cellStyle name="Separador de milhares 4 2 5 2 3 2 4" xfId="15661" xr:uid="{00000000-0005-0000-0000-000053610000}"/>
    <cellStyle name="Separador de milhares 4 2 5 2 3 3" xfId="8408" xr:uid="{00000000-0005-0000-0000-000054610000}"/>
    <cellStyle name="Separador de milhares 4 2 5 2 3 3 2" xfId="27595" xr:uid="{00000000-0005-0000-0000-000055610000}"/>
    <cellStyle name="Separador de milhares 4 2 5 2 3 3 3" xfId="37775" xr:uid="{00000000-0005-0000-0000-000056610000}"/>
    <cellStyle name="Separador de milhares 4 2 5 2 3 3 4" xfId="17414" xr:uid="{00000000-0005-0000-0000-000057610000}"/>
    <cellStyle name="Separador de milhares 4 2 5 2 3 4" xfId="10401" xr:uid="{00000000-0005-0000-0000-000058610000}"/>
    <cellStyle name="Separador de milhares 4 2 5 2 3 4 2" xfId="29585" xr:uid="{00000000-0005-0000-0000-000059610000}"/>
    <cellStyle name="Separador de milhares 4 2 5 2 3 4 3" xfId="39765" xr:uid="{00000000-0005-0000-0000-00005A610000}"/>
    <cellStyle name="Separador de milhares 4 2 5 2 3 4 4" xfId="19405" xr:uid="{00000000-0005-0000-0000-00005B610000}"/>
    <cellStyle name="Separador de milhares 4 2 5 2 3 5" xfId="24090" xr:uid="{00000000-0005-0000-0000-00005C610000}"/>
    <cellStyle name="Separador de milhares 4 2 5 2 3 6" xfId="34270" xr:uid="{00000000-0005-0000-0000-00005D610000}"/>
    <cellStyle name="Separador de milhares 4 2 5 2 3 7" xfId="13909" xr:uid="{00000000-0005-0000-0000-00005E610000}"/>
    <cellStyle name="Separador de milhares 4 2 5 2 4" xfId="5779" xr:uid="{00000000-0005-0000-0000-00005F610000}"/>
    <cellStyle name="Separador de milhares 4 2 5 2 4 2" xfId="24966" xr:uid="{00000000-0005-0000-0000-000060610000}"/>
    <cellStyle name="Separador de milhares 4 2 5 2 4 3" xfId="35146" xr:uid="{00000000-0005-0000-0000-000061610000}"/>
    <cellStyle name="Separador de milhares 4 2 5 2 4 4" xfId="14785" xr:uid="{00000000-0005-0000-0000-000062610000}"/>
    <cellStyle name="Separador de milhares 4 2 5 2 5" xfId="7532" xr:uid="{00000000-0005-0000-0000-000063610000}"/>
    <cellStyle name="Separador de milhares 4 2 5 2 5 2" xfId="26719" xr:uid="{00000000-0005-0000-0000-000064610000}"/>
    <cellStyle name="Separador de milhares 4 2 5 2 5 3" xfId="36899" xr:uid="{00000000-0005-0000-0000-000065610000}"/>
    <cellStyle name="Separador de milhares 4 2 5 2 5 4" xfId="16538" xr:uid="{00000000-0005-0000-0000-000066610000}"/>
    <cellStyle name="Separador de milhares 4 2 5 2 6" xfId="9525" xr:uid="{00000000-0005-0000-0000-000067610000}"/>
    <cellStyle name="Separador de milhares 4 2 5 2 6 2" xfId="28709" xr:uid="{00000000-0005-0000-0000-000068610000}"/>
    <cellStyle name="Separador de milhares 4 2 5 2 6 3" xfId="38889" xr:uid="{00000000-0005-0000-0000-000069610000}"/>
    <cellStyle name="Separador de milhares 4 2 5 2 6 4" xfId="18529" xr:uid="{00000000-0005-0000-0000-00006A610000}"/>
    <cellStyle name="Separador de milhares 4 2 5 2 7" xfId="11278" xr:uid="{00000000-0005-0000-0000-00006B610000}"/>
    <cellStyle name="Separador de milhares 4 2 5 2 7 2" xfId="30462" xr:uid="{00000000-0005-0000-0000-00006C610000}"/>
    <cellStyle name="Separador de milhares 4 2 5 2 7 3" xfId="40642" xr:uid="{00000000-0005-0000-0000-00006D610000}"/>
    <cellStyle name="Separador de milhares 4 2 5 2 7 4" xfId="20282" xr:uid="{00000000-0005-0000-0000-00006E610000}"/>
    <cellStyle name="Separador de milhares 4 2 5 2 8" xfId="12154" xr:uid="{00000000-0005-0000-0000-00006F610000}"/>
    <cellStyle name="Separador de milhares 4 2 5 2 8 2" xfId="31338" xr:uid="{00000000-0005-0000-0000-000070610000}"/>
    <cellStyle name="Separador de milhares 4 2 5 2 8 3" xfId="41518" xr:uid="{00000000-0005-0000-0000-000071610000}"/>
    <cellStyle name="Separador de milhares 4 2 5 2 8 4" xfId="21158" xr:uid="{00000000-0005-0000-0000-000072610000}"/>
    <cellStyle name="Separador de milhares 4 2 5 2 9" xfId="22035" xr:uid="{00000000-0005-0000-0000-000073610000}"/>
    <cellStyle name="Separador de milhares 4 2 5 2 9 2" xfId="32215" xr:uid="{00000000-0005-0000-0000-000074610000}"/>
    <cellStyle name="Separador de milhares 4 2 5 2 9 3" xfId="42395" xr:uid="{00000000-0005-0000-0000-000075610000}"/>
    <cellStyle name="Separador de milhares 4 2 5 3" xfId="4245" xr:uid="{00000000-0005-0000-0000-000076610000}"/>
    <cellStyle name="Separador de milhares 4 2 5 3 10" xfId="33613" xr:uid="{00000000-0005-0000-0000-000077610000}"/>
    <cellStyle name="Separador de milhares 4 2 5 3 11" xfId="13252" xr:uid="{00000000-0005-0000-0000-000078610000}"/>
    <cellStyle name="Separador de milhares 4 2 5 3 2" xfId="5122" xr:uid="{00000000-0005-0000-0000-000079610000}"/>
    <cellStyle name="Separador de milhares 4 2 5 3 2 2" xfId="6874" xr:uid="{00000000-0005-0000-0000-00007A610000}"/>
    <cellStyle name="Separador de milhares 4 2 5 3 2 2 2" xfId="26061" xr:uid="{00000000-0005-0000-0000-00007B610000}"/>
    <cellStyle name="Separador de milhares 4 2 5 3 2 2 3" xfId="36241" xr:uid="{00000000-0005-0000-0000-00007C610000}"/>
    <cellStyle name="Separador de milhares 4 2 5 3 2 2 4" xfId="15880" xr:uid="{00000000-0005-0000-0000-00007D610000}"/>
    <cellStyle name="Separador de milhares 4 2 5 3 2 3" xfId="8627" xr:uid="{00000000-0005-0000-0000-00007E610000}"/>
    <cellStyle name="Separador de milhares 4 2 5 3 2 3 2" xfId="27814" xr:uid="{00000000-0005-0000-0000-00007F610000}"/>
    <cellStyle name="Separador de milhares 4 2 5 3 2 3 3" xfId="37994" xr:uid="{00000000-0005-0000-0000-000080610000}"/>
    <cellStyle name="Separador de milhares 4 2 5 3 2 3 4" xfId="17633" xr:uid="{00000000-0005-0000-0000-000081610000}"/>
    <cellStyle name="Separador de milhares 4 2 5 3 2 4" xfId="10620" xr:uid="{00000000-0005-0000-0000-000082610000}"/>
    <cellStyle name="Separador de milhares 4 2 5 3 2 4 2" xfId="29804" xr:uid="{00000000-0005-0000-0000-000083610000}"/>
    <cellStyle name="Separador de milhares 4 2 5 3 2 4 3" xfId="39984" xr:uid="{00000000-0005-0000-0000-000084610000}"/>
    <cellStyle name="Separador de milhares 4 2 5 3 2 4 4" xfId="19624" xr:uid="{00000000-0005-0000-0000-000085610000}"/>
    <cellStyle name="Separador de milhares 4 2 5 3 2 5" xfId="24309" xr:uid="{00000000-0005-0000-0000-000086610000}"/>
    <cellStyle name="Separador de milhares 4 2 5 3 2 6" xfId="34489" xr:uid="{00000000-0005-0000-0000-000087610000}"/>
    <cellStyle name="Separador de milhares 4 2 5 3 2 7" xfId="14128" xr:uid="{00000000-0005-0000-0000-000088610000}"/>
    <cellStyle name="Separador de milhares 4 2 5 3 3" xfId="5998" xr:uid="{00000000-0005-0000-0000-000089610000}"/>
    <cellStyle name="Separador de milhares 4 2 5 3 3 2" xfId="25185" xr:uid="{00000000-0005-0000-0000-00008A610000}"/>
    <cellStyle name="Separador de milhares 4 2 5 3 3 3" xfId="35365" xr:uid="{00000000-0005-0000-0000-00008B610000}"/>
    <cellStyle name="Separador de milhares 4 2 5 3 3 4" xfId="15004" xr:uid="{00000000-0005-0000-0000-00008C610000}"/>
    <cellStyle name="Separador de milhares 4 2 5 3 4" xfId="7751" xr:uid="{00000000-0005-0000-0000-00008D610000}"/>
    <cellStyle name="Separador de milhares 4 2 5 3 4 2" xfId="26938" xr:uid="{00000000-0005-0000-0000-00008E610000}"/>
    <cellStyle name="Separador de milhares 4 2 5 3 4 3" xfId="37118" xr:uid="{00000000-0005-0000-0000-00008F610000}"/>
    <cellStyle name="Separador de milhares 4 2 5 3 4 4" xfId="16757" xr:uid="{00000000-0005-0000-0000-000090610000}"/>
    <cellStyle name="Separador de milhares 4 2 5 3 5" xfId="9744" xr:uid="{00000000-0005-0000-0000-000091610000}"/>
    <cellStyle name="Separador de milhares 4 2 5 3 5 2" xfId="28928" xr:uid="{00000000-0005-0000-0000-000092610000}"/>
    <cellStyle name="Separador de milhares 4 2 5 3 5 3" xfId="39108" xr:uid="{00000000-0005-0000-0000-000093610000}"/>
    <cellStyle name="Separador de milhares 4 2 5 3 5 4" xfId="18748" xr:uid="{00000000-0005-0000-0000-000094610000}"/>
    <cellStyle name="Separador de milhares 4 2 5 3 6" xfId="11497" xr:uid="{00000000-0005-0000-0000-000095610000}"/>
    <cellStyle name="Separador de milhares 4 2 5 3 6 2" xfId="30681" xr:uid="{00000000-0005-0000-0000-000096610000}"/>
    <cellStyle name="Separador de milhares 4 2 5 3 6 3" xfId="40861" xr:uid="{00000000-0005-0000-0000-000097610000}"/>
    <cellStyle name="Separador de milhares 4 2 5 3 6 4" xfId="20501" xr:uid="{00000000-0005-0000-0000-000098610000}"/>
    <cellStyle name="Separador de milhares 4 2 5 3 7" xfId="12373" xr:uid="{00000000-0005-0000-0000-000099610000}"/>
    <cellStyle name="Separador de milhares 4 2 5 3 7 2" xfId="31557" xr:uid="{00000000-0005-0000-0000-00009A610000}"/>
    <cellStyle name="Separador de milhares 4 2 5 3 7 3" xfId="41737" xr:uid="{00000000-0005-0000-0000-00009B610000}"/>
    <cellStyle name="Separador de milhares 4 2 5 3 7 4" xfId="21377" xr:uid="{00000000-0005-0000-0000-00009C610000}"/>
    <cellStyle name="Separador de milhares 4 2 5 3 8" xfId="22254" xr:uid="{00000000-0005-0000-0000-00009D610000}"/>
    <cellStyle name="Separador de milhares 4 2 5 3 8 2" xfId="32434" xr:uid="{00000000-0005-0000-0000-00009E610000}"/>
    <cellStyle name="Separador de milhares 4 2 5 3 8 3" xfId="42614" xr:uid="{00000000-0005-0000-0000-00009F610000}"/>
    <cellStyle name="Separador de milhares 4 2 5 3 9" xfId="23433" xr:uid="{00000000-0005-0000-0000-0000A0610000}"/>
    <cellStyle name="Separador de milhares 4 2 5 4" xfId="4684" xr:uid="{00000000-0005-0000-0000-0000A1610000}"/>
    <cellStyle name="Separador de milhares 4 2 5 4 2" xfId="6436" xr:uid="{00000000-0005-0000-0000-0000A2610000}"/>
    <cellStyle name="Separador de milhares 4 2 5 4 2 2" xfId="25623" xr:uid="{00000000-0005-0000-0000-0000A3610000}"/>
    <cellStyle name="Separador de milhares 4 2 5 4 2 3" xfId="35803" xr:uid="{00000000-0005-0000-0000-0000A4610000}"/>
    <cellStyle name="Separador de milhares 4 2 5 4 2 4" xfId="15442" xr:uid="{00000000-0005-0000-0000-0000A5610000}"/>
    <cellStyle name="Separador de milhares 4 2 5 4 3" xfId="8189" xr:uid="{00000000-0005-0000-0000-0000A6610000}"/>
    <cellStyle name="Separador de milhares 4 2 5 4 3 2" xfId="27376" xr:uid="{00000000-0005-0000-0000-0000A7610000}"/>
    <cellStyle name="Separador de milhares 4 2 5 4 3 3" xfId="37556" xr:uid="{00000000-0005-0000-0000-0000A8610000}"/>
    <cellStyle name="Separador de milhares 4 2 5 4 3 4" xfId="17195" xr:uid="{00000000-0005-0000-0000-0000A9610000}"/>
    <cellStyle name="Separador de milhares 4 2 5 4 4" xfId="10182" xr:uid="{00000000-0005-0000-0000-0000AA610000}"/>
    <cellStyle name="Separador de milhares 4 2 5 4 4 2" xfId="29366" xr:uid="{00000000-0005-0000-0000-0000AB610000}"/>
    <cellStyle name="Separador de milhares 4 2 5 4 4 3" xfId="39546" xr:uid="{00000000-0005-0000-0000-0000AC610000}"/>
    <cellStyle name="Separador de milhares 4 2 5 4 4 4" xfId="19186" xr:uid="{00000000-0005-0000-0000-0000AD610000}"/>
    <cellStyle name="Separador de milhares 4 2 5 4 5" xfId="23871" xr:uid="{00000000-0005-0000-0000-0000AE610000}"/>
    <cellStyle name="Separador de milhares 4 2 5 4 6" xfId="34051" xr:uid="{00000000-0005-0000-0000-0000AF610000}"/>
    <cellStyle name="Separador de milhares 4 2 5 4 7" xfId="13690" xr:uid="{00000000-0005-0000-0000-0000B0610000}"/>
    <cellStyle name="Separador de milhares 4 2 5 5" xfId="5560" xr:uid="{00000000-0005-0000-0000-0000B1610000}"/>
    <cellStyle name="Separador de milhares 4 2 5 5 2" xfId="9086" xr:uid="{00000000-0005-0000-0000-0000B2610000}"/>
    <cellStyle name="Separador de milhares 4 2 5 5 2 2" xfId="28270" xr:uid="{00000000-0005-0000-0000-0000B3610000}"/>
    <cellStyle name="Separador de milhares 4 2 5 5 2 3" xfId="38450" xr:uid="{00000000-0005-0000-0000-0000B4610000}"/>
    <cellStyle name="Separador de milhares 4 2 5 5 2 4" xfId="18090" xr:uid="{00000000-0005-0000-0000-0000B5610000}"/>
    <cellStyle name="Separador de milhares 4 2 5 5 3" xfId="24747" xr:uid="{00000000-0005-0000-0000-0000B6610000}"/>
    <cellStyle name="Separador de milhares 4 2 5 5 4" xfId="34927" xr:uid="{00000000-0005-0000-0000-0000B7610000}"/>
    <cellStyle name="Separador de milhares 4 2 5 5 5" xfId="14566" xr:uid="{00000000-0005-0000-0000-0000B8610000}"/>
    <cellStyle name="Separador de milhares 4 2 5 6" xfId="7313" xr:uid="{00000000-0005-0000-0000-0000B9610000}"/>
    <cellStyle name="Separador de milhares 4 2 5 6 2" xfId="26500" xr:uid="{00000000-0005-0000-0000-0000BA610000}"/>
    <cellStyle name="Separador de milhares 4 2 5 6 3" xfId="36680" xr:uid="{00000000-0005-0000-0000-0000BB610000}"/>
    <cellStyle name="Separador de milhares 4 2 5 6 4" xfId="16319" xr:uid="{00000000-0005-0000-0000-0000BC610000}"/>
    <cellStyle name="Separador de milhares 4 2 5 7" xfId="9306" xr:uid="{00000000-0005-0000-0000-0000BD610000}"/>
    <cellStyle name="Separador de milhares 4 2 5 7 2" xfId="28490" xr:uid="{00000000-0005-0000-0000-0000BE610000}"/>
    <cellStyle name="Separador de milhares 4 2 5 7 3" xfId="38670" xr:uid="{00000000-0005-0000-0000-0000BF610000}"/>
    <cellStyle name="Separador de milhares 4 2 5 7 4" xfId="18310" xr:uid="{00000000-0005-0000-0000-0000C0610000}"/>
    <cellStyle name="Separador de milhares 4 2 5 8" xfId="11059" xr:uid="{00000000-0005-0000-0000-0000C1610000}"/>
    <cellStyle name="Separador de milhares 4 2 5 8 2" xfId="30243" xr:uid="{00000000-0005-0000-0000-0000C2610000}"/>
    <cellStyle name="Separador de milhares 4 2 5 8 3" xfId="40423" xr:uid="{00000000-0005-0000-0000-0000C3610000}"/>
    <cellStyle name="Separador de milhares 4 2 5 8 4" xfId="20063" xr:uid="{00000000-0005-0000-0000-0000C4610000}"/>
    <cellStyle name="Separador de milhares 4 2 5 9" xfId="11935" xr:uid="{00000000-0005-0000-0000-0000C5610000}"/>
    <cellStyle name="Separador de milhares 4 2 5 9 2" xfId="31119" xr:uid="{00000000-0005-0000-0000-0000C6610000}"/>
    <cellStyle name="Separador de milhares 4 2 5 9 3" xfId="41299" xr:uid="{00000000-0005-0000-0000-0000C7610000}"/>
    <cellStyle name="Separador de milhares 4 2 5 9 4" xfId="20939" xr:uid="{00000000-0005-0000-0000-0000C8610000}"/>
    <cellStyle name="Separador de milhares 4 2 6" xfId="3094" xr:uid="{00000000-0005-0000-0000-0000C9610000}"/>
    <cellStyle name="Separador de milhares 4 2 6 2" xfId="28152" xr:uid="{00000000-0005-0000-0000-0000CA610000}"/>
    <cellStyle name="Separador de milhares 4 2 6 3" xfId="38332" xr:uid="{00000000-0005-0000-0000-0000CB610000}"/>
    <cellStyle name="Separador de milhares 4 2 6 4" xfId="17972" xr:uid="{00000000-0005-0000-0000-0000CC610000}"/>
    <cellStyle name="Separador de milhares 4 2 6 5" xfId="8967" xr:uid="{00000000-0005-0000-0000-0000CD610000}"/>
    <cellStyle name="Separador de milhares 4 2 7" xfId="22594" xr:uid="{00000000-0005-0000-0000-0000CE610000}"/>
    <cellStyle name="Separador de milhares 4 2 7 2" xfId="32774" xr:uid="{00000000-0005-0000-0000-0000CF610000}"/>
    <cellStyle name="Separador de milhares 4 2 7 3" xfId="42954" xr:uid="{00000000-0005-0000-0000-0000D0610000}"/>
    <cellStyle name="Separador de milhares 4 2 8" xfId="22833" xr:uid="{00000000-0005-0000-0000-0000D1610000}"/>
    <cellStyle name="Separador de milhares 4 2 9" xfId="33013" xr:uid="{00000000-0005-0000-0000-0000D2610000}"/>
    <cellStyle name="Separador de milhares 4 3" xfId="485" xr:uid="{00000000-0005-0000-0000-0000D3610000}"/>
    <cellStyle name="Separador de milhares 4 3 10" xfId="11881" xr:uid="{00000000-0005-0000-0000-0000D4610000}"/>
    <cellStyle name="Separador de milhares 4 3 10 2" xfId="31065" xr:uid="{00000000-0005-0000-0000-0000D5610000}"/>
    <cellStyle name="Separador de milhares 4 3 10 3" xfId="41245" xr:uid="{00000000-0005-0000-0000-0000D6610000}"/>
    <cellStyle name="Separador de milhares 4 3 10 4" xfId="20885" xr:uid="{00000000-0005-0000-0000-0000D7610000}"/>
    <cellStyle name="Separador de milhares 4 3 11" xfId="21762" xr:uid="{00000000-0005-0000-0000-0000D8610000}"/>
    <cellStyle name="Separador de milhares 4 3 11 2" xfId="31942" xr:uid="{00000000-0005-0000-0000-0000D9610000}"/>
    <cellStyle name="Separador de milhares 4 3 11 3" xfId="42122" xr:uid="{00000000-0005-0000-0000-0000DA610000}"/>
    <cellStyle name="Separador de milhares 4 3 12" xfId="22658" xr:uid="{00000000-0005-0000-0000-0000DB610000}"/>
    <cellStyle name="Separador de milhares 4 3 12 2" xfId="32838" xr:uid="{00000000-0005-0000-0000-0000DC610000}"/>
    <cellStyle name="Separador de milhares 4 3 12 3" xfId="43018" xr:uid="{00000000-0005-0000-0000-0000DD610000}"/>
    <cellStyle name="Separador de milhares 4 3 13" xfId="22897" xr:uid="{00000000-0005-0000-0000-0000DE610000}"/>
    <cellStyle name="Separador de milhares 4 3 14" xfId="23066" xr:uid="{00000000-0005-0000-0000-0000DF610000}"/>
    <cellStyle name="Separador de milhares 4 3 15" xfId="33077" xr:uid="{00000000-0005-0000-0000-0000E0610000}"/>
    <cellStyle name="Separador de milhares 4 3 16" xfId="33246" xr:uid="{00000000-0005-0000-0000-0000E1610000}"/>
    <cellStyle name="Separador de milhares 4 3 17" xfId="43257" xr:uid="{00000000-0005-0000-0000-0000E2610000}"/>
    <cellStyle name="Separador de milhares 4 3 18" xfId="43496" xr:uid="{00000000-0005-0000-0000-0000E3610000}"/>
    <cellStyle name="Separador de milhares 4 3 19" xfId="12760" xr:uid="{00000000-0005-0000-0000-0000E4610000}"/>
    <cellStyle name="Separador de milhares 4 3 2" xfId="820" xr:uid="{00000000-0005-0000-0000-0000E5610000}"/>
    <cellStyle name="Separador de milhares 4 3 2 10" xfId="21880" xr:uid="{00000000-0005-0000-0000-0000E6610000}"/>
    <cellStyle name="Separador de milhares 4 3 2 10 2" xfId="32060" xr:uid="{00000000-0005-0000-0000-0000E7610000}"/>
    <cellStyle name="Separador de milhares 4 3 2 10 3" xfId="42240" xr:uid="{00000000-0005-0000-0000-0000E8610000}"/>
    <cellStyle name="Separador de milhares 4 3 2 11" xfId="22776" xr:uid="{00000000-0005-0000-0000-0000E9610000}"/>
    <cellStyle name="Separador de milhares 4 3 2 11 2" xfId="32956" xr:uid="{00000000-0005-0000-0000-0000EA610000}"/>
    <cellStyle name="Separador de milhares 4 3 2 11 3" xfId="43136" xr:uid="{00000000-0005-0000-0000-0000EB610000}"/>
    <cellStyle name="Separador de milhares 4 3 2 12" xfId="23015" xr:uid="{00000000-0005-0000-0000-0000EC610000}"/>
    <cellStyle name="Separador de milhares 4 3 2 13" xfId="33195" xr:uid="{00000000-0005-0000-0000-0000ED610000}"/>
    <cellStyle name="Separador de milhares 4 3 2 14" xfId="43375" xr:uid="{00000000-0005-0000-0000-0000EE610000}"/>
    <cellStyle name="Separador de milhares 4 3 2 15" xfId="43614" xr:uid="{00000000-0005-0000-0000-0000EF610000}"/>
    <cellStyle name="Separador de milhares 4 3 2 16" xfId="12878" xr:uid="{00000000-0005-0000-0000-0000F0610000}"/>
    <cellStyle name="Separador de milhares 4 3 2 17" xfId="3870" xr:uid="{00000000-0005-0000-0000-0000F1610000}"/>
    <cellStyle name="Separador de milhares 4 3 2 2" xfId="1493" xr:uid="{00000000-0005-0000-0000-0000F2610000}"/>
    <cellStyle name="Separador de milhares 4 3 2 2 10" xfId="23278" xr:uid="{00000000-0005-0000-0000-0000F3610000}"/>
    <cellStyle name="Separador de milhares 4 3 2 2 11" xfId="33458" xr:uid="{00000000-0005-0000-0000-0000F4610000}"/>
    <cellStyle name="Separador de milhares 4 3 2 2 12" xfId="13097" xr:uid="{00000000-0005-0000-0000-0000F5610000}"/>
    <cellStyle name="Separador de milhares 4 3 2 2 13" xfId="4090" xr:uid="{00000000-0005-0000-0000-0000F6610000}"/>
    <cellStyle name="Separador de milhares 4 3 2 2 2" xfId="2843" xr:uid="{00000000-0005-0000-0000-0000F7610000}"/>
    <cellStyle name="Separador de milhares 4 3 2 2 2 10" xfId="33896" xr:uid="{00000000-0005-0000-0000-0000F8610000}"/>
    <cellStyle name="Separador de milhares 4 3 2 2 2 11" xfId="13535" xr:uid="{00000000-0005-0000-0000-0000F9610000}"/>
    <cellStyle name="Separador de milhares 4 3 2 2 2 12" xfId="4528" xr:uid="{00000000-0005-0000-0000-0000FA610000}"/>
    <cellStyle name="Separador de milhares 4 3 2 2 2 2" xfId="5405" xr:uid="{00000000-0005-0000-0000-0000FB610000}"/>
    <cellStyle name="Separador de milhares 4 3 2 2 2 2 2" xfId="7157" xr:uid="{00000000-0005-0000-0000-0000FC610000}"/>
    <cellStyle name="Separador de milhares 4 3 2 2 2 2 2 2" xfId="26344" xr:uid="{00000000-0005-0000-0000-0000FD610000}"/>
    <cellStyle name="Separador de milhares 4 3 2 2 2 2 2 3" xfId="36524" xr:uid="{00000000-0005-0000-0000-0000FE610000}"/>
    <cellStyle name="Separador de milhares 4 3 2 2 2 2 2 4" xfId="16163" xr:uid="{00000000-0005-0000-0000-0000FF610000}"/>
    <cellStyle name="Separador de milhares 4 3 2 2 2 2 3" xfId="8910" xr:uid="{00000000-0005-0000-0000-000000620000}"/>
    <cellStyle name="Separador de milhares 4 3 2 2 2 2 3 2" xfId="28097" xr:uid="{00000000-0005-0000-0000-000001620000}"/>
    <cellStyle name="Separador de milhares 4 3 2 2 2 2 3 3" xfId="38277" xr:uid="{00000000-0005-0000-0000-000002620000}"/>
    <cellStyle name="Separador de milhares 4 3 2 2 2 2 3 4" xfId="17916" xr:uid="{00000000-0005-0000-0000-000003620000}"/>
    <cellStyle name="Separador de milhares 4 3 2 2 2 2 4" xfId="10903" xr:uid="{00000000-0005-0000-0000-000004620000}"/>
    <cellStyle name="Separador de milhares 4 3 2 2 2 2 4 2" xfId="30087" xr:uid="{00000000-0005-0000-0000-000005620000}"/>
    <cellStyle name="Separador de milhares 4 3 2 2 2 2 4 3" xfId="40267" xr:uid="{00000000-0005-0000-0000-000006620000}"/>
    <cellStyle name="Separador de milhares 4 3 2 2 2 2 4 4" xfId="19907" xr:uid="{00000000-0005-0000-0000-000007620000}"/>
    <cellStyle name="Separador de milhares 4 3 2 2 2 2 5" xfId="24592" xr:uid="{00000000-0005-0000-0000-000008620000}"/>
    <cellStyle name="Separador de milhares 4 3 2 2 2 2 6" xfId="34772" xr:uid="{00000000-0005-0000-0000-000009620000}"/>
    <cellStyle name="Separador de milhares 4 3 2 2 2 2 7" xfId="14411" xr:uid="{00000000-0005-0000-0000-00000A620000}"/>
    <cellStyle name="Separador de milhares 4 3 2 2 2 3" xfId="6281" xr:uid="{00000000-0005-0000-0000-00000B620000}"/>
    <cellStyle name="Separador de milhares 4 3 2 2 2 3 2" xfId="25468" xr:uid="{00000000-0005-0000-0000-00000C620000}"/>
    <cellStyle name="Separador de milhares 4 3 2 2 2 3 3" xfId="35648" xr:uid="{00000000-0005-0000-0000-00000D620000}"/>
    <cellStyle name="Separador de milhares 4 3 2 2 2 3 4" xfId="15287" xr:uid="{00000000-0005-0000-0000-00000E620000}"/>
    <cellStyle name="Separador de milhares 4 3 2 2 2 4" xfId="8034" xr:uid="{00000000-0005-0000-0000-00000F620000}"/>
    <cellStyle name="Separador de milhares 4 3 2 2 2 4 2" xfId="27221" xr:uid="{00000000-0005-0000-0000-000010620000}"/>
    <cellStyle name="Separador de milhares 4 3 2 2 2 4 3" xfId="37401" xr:uid="{00000000-0005-0000-0000-000011620000}"/>
    <cellStyle name="Separador de milhares 4 3 2 2 2 4 4" xfId="17040" xr:uid="{00000000-0005-0000-0000-000012620000}"/>
    <cellStyle name="Separador de milhares 4 3 2 2 2 5" xfId="10027" xr:uid="{00000000-0005-0000-0000-000013620000}"/>
    <cellStyle name="Separador de milhares 4 3 2 2 2 5 2" xfId="29211" xr:uid="{00000000-0005-0000-0000-000014620000}"/>
    <cellStyle name="Separador de milhares 4 3 2 2 2 5 3" xfId="39391" xr:uid="{00000000-0005-0000-0000-000015620000}"/>
    <cellStyle name="Separador de milhares 4 3 2 2 2 5 4" xfId="19031" xr:uid="{00000000-0005-0000-0000-000016620000}"/>
    <cellStyle name="Separador de milhares 4 3 2 2 2 6" xfId="11780" xr:uid="{00000000-0005-0000-0000-000017620000}"/>
    <cellStyle name="Separador de milhares 4 3 2 2 2 6 2" xfId="30964" xr:uid="{00000000-0005-0000-0000-000018620000}"/>
    <cellStyle name="Separador de milhares 4 3 2 2 2 6 3" xfId="41144" xr:uid="{00000000-0005-0000-0000-000019620000}"/>
    <cellStyle name="Separador de milhares 4 3 2 2 2 6 4" xfId="20784" xr:uid="{00000000-0005-0000-0000-00001A620000}"/>
    <cellStyle name="Separador de milhares 4 3 2 2 2 7" xfId="12656" xr:uid="{00000000-0005-0000-0000-00001B620000}"/>
    <cellStyle name="Separador de milhares 4 3 2 2 2 7 2" xfId="31840" xr:uid="{00000000-0005-0000-0000-00001C620000}"/>
    <cellStyle name="Separador de milhares 4 3 2 2 2 7 3" xfId="42020" xr:uid="{00000000-0005-0000-0000-00001D620000}"/>
    <cellStyle name="Separador de milhares 4 3 2 2 2 7 4" xfId="21660" xr:uid="{00000000-0005-0000-0000-00001E620000}"/>
    <cellStyle name="Separador de milhares 4 3 2 2 2 8" xfId="22537" xr:uid="{00000000-0005-0000-0000-00001F620000}"/>
    <cellStyle name="Separador de milhares 4 3 2 2 2 8 2" xfId="32717" xr:uid="{00000000-0005-0000-0000-000020620000}"/>
    <cellStyle name="Separador de milhares 4 3 2 2 2 8 3" xfId="42897" xr:uid="{00000000-0005-0000-0000-000021620000}"/>
    <cellStyle name="Separador de milhares 4 3 2 2 2 9" xfId="23716" xr:uid="{00000000-0005-0000-0000-000022620000}"/>
    <cellStyle name="Separador de milhares 4 3 2 2 3" xfId="4967" xr:uid="{00000000-0005-0000-0000-000023620000}"/>
    <cellStyle name="Separador de milhares 4 3 2 2 3 2" xfId="6719" xr:uid="{00000000-0005-0000-0000-000024620000}"/>
    <cellStyle name="Separador de milhares 4 3 2 2 3 2 2" xfId="25906" xr:uid="{00000000-0005-0000-0000-000025620000}"/>
    <cellStyle name="Separador de milhares 4 3 2 2 3 2 3" xfId="36086" xr:uid="{00000000-0005-0000-0000-000026620000}"/>
    <cellStyle name="Separador de milhares 4 3 2 2 3 2 4" xfId="15725" xr:uid="{00000000-0005-0000-0000-000027620000}"/>
    <cellStyle name="Separador de milhares 4 3 2 2 3 3" xfId="8472" xr:uid="{00000000-0005-0000-0000-000028620000}"/>
    <cellStyle name="Separador de milhares 4 3 2 2 3 3 2" xfId="27659" xr:uid="{00000000-0005-0000-0000-000029620000}"/>
    <cellStyle name="Separador de milhares 4 3 2 2 3 3 3" xfId="37839" xr:uid="{00000000-0005-0000-0000-00002A620000}"/>
    <cellStyle name="Separador de milhares 4 3 2 2 3 3 4" xfId="17478" xr:uid="{00000000-0005-0000-0000-00002B620000}"/>
    <cellStyle name="Separador de milhares 4 3 2 2 3 4" xfId="10465" xr:uid="{00000000-0005-0000-0000-00002C620000}"/>
    <cellStyle name="Separador de milhares 4 3 2 2 3 4 2" xfId="29649" xr:uid="{00000000-0005-0000-0000-00002D620000}"/>
    <cellStyle name="Separador de milhares 4 3 2 2 3 4 3" xfId="39829" xr:uid="{00000000-0005-0000-0000-00002E620000}"/>
    <cellStyle name="Separador de milhares 4 3 2 2 3 4 4" xfId="19469" xr:uid="{00000000-0005-0000-0000-00002F620000}"/>
    <cellStyle name="Separador de milhares 4 3 2 2 3 5" xfId="24154" xr:uid="{00000000-0005-0000-0000-000030620000}"/>
    <cellStyle name="Separador de milhares 4 3 2 2 3 6" xfId="34334" xr:uid="{00000000-0005-0000-0000-000031620000}"/>
    <cellStyle name="Separador de milhares 4 3 2 2 3 7" xfId="13973" xr:uid="{00000000-0005-0000-0000-000032620000}"/>
    <cellStyle name="Separador de milhares 4 3 2 2 4" xfId="5843" xr:uid="{00000000-0005-0000-0000-000033620000}"/>
    <cellStyle name="Separador de milhares 4 3 2 2 4 2" xfId="25030" xr:uid="{00000000-0005-0000-0000-000034620000}"/>
    <cellStyle name="Separador de milhares 4 3 2 2 4 3" xfId="35210" xr:uid="{00000000-0005-0000-0000-000035620000}"/>
    <cellStyle name="Separador de milhares 4 3 2 2 4 4" xfId="14849" xr:uid="{00000000-0005-0000-0000-000036620000}"/>
    <cellStyle name="Separador de milhares 4 3 2 2 5" xfId="7596" xr:uid="{00000000-0005-0000-0000-000037620000}"/>
    <cellStyle name="Separador de milhares 4 3 2 2 5 2" xfId="26783" xr:uid="{00000000-0005-0000-0000-000038620000}"/>
    <cellStyle name="Separador de milhares 4 3 2 2 5 3" xfId="36963" xr:uid="{00000000-0005-0000-0000-000039620000}"/>
    <cellStyle name="Separador de milhares 4 3 2 2 5 4" xfId="16602" xr:uid="{00000000-0005-0000-0000-00003A620000}"/>
    <cellStyle name="Separador de milhares 4 3 2 2 6" xfId="9589" xr:uid="{00000000-0005-0000-0000-00003B620000}"/>
    <cellStyle name="Separador de milhares 4 3 2 2 6 2" xfId="28773" xr:uid="{00000000-0005-0000-0000-00003C620000}"/>
    <cellStyle name="Separador de milhares 4 3 2 2 6 3" xfId="38953" xr:uid="{00000000-0005-0000-0000-00003D620000}"/>
    <cellStyle name="Separador de milhares 4 3 2 2 6 4" xfId="18593" xr:uid="{00000000-0005-0000-0000-00003E620000}"/>
    <cellStyle name="Separador de milhares 4 3 2 2 7" xfId="11342" xr:uid="{00000000-0005-0000-0000-00003F620000}"/>
    <cellStyle name="Separador de milhares 4 3 2 2 7 2" xfId="30526" xr:uid="{00000000-0005-0000-0000-000040620000}"/>
    <cellStyle name="Separador de milhares 4 3 2 2 7 3" xfId="40706" xr:uid="{00000000-0005-0000-0000-000041620000}"/>
    <cellStyle name="Separador de milhares 4 3 2 2 7 4" xfId="20346" xr:uid="{00000000-0005-0000-0000-000042620000}"/>
    <cellStyle name="Separador de milhares 4 3 2 2 8" xfId="12218" xr:uid="{00000000-0005-0000-0000-000043620000}"/>
    <cellStyle name="Separador de milhares 4 3 2 2 8 2" xfId="31402" xr:uid="{00000000-0005-0000-0000-000044620000}"/>
    <cellStyle name="Separador de milhares 4 3 2 2 8 3" xfId="41582" xr:uid="{00000000-0005-0000-0000-000045620000}"/>
    <cellStyle name="Separador de milhares 4 3 2 2 8 4" xfId="21222" xr:uid="{00000000-0005-0000-0000-000046620000}"/>
    <cellStyle name="Separador de milhares 4 3 2 2 9" xfId="22099" xr:uid="{00000000-0005-0000-0000-000047620000}"/>
    <cellStyle name="Separador de milhares 4 3 2 2 9 2" xfId="32279" xr:uid="{00000000-0005-0000-0000-000048620000}"/>
    <cellStyle name="Separador de milhares 4 3 2 2 9 3" xfId="42459" xr:uid="{00000000-0005-0000-0000-000049620000}"/>
    <cellStyle name="Separador de milhares 4 3 2 3" xfId="2169" xr:uid="{00000000-0005-0000-0000-00004A620000}"/>
    <cellStyle name="Separador de milhares 4 3 2 3 10" xfId="33677" xr:uid="{00000000-0005-0000-0000-00004B620000}"/>
    <cellStyle name="Separador de milhares 4 3 2 3 11" xfId="13316" xr:uid="{00000000-0005-0000-0000-00004C620000}"/>
    <cellStyle name="Separador de milhares 4 3 2 3 12" xfId="4309" xr:uid="{00000000-0005-0000-0000-00004D620000}"/>
    <cellStyle name="Separador de milhares 4 3 2 3 2" xfId="5186" xr:uid="{00000000-0005-0000-0000-00004E620000}"/>
    <cellStyle name="Separador de milhares 4 3 2 3 2 2" xfId="6938" xr:uid="{00000000-0005-0000-0000-00004F620000}"/>
    <cellStyle name="Separador de milhares 4 3 2 3 2 2 2" xfId="26125" xr:uid="{00000000-0005-0000-0000-000050620000}"/>
    <cellStyle name="Separador de milhares 4 3 2 3 2 2 3" xfId="36305" xr:uid="{00000000-0005-0000-0000-000051620000}"/>
    <cellStyle name="Separador de milhares 4 3 2 3 2 2 4" xfId="15944" xr:uid="{00000000-0005-0000-0000-000052620000}"/>
    <cellStyle name="Separador de milhares 4 3 2 3 2 3" xfId="8691" xr:uid="{00000000-0005-0000-0000-000053620000}"/>
    <cellStyle name="Separador de milhares 4 3 2 3 2 3 2" xfId="27878" xr:uid="{00000000-0005-0000-0000-000054620000}"/>
    <cellStyle name="Separador de milhares 4 3 2 3 2 3 3" xfId="38058" xr:uid="{00000000-0005-0000-0000-000055620000}"/>
    <cellStyle name="Separador de milhares 4 3 2 3 2 3 4" xfId="17697" xr:uid="{00000000-0005-0000-0000-000056620000}"/>
    <cellStyle name="Separador de milhares 4 3 2 3 2 4" xfId="10684" xr:uid="{00000000-0005-0000-0000-000057620000}"/>
    <cellStyle name="Separador de milhares 4 3 2 3 2 4 2" xfId="29868" xr:uid="{00000000-0005-0000-0000-000058620000}"/>
    <cellStyle name="Separador de milhares 4 3 2 3 2 4 3" xfId="40048" xr:uid="{00000000-0005-0000-0000-000059620000}"/>
    <cellStyle name="Separador de milhares 4 3 2 3 2 4 4" xfId="19688" xr:uid="{00000000-0005-0000-0000-00005A620000}"/>
    <cellStyle name="Separador de milhares 4 3 2 3 2 5" xfId="24373" xr:uid="{00000000-0005-0000-0000-00005B620000}"/>
    <cellStyle name="Separador de milhares 4 3 2 3 2 6" xfId="34553" xr:uid="{00000000-0005-0000-0000-00005C620000}"/>
    <cellStyle name="Separador de milhares 4 3 2 3 2 7" xfId="14192" xr:uid="{00000000-0005-0000-0000-00005D620000}"/>
    <cellStyle name="Separador de milhares 4 3 2 3 3" xfId="6062" xr:uid="{00000000-0005-0000-0000-00005E620000}"/>
    <cellStyle name="Separador de milhares 4 3 2 3 3 2" xfId="25249" xr:uid="{00000000-0005-0000-0000-00005F620000}"/>
    <cellStyle name="Separador de milhares 4 3 2 3 3 3" xfId="35429" xr:uid="{00000000-0005-0000-0000-000060620000}"/>
    <cellStyle name="Separador de milhares 4 3 2 3 3 4" xfId="15068" xr:uid="{00000000-0005-0000-0000-000061620000}"/>
    <cellStyle name="Separador de milhares 4 3 2 3 4" xfId="7815" xr:uid="{00000000-0005-0000-0000-000062620000}"/>
    <cellStyle name="Separador de milhares 4 3 2 3 4 2" xfId="27002" xr:uid="{00000000-0005-0000-0000-000063620000}"/>
    <cellStyle name="Separador de milhares 4 3 2 3 4 3" xfId="37182" xr:uid="{00000000-0005-0000-0000-000064620000}"/>
    <cellStyle name="Separador de milhares 4 3 2 3 4 4" xfId="16821" xr:uid="{00000000-0005-0000-0000-000065620000}"/>
    <cellStyle name="Separador de milhares 4 3 2 3 5" xfId="9808" xr:uid="{00000000-0005-0000-0000-000066620000}"/>
    <cellStyle name="Separador de milhares 4 3 2 3 5 2" xfId="28992" xr:uid="{00000000-0005-0000-0000-000067620000}"/>
    <cellStyle name="Separador de milhares 4 3 2 3 5 3" xfId="39172" xr:uid="{00000000-0005-0000-0000-000068620000}"/>
    <cellStyle name="Separador de milhares 4 3 2 3 5 4" xfId="18812" xr:uid="{00000000-0005-0000-0000-000069620000}"/>
    <cellStyle name="Separador de milhares 4 3 2 3 6" xfId="11561" xr:uid="{00000000-0005-0000-0000-00006A620000}"/>
    <cellStyle name="Separador de milhares 4 3 2 3 6 2" xfId="30745" xr:uid="{00000000-0005-0000-0000-00006B620000}"/>
    <cellStyle name="Separador de milhares 4 3 2 3 6 3" xfId="40925" xr:uid="{00000000-0005-0000-0000-00006C620000}"/>
    <cellStyle name="Separador de milhares 4 3 2 3 6 4" xfId="20565" xr:uid="{00000000-0005-0000-0000-00006D620000}"/>
    <cellStyle name="Separador de milhares 4 3 2 3 7" xfId="12437" xr:uid="{00000000-0005-0000-0000-00006E620000}"/>
    <cellStyle name="Separador de milhares 4 3 2 3 7 2" xfId="31621" xr:uid="{00000000-0005-0000-0000-00006F620000}"/>
    <cellStyle name="Separador de milhares 4 3 2 3 7 3" xfId="41801" xr:uid="{00000000-0005-0000-0000-000070620000}"/>
    <cellStyle name="Separador de milhares 4 3 2 3 7 4" xfId="21441" xr:uid="{00000000-0005-0000-0000-000071620000}"/>
    <cellStyle name="Separador de milhares 4 3 2 3 8" xfId="22318" xr:uid="{00000000-0005-0000-0000-000072620000}"/>
    <cellStyle name="Separador de milhares 4 3 2 3 8 2" xfId="32498" xr:uid="{00000000-0005-0000-0000-000073620000}"/>
    <cellStyle name="Separador de milhares 4 3 2 3 8 3" xfId="42678" xr:uid="{00000000-0005-0000-0000-000074620000}"/>
    <cellStyle name="Separador de milhares 4 3 2 3 9" xfId="23497" xr:uid="{00000000-0005-0000-0000-000075620000}"/>
    <cellStyle name="Separador de milhares 4 3 2 4" xfId="3517" xr:uid="{00000000-0005-0000-0000-000076620000}"/>
    <cellStyle name="Separador de milhares 4 3 2 4 2" xfId="6500" xr:uid="{00000000-0005-0000-0000-000077620000}"/>
    <cellStyle name="Separador de milhares 4 3 2 4 2 2" xfId="25687" xr:uid="{00000000-0005-0000-0000-000078620000}"/>
    <cellStyle name="Separador de milhares 4 3 2 4 2 3" xfId="35867" xr:uid="{00000000-0005-0000-0000-000079620000}"/>
    <cellStyle name="Separador de milhares 4 3 2 4 2 4" xfId="15506" xr:uid="{00000000-0005-0000-0000-00007A620000}"/>
    <cellStyle name="Separador de milhares 4 3 2 4 3" xfId="8253" xr:uid="{00000000-0005-0000-0000-00007B620000}"/>
    <cellStyle name="Separador de milhares 4 3 2 4 3 2" xfId="27440" xr:uid="{00000000-0005-0000-0000-00007C620000}"/>
    <cellStyle name="Separador de milhares 4 3 2 4 3 3" xfId="37620" xr:uid="{00000000-0005-0000-0000-00007D620000}"/>
    <cellStyle name="Separador de milhares 4 3 2 4 3 4" xfId="17259" xr:uid="{00000000-0005-0000-0000-00007E620000}"/>
    <cellStyle name="Separador de milhares 4 3 2 4 4" xfId="10246" xr:uid="{00000000-0005-0000-0000-00007F620000}"/>
    <cellStyle name="Separador de milhares 4 3 2 4 4 2" xfId="29430" xr:uid="{00000000-0005-0000-0000-000080620000}"/>
    <cellStyle name="Separador de milhares 4 3 2 4 4 3" xfId="39610" xr:uid="{00000000-0005-0000-0000-000081620000}"/>
    <cellStyle name="Separador de milhares 4 3 2 4 4 4" xfId="19250" xr:uid="{00000000-0005-0000-0000-000082620000}"/>
    <cellStyle name="Separador de milhares 4 3 2 4 5" xfId="23935" xr:uid="{00000000-0005-0000-0000-000083620000}"/>
    <cellStyle name="Separador de milhares 4 3 2 4 6" xfId="34115" xr:uid="{00000000-0005-0000-0000-000084620000}"/>
    <cellStyle name="Separador de milhares 4 3 2 4 7" xfId="13754" xr:uid="{00000000-0005-0000-0000-000085620000}"/>
    <cellStyle name="Separador de milhares 4 3 2 4 8" xfId="4748" xr:uid="{00000000-0005-0000-0000-000086620000}"/>
    <cellStyle name="Separador de milhares 4 3 2 5" xfId="5624" xr:uid="{00000000-0005-0000-0000-000087620000}"/>
    <cellStyle name="Separador de milhares 4 3 2 5 2" xfId="9150" xr:uid="{00000000-0005-0000-0000-000088620000}"/>
    <cellStyle name="Separador de milhares 4 3 2 5 2 2" xfId="28334" xr:uid="{00000000-0005-0000-0000-000089620000}"/>
    <cellStyle name="Separador de milhares 4 3 2 5 2 3" xfId="38514" xr:uid="{00000000-0005-0000-0000-00008A620000}"/>
    <cellStyle name="Separador de milhares 4 3 2 5 2 4" xfId="18154" xr:uid="{00000000-0005-0000-0000-00008B620000}"/>
    <cellStyle name="Separador de milhares 4 3 2 5 3" xfId="24811" xr:uid="{00000000-0005-0000-0000-00008C620000}"/>
    <cellStyle name="Separador de milhares 4 3 2 5 4" xfId="34991" xr:uid="{00000000-0005-0000-0000-00008D620000}"/>
    <cellStyle name="Separador de milhares 4 3 2 5 5" xfId="14630" xr:uid="{00000000-0005-0000-0000-00008E620000}"/>
    <cellStyle name="Separador de milhares 4 3 2 6" xfId="7377" xr:uid="{00000000-0005-0000-0000-00008F620000}"/>
    <cellStyle name="Separador de milhares 4 3 2 6 2" xfId="26564" xr:uid="{00000000-0005-0000-0000-000090620000}"/>
    <cellStyle name="Separador de milhares 4 3 2 6 3" xfId="36744" xr:uid="{00000000-0005-0000-0000-000091620000}"/>
    <cellStyle name="Separador de milhares 4 3 2 6 4" xfId="16383" xr:uid="{00000000-0005-0000-0000-000092620000}"/>
    <cellStyle name="Separador de milhares 4 3 2 7" xfId="9370" xr:uid="{00000000-0005-0000-0000-000093620000}"/>
    <cellStyle name="Separador de milhares 4 3 2 7 2" xfId="28554" xr:uid="{00000000-0005-0000-0000-000094620000}"/>
    <cellStyle name="Separador de milhares 4 3 2 7 3" xfId="38734" xr:uid="{00000000-0005-0000-0000-000095620000}"/>
    <cellStyle name="Separador de milhares 4 3 2 7 4" xfId="18374" xr:uid="{00000000-0005-0000-0000-000096620000}"/>
    <cellStyle name="Separador de milhares 4 3 2 8" xfId="11123" xr:uid="{00000000-0005-0000-0000-000097620000}"/>
    <cellStyle name="Separador de milhares 4 3 2 8 2" xfId="30307" xr:uid="{00000000-0005-0000-0000-000098620000}"/>
    <cellStyle name="Separador de milhares 4 3 2 8 3" xfId="40487" xr:uid="{00000000-0005-0000-0000-000099620000}"/>
    <cellStyle name="Separador de milhares 4 3 2 8 4" xfId="20127" xr:uid="{00000000-0005-0000-0000-00009A620000}"/>
    <cellStyle name="Separador de milhares 4 3 2 9" xfId="11999" xr:uid="{00000000-0005-0000-0000-00009B620000}"/>
    <cellStyle name="Separador de milhares 4 3 2 9 2" xfId="31183" xr:uid="{00000000-0005-0000-0000-00009C620000}"/>
    <cellStyle name="Separador de milhares 4 3 2 9 3" xfId="41363" xr:uid="{00000000-0005-0000-0000-00009D620000}"/>
    <cellStyle name="Separador de milhares 4 3 2 9 4" xfId="21003" xr:uid="{00000000-0005-0000-0000-00009E620000}"/>
    <cellStyle name="Separador de milhares 4 3 20" xfId="3749" xr:uid="{00000000-0005-0000-0000-00009F620000}"/>
    <cellStyle name="Separador de milhares 4 3 3" xfId="1158" xr:uid="{00000000-0005-0000-0000-0000A0620000}"/>
    <cellStyle name="Separador de milhares 4 3 3 10" xfId="23160" xr:uid="{00000000-0005-0000-0000-0000A1620000}"/>
    <cellStyle name="Separador de milhares 4 3 3 11" xfId="33340" xr:uid="{00000000-0005-0000-0000-0000A2620000}"/>
    <cellStyle name="Separador de milhares 4 3 3 12" xfId="12979" xr:uid="{00000000-0005-0000-0000-0000A3620000}"/>
    <cellStyle name="Separador de milhares 4 3 3 13" xfId="3972" xr:uid="{00000000-0005-0000-0000-0000A4620000}"/>
    <cellStyle name="Separador de milhares 4 3 3 2" xfId="2508" xr:uid="{00000000-0005-0000-0000-0000A5620000}"/>
    <cellStyle name="Separador de milhares 4 3 3 2 10" xfId="33778" xr:uid="{00000000-0005-0000-0000-0000A6620000}"/>
    <cellStyle name="Separador de milhares 4 3 3 2 11" xfId="13417" xr:uid="{00000000-0005-0000-0000-0000A7620000}"/>
    <cellStyle name="Separador de milhares 4 3 3 2 12" xfId="4410" xr:uid="{00000000-0005-0000-0000-0000A8620000}"/>
    <cellStyle name="Separador de milhares 4 3 3 2 2" xfId="5287" xr:uid="{00000000-0005-0000-0000-0000A9620000}"/>
    <cellStyle name="Separador de milhares 4 3 3 2 2 2" xfId="7039" xr:uid="{00000000-0005-0000-0000-0000AA620000}"/>
    <cellStyle name="Separador de milhares 4 3 3 2 2 2 2" xfId="26226" xr:uid="{00000000-0005-0000-0000-0000AB620000}"/>
    <cellStyle name="Separador de milhares 4 3 3 2 2 2 3" xfId="36406" xr:uid="{00000000-0005-0000-0000-0000AC620000}"/>
    <cellStyle name="Separador de milhares 4 3 3 2 2 2 4" xfId="16045" xr:uid="{00000000-0005-0000-0000-0000AD620000}"/>
    <cellStyle name="Separador de milhares 4 3 3 2 2 3" xfId="8792" xr:uid="{00000000-0005-0000-0000-0000AE620000}"/>
    <cellStyle name="Separador de milhares 4 3 3 2 2 3 2" xfId="27979" xr:uid="{00000000-0005-0000-0000-0000AF620000}"/>
    <cellStyle name="Separador de milhares 4 3 3 2 2 3 3" xfId="38159" xr:uid="{00000000-0005-0000-0000-0000B0620000}"/>
    <cellStyle name="Separador de milhares 4 3 3 2 2 3 4" xfId="17798" xr:uid="{00000000-0005-0000-0000-0000B1620000}"/>
    <cellStyle name="Separador de milhares 4 3 3 2 2 4" xfId="10785" xr:uid="{00000000-0005-0000-0000-0000B2620000}"/>
    <cellStyle name="Separador de milhares 4 3 3 2 2 4 2" xfId="29969" xr:uid="{00000000-0005-0000-0000-0000B3620000}"/>
    <cellStyle name="Separador de milhares 4 3 3 2 2 4 3" xfId="40149" xr:uid="{00000000-0005-0000-0000-0000B4620000}"/>
    <cellStyle name="Separador de milhares 4 3 3 2 2 4 4" xfId="19789" xr:uid="{00000000-0005-0000-0000-0000B5620000}"/>
    <cellStyle name="Separador de milhares 4 3 3 2 2 5" xfId="24474" xr:uid="{00000000-0005-0000-0000-0000B6620000}"/>
    <cellStyle name="Separador de milhares 4 3 3 2 2 6" xfId="34654" xr:uid="{00000000-0005-0000-0000-0000B7620000}"/>
    <cellStyle name="Separador de milhares 4 3 3 2 2 7" xfId="14293" xr:uid="{00000000-0005-0000-0000-0000B8620000}"/>
    <cellStyle name="Separador de milhares 4 3 3 2 3" xfId="6163" xr:uid="{00000000-0005-0000-0000-0000B9620000}"/>
    <cellStyle name="Separador de milhares 4 3 3 2 3 2" xfId="25350" xr:uid="{00000000-0005-0000-0000-0000BA620000}"/>
    <cellStyle name="Separador de milhares 4 3 3 2 3 3" xfId="35530" xr:uid="{00000000-0005-0000-0000-0000BB620000}"/>
    <cellStyle name="Separador de milhares 4 3 3 2 3 4" xfId="15169" xr:uid="{00000000-0005-0000-0000-0000BC620000}"/>
    <cellStyle name="Separador de milhares 4 3 3 2 4" xfId="7916" xr:uid="{00000000-0005-0000-0000-0000BD620000}"/>
    <cellStyle name="Separador de milhares 4 3 3 2 4 2" xfId="27103" xr:uid="{00000000-0005-0000-0000-0000BE620000}"/>
    <cellStyle name="Separador de milhares 4 3 3 2 4 3" xfId="37283" xr:uid="{00000000-0005-0000-0000-0000BF620000}"/>
    <cellStyle name="Separador de milhares 4 3 3 2 4 4" xfId="16922" xr:uid="{00000000-0005-0000-0000-0000C0620000}"/>
    <cellStyle name="Separador de milhares 4 3 3 2 5" xfId="9909" xr:uid="{00000000-0005-0000-0000-0000C1620000}"/>
    <cellStyle name="Separador de milhares 4 3 3 2 5 2" xfId="29093" xr:uid="{00000000-0005-0000-0000-0000C2620000}"/>
    <cellStyle name="Separador de milhares 4 3 3 2 5 3" xfId="39273" xr:uid="{00000000-0005-0000-0000-0000C3620000}"/>
    <cellStyle name="Separador de milhares 4 3 3 2 5 4" xfId="18913" xr:uid="{00000000-0005-0000-0000-0000C4620000}"/>
    <cellStyle name="Separador de milhares 4 3 3 2 6" xfId="11662" xr:uid="{00000000-0005-0000-0000-0000C5620000}"/>
    <cellStyle name="Separador de milhares 4 3 3 2 6 2" xfId="30846" xr:uid="{00000000-0005-0000-0000-0000C6620000}"/>
    <cellStyle name="Separador de milhares 4 3 3 2 6 3" xfId="41026" xr:uid="{00000000-0005-0000-0000-0000C7620000}"/>
    <cellStyle name="Separador de milhares 4 3 3 2 6 4" xfId="20666" xr:uid="{00000000-0005-0000-0000-0000C8620000}"/>
    <cellStyle name="Separador de milhares 4 3 3 2 7" xfId="12538" xr:uid="{00000000-0005-0000-0000-0000C9620000}"/>
    <cellStyle name="Separador de milhares 4 3 3 2 7 2" xfId="31722" xr:uid="{00000000-0005-0000-0000-0000CA620000}"/>
    <cellStyle name="Separador de milhares 4 3 3 2 7 3" xfId="41902" xr:uid="{00000000-0005-0000-0000-0000CB620000}"/>
    <cellStyle name="Separador de milhares 4 3 3 2 7 4" xfId="21542" xr:uid="{00000000-0005-0000-0000-0000CC620000}"/>
    <cellStyle name="Separador de milhares 4 3 3 2 8" xfId="22419" xr:uid="{00000000-0005-0000-0000-0000CD620000}"/>
    <cellStyle name="Separador de milhares 4 3 3 2 8 2" xfId="32599" xr:uid="{00000000-0005-0000-0000-0000CE620000}"/>
    <cellStyle name="Separador de milhares 4 3 3 2 8 3" xfId="42779" xr:uid="{00000000-0005-0000-0000-0000CF620000}"/>
    <cellStyle name="Separador de milhares 4 3 3 2 9" xfId="23598" xr:uid="{00000000-0005-0000-0000-0000D0620000}"/>
    <cellStyle name="Separador de milhares 4 3 3 3" xfId="4849" xr:uid="{00000000-0005-0000-0000-0000D1620000}"/>
    <cellStyle name="Separador de milhares 4 3 3 3 2" xfId="6601" xr:uid="{00000000-0005-0000-0000-0000D2620000}"/>
    <cellStyle name="Separador de milhares 4 3 3 3 2 2" xfId="25788" xr:uid="{00000000-0005-0000-0000-0000D3620000}"/>
    <cellStyle name="Separador de milhares 4 3 3 3 2 3" xfId="35968" xr:uid="{00000000-0005-0000-0000-0000D4620000}"/>
    <cellStyle name="Separador de milhares 4 3 3 3 2 4" xfId="15607" xr:uid="{00000000-0005-0000-0000-0000D5620000}"/>
    <cellStyle name="Separador de milhares 4 3 3 3 3" xfId="8354" xr:uid="{00000000-0005-0000-0000-0000D6620000}"/>
    <cellStyle name="Separador de milhares 4 3 3 3 3 2" xfId="27541" xr:uid="{00000000-0005-0000-0000-0000D7620000}"/>
    <cellStyle name="Separador de milhares 4 3 3 3 3 3" xfId="37721" xr:uid="{00000000-0005-0000-0000-0000D8620000}"/>
    <cellStyle name="Separador de milhares 4 3 3 3 3 4" xfId="17360" xr:uid="{00000000-0005-0000-0000-0000D9620000}"/>
    <cellStyle name="Separador de milhares 4 3 3 3 4" xfId="10347" xr:uid="{00000000-0005-0000-0000-0000DA620000}"/>
    <cellStyle name="Separador de milhares 4 3 3 3 4 2" xfId="29531" xr:uid="{00000000-0005-0000-0000-0000DB620000}"/>
    <cellStyle name="Separador de milhares 4 3 3 3 4 3" xfId="39711" xr:uid="{00000000-0005-0000-0000-0000DC620000}"/>
    <cellStyle name="Separador de milhares 4 3 3 3 4 4" xfId="19351" xr:uid="{00000000-0005-0000-0000-0000DD620000}"/>
    <cellStyle name="Separador de milhares 4 3 3 3 5" xfId="24036" xr:uid="{00000000-0005-0000-0000-0000DE620000}"/>
    <cellStyle name="Separador de milhares 4 3 3 3 6" xfId="34216" xr:uid="{00000000-0005-0000-0000-0000DF620000}"/>
    <cellStyle name="Separador de milhares 4 3 3 3 7" xfId="13855" xr:uid="{00000000-0005-0000-0000-0000E0620000}"/>
    <cellStyle name="Separador de milhares 4 3 3 4" xfId="5725" xr:uid="{00000000-0005-0000-0000-0000E1620000}"/>
    <cellStyle name="Separador de milhares 4 3 3 4 2" xfId="24912" xr:uid="{00000000-0005-0000-0000-0000E2620000}"/>
    <cellStyle name="Separador de milhares 4 3 3 4 3" xfId="35092" xr:uid="{00000000-0005-0000-0000-0000E3620000}"/>
    <cellStyle name="Separador de milhares 4 3 3 4 4" xfId="14731" xr:uid="{00000000-0005-0000-0000-0000E4620000}"/>
    <cellStyle name="Separador de milhares 4 3 3 5" xfId="7478" xr:uid="{00000000-0005-0000-0000-0000E5620000}"/>
    <cellStyle name="Separador de milhares 4 3 3 5 2" xfId="26665" xr:uid="{00000000-0005-0000-0000-0000E6620000}"/>
    <cellStyle name="Separador de milhares 4 3 3 5 3" xfId="36845" xr:uid="{00000000-0005-0000-0000-0000E7620000}"/>
    <cellStyle name="Separador de milhares 4 3 3 5 4" xfId="16484" xr:uid="{00000000-0005-0000-0000-0000E8620000}"/>
    <cellStyle name="Separador de milhares 4 3 3 6" xfId="9471" xr:uid="{00000000-0005-0000-0000-0000E9620000}"/>
    <cellStyle name="Separador de milhares 4 3 3 6 2" xfId="28655" xr:uid="{00000000-0005-0000-0000-0000EA620000}"/>
    <cellStyle name="Separador de milhares 4 3 3 6 3" xfId="38835" xr:uid="{00000000-0005-0000-0000-0000EB620000}"/>
    <cellStyle name="Separador de milhares 4 3 3 6 4" xfId="18475" xr:uid="{00000000-0005-0000-0000-0000EC620000}"/>
    <cellStyle name="Separador de milhares 4 3 3 7" xfId="11224" xr:uid="{00000000-0005-0000-0000-0000ED620000}"/>
    <cellStyle name="Separador de milhares 4 3 3 7 2" xfId="30408" xr:uid="{00000000-0005-0000-0000-0000EE620000}"/>
    <cellStyle name="Separador de milhares 4 3 3 7 3" xfId="40588" xr:uid="{00000000-0005-0000-0000-0000EF620000}"/>
    <cellStyle name="Separador de milhares 4 3 3 7 4" xfId="20228" xr:uid="{00000000-0005-0000-0000-0000F0620000}"/>
    <cellStyle name="Separador de milhares 4 3 3 8" xfId="12100" xr:uid="{00000000-0005-0000-0000-0000F1620000}"/>
    <cellStyle name="Separador de milhares 4 3 3 8 2" xfId="31284" xr:uid="{00000000-0005-0000-0000-0000F2620000}"/>
    <cellStyle name="Separador de milhares 4 3 3 8 3" xfId="41464" xr:uid="{00000000-0005-0000-0000-0000F3620000}"/>
    <cellStyle name="Separador de milhares 4 3 3 8 4" xfId="21104" xr:uid="{00000000-0005-0000-0000-0000F4620000}"/>
    <cellStyle name="Separador de milhares 4 3 3 9" xfId="21981" xr:uid="{00000000-0005-0000-0000-0000F5620000}"/>
    <cellStyle name="Separador de milhares 4 3 3 9 2" xfId="32161" xr:uid="{00000000-0005-0000-0000-0000F6620000}"/>
    <cellStyle name="Separador de milhares 4 3 3 9 3" xfId="42341" xr:uid="{00000000-0005-0000-0000-0000F7620000}"/>
    <cellStyle name="Separador de milhares 4 3 4" xfId="1834" xr:uid="{00000000-0005-0000-0000-0000F8620000}"/>
    <cellStyle name="Separador de milhares 4 3 4 10" xfId="33559" xr:uid="{00000000-0005-0000-0000-0000F9620000}"/>
    <cellStyle name="Separador de milhares 4 3 4 11" xfId="13198" xr:uid="{00000000-0005-0000-0000-0000FA620000}"/>
    <cellStyle name="Separador de milhares 4 3 4 12" xfId="4191" xr:uid="{00000000-0005-0000-0000-0000FB620000}"/>
    <cellStyle name="Separador de milhares 4 3 4 2" xfId="5068" xr:uid="{00000000-0005-0000-0000-0000FC620000}"/>
    <cellStyle name="Separador de milhares 4 3 4 2 2" xfId="6820" xr:uid="{00000000-0005-0000-0000-0000FD620000}"/>
    <cellStyle name="Separador de milhares 4 3 4 2 2 2" xfId="26007" xr:uid="{00000000-0005-0000-0000-0000FE620000}"/>
    <cellStyle name="Separador de milhares 4 3 4 2 2 3" xfId="36187" xr:uid="{00000000-0005-0000-0000-0000FF620000}"/>
    <cellStyle name="Separador de milhares 4 3 4 2 2 4" xfId="15826" xr:uid="{00000000-0005-0000-0000-000000630000}"/>
    <cellStyle name="Separador de milhares 4 3 4 2 3" xfId="8573" xr:uid="{00000000-0005-0000-0000-000001630000}"/>
    <cellStyle name="Separador de milhares 4 3 4 2 3 2" xfId="27760" xr:uid="{00000000-0005-0000-0000-000002630000}"/>
    <cellStyle name="Separador de milhares 4 3 4 2 3 3" xfId="37940" xr:uid="{00000000-0005-0000-0000-000003630000}"/>
    <cellStyle name="Separador de milhares 4 3 4 2 3 4" xfId="17579" xr:uid="{00000000-0005-0000-0000-000004630000}"/>
    <cellStyle name="Separador de milhares 4 3 4 2 4" xfId="10566" xr:uid="{00000000-0005-0000-0000-000005630000}"/>
    <cellStyle name="Separador de milhares 4 3 4 2 4 2" xfId="29750" xr:uid="{00000000-0005-0000-0000-000006630000}"/>
    <cellStyle name="Separador de milhares 4 3 4 2 4 3" xfId="39930" xr:uid="{00000000-0005-0000-0000-000007630000}"/>
    <cellStyle name="Separador de milhares 4 3 4 2 4 4" xfId="19570" xr:uid="{00000000-0005-0000-0000-000008630000}"/>
    <cellStyle name="Separador de milhares 4 3 4 2 5" xfId="24255" xr:uid="{00000000-0005-0000-0000-000009630000}"/>
    <cellStyle name="Separador de milhares 4 3 4 2 6" xfId="34435" xr:uid="{00000000-0005-0000-0000-00000A630000}"/>
    <cellStyle name="Separador de milhares 4 3 4 2 7" xfId="14074" xr:uid="{00000000-0005-0000-0000-00000B630000}"/>
    <cellStyle name="Separador de milhares 4 3 4 3" xfId="5944" xr:uid="{00000000-0005-0000-0000-00000C630000}"/>
    <cellStyle name="Separador de milhares 4 3 4 3 2" xfId="25131" xr:uid="{00000000-0005-0000-0000-00000D630000}"/>
    <cellStyle name="Separador de milhares 4 3 4 3 3" xfId="35311" xr:uid="{00000000-0005-0000-0000-00000E630000}"/>
    <cellStyle name="Separador de milhares 4 3 4 3 4" xfId="14950" xr:uid="{00000000-0005-0000-0000-00000F630000}"/>
    <cellStyle name="Separador de milhares 4 3 4 4" xfId="7697" xr:uid="{00000000-0005-0000-0000-000010630000}"/>
    <cellStyle name="Separador de milhares 4 3 4 4 2" xfId="26884" xr:uid="{00000000-0005-0000-0000-000011630000}"/>
    <cellStyle name="Separador de milhares 4 3 4 4 3" xfId="37064" xr:uid="{00000000-0005-0000-0000-000012630000}"/>
    <cellStyle name="Separador de milhares 4 3 4 4 4" xfId="16703" xr:uid="{00000000-0005-0000-0000-000013630000}"/>
    <cellStyle name="Separador de milhares 4 3 4 5" xfId="9690" xr:uid="{00000000-0005-0000-0000-000014630000}"/>
    <cellStyle name="Separador de milhares 4 3 4 5 2" xfId="28874" xr:uid="{00000000-0005-0000-0000-000015630000}"/>
    <cellStyle name="Separador de milhares 4 3 4 5 3" xfId="39054" xr:uid="{00000000-0005-0000-0000-000016630000}"/>
    <cellStyle name="Separador de milhares 4 3 4 5 4" xfId="18694" xr:uid="{00000000-0005-0000-0000-000017630000}"/>
    <cellStyle name="Separador de milhares 4 3 4 6" xfId="11443" xr:uid="{00000000-0005-0000-0000-000018630000}"/>
    <cellStyle name="Separador de milhares 4 3 4 6 2" xfId="30627" xr:uid="{00000000-0005-0000-0000-000019630000}"/>
    <cellStyle name="Separador de milhares 4 3 4 6 3" xfId="40807" xr:uid="{00000000-0005-0000-0000-00001A630000}"/>
    <cellStyle name="Separador de milhares 4 3 4 6 4" xfId="20447" xr:uid="{00000000-0005-0000-0000-00001B630000}"/>
    <cellStyle name="Separador de milhares 4 3 4 7" xfId="12319" xr:uid="{00000000-0005-0000-0000-00001C630000}"/>
    <cellStyle name="Separador de milhares 4 3 4 7 2" xfId="31503" xr:uid="{00000000-0005-0000-0000-00001D630000}"/>
    <cellStyle name="Separador de milhares 4 3 4 7 3" xfId="41683" xr:uid="{00000000-0005-0000-0000-00001E630000}"/>
    <cellStyle name="Separador de milhares 4 3 4 7 4" xfId="21323" xr:uid="{00000000-0005-0000-0000-00001F630000}"/>
    <cellStyle name="Separador de milhares 4 3 4 8" xfId="22200" xr:uid="{00000000-0005-0000-0000-000020630000}"/>
    <cellStyle name="Separador de milhares 4 3 4 8 2" xfId="32380" xr:uid="{00000000-0005-0000-0000-000021630000}"/>
    <cellStyle name="Separador de milhares 4 3 4 8 3" xfId="42560" xr:uid="{00000000-0005-0000-0000-000022630000}"/>
    <cellStyle name="Separador de milhares 4 3 4 9" xfId="23379" xr:uid="{00000000-0005-0000-0000-000023630000}"/>
    <cellStyle name="Separador de milhares 4 3 5" xfId="3182" xr:uid="{00000000-0005-0000-0000-000024630000}"/>
    <cellStyle name="Separador de milhares 4 3 5 2" xfId="6382" xr:uid="{00000000-0005-0000-0000-000025630000}"/>
    <cellStyle name="Separador de milhares 4 3 5 2 2" xfId="25569" xr:uid="{00000000-0005-0000-0000-000026630000}"/>
    <cellStyle name="Separador de milhares 4 3 5 2 3" xfId="35749" xr:uid="{00000000-0005-0000-0000-000027630000}"/>
    <cellStyle name="Separador de milhares 4 3 5 2 4" xfId="15388" xr:uid="{00000000-0005-0000-0000-000028630000}"/>
    <cellStyle name="Separador de milhares 4 3 5 3" xfId="8135" xr:uid="{00000000-0005-0000-0000-000029630000}"/>
    <cellStyle name="Separador de milhares 4 3 5 3 2" xfId="27322" xr:uid="{00000000-0005-0000-0000-00002A630000}"/>
    <cellStyle name="Separador de milhares 4 3 5 3 3" xfId="37502" xr:uid="{00000000-0005-0000-0000-00002B630000}"/>
    <cellStyle name="Separador de milhares 4 3 5 3 4" xfId="17141" xr:uid="{00000000-0005-0000-0000-00002C630000}"/>
    <cellStyle name="Separador de milhares 4 3 5 4" xfId="10128" xr:uid="{00000000-0005-0000-0000-00002D630000}"/>
    <cellStyle name="Separador de milhares 4 3 5 4 2" xfId="29312" xr:uid="{00000000-0005-0000-0000-00002E630000}"/>
    <cellStyle name="Separador de milhares 4 3 5 4 3" xfId="39492" xr:uid="{00000000-0005-0000-0000-00002F630000}"/>
    <cellStyle name="Separador de milhares 4 3 5 4 4" xfId="19132" xr:uid="{00000000-0005-0000-0000-000030630000}"/>
    <cellStyle name="Separador de milhares 4 3 5 5" xfId="23817" xr:uid="{00000000-0005-0000-0000-000031630000}"/>
    <cellStyle name="Separador de milhares 4 3 5 6" xfId="33997" xr:uid="{00000000-0005-0000-0000-000032630000}"/>
    <cellStyle name="Separador de milhares 4 3 5 7" xfId="13636" xr:uid="{00000000-0005-0000-0000-000033630000}"/>
    <cellStyle name="Separador de milhares 4 3 5 8" xfId="4630" xr:uid="{00000000-0005-0000-0000-000034630000}"/>
    <cellStyle name="Separador de milhares 4 3 6" xfId="5506" xr:uid="{00000000-0005-0000-0000-000035630000}"/>
    <cellStyle name="Separador de milhares 4 3 6 2" xfId="9032" xr:uid="{00000000-0005-0000-0000-000036630000}"/>
    <cellStyle name="Separador de milhares 4 3 6 2 2" xfId="28216" xr:uid="{00000000-0005-0000-0000-000037630000}"/>
    <cellStyle name="Separador de milhares 4 3 6 2 3" xfId="38396" xr:uid="{00000000-0005-0000-0000-000038630000}"/>
    <cellStyle name="Separador de milhares 4 3 6 2 4" xfId="18036" xr:uid="{00000000-0005-0000-0000-000039630000}"/>
    <cellStyle name="Separador de milhares 4 3 6 3" xfId="24693" xr:uid="{00000000-0005-0000-0000-00003A630000}"/>
    <cellStyle name="Separador de milhares 4 3 6 4" xfId="34873" xr:uid="{00000000-0005-0000-0000-00003B630000}"/>
    <cellStyle name="Separador de milhares 4 3 6 5" xfId="14512" xr:uid="{00000000-0005-0000-0000-00003C630000}"/>
    <cellStyle name="Separador de milhares 4 3 7" xfId="7259" xr:uid="{00000000-0005-0000-0000-00003D630000}"/>
    <cellStyle name="Separador de milhares 4 3 7 2" xfId="26446" xr:uid="{00000000-0005-0000-0000-00003E630000}"/>
    <cellStyle name="Separador de milhares 4 3 7 3" xfId="36626" xr:uid="{00000000-0005-0000-0000-00003F630000}"/>
    <cellStyle name="Separador de milhares 4 3 7 4" xfId="16265" xr:uid="{00000000-0005-0000-0000-000040630000}"/>
    <cellStyle name="Separador de milhares 4 3 8" xfId="9252" xr:uid="{00000000-0005-0000-0000-000041630000}"/>
    <cellStyle name="Separador de milhares 4 3 8 2" xfId="28436" xr:uid="{00000000-0005-0000-0000-000042630000}"/>
    <cellStyle name="Separador de milhares 4 3 8 3" xfId="38616" xr:uid="{00000000-0005-0000-0000-000043630000}"/>
    <cellStyle name="Separador de milhares 4 3 8 4" xfId="18256" xr:uid="{00000000-0005-0000-0000-000044630000}"/>
    <cellStyle name="Separador de milhares 4 3 9" xfId="11005" xr:uid="{00000000-0005-0000-0000-000045630000}"/>
    <cellStyle name="Separador de milhares 4 3 9 2" xfId="30189" xr:uid="{00000000-0005-0000-0000-000046630000}"/>
    <cellStyle name="Separador de milhares 4 3 9 3" xfId="40369" xr:uid="{00000000-0005-0000-0000-000047630000}"/>
    <cellStyle name="Separador de milhares 4 3 9 4" xfId="20009" xr:uid="{00000000-0005-0000-0000-000048630000}"/>
    <cellStyle name="Separador de milhares 4 4" xfId="654" xr:uid="{00000000-0005-0000-0000-000049630000}"/>
    <cellStyle name="Separador de milhares 4 4 10" xfId="11882" xr:uid="{00000000-0005-0000-0000-00004A630000}"/>
    <cellStyle name="Separador de milhares 4 4 10 2" xfId="31066" xr:uid="{00000000-0005-0000-0000-00004B630000}"/>
    <cellStyle name="Separador de milhares 4 4 10 3" xfId="41246" xr:uid="{00000000-0005-0000-0000-00004C630000}"/>
    <cellStyle name="Separador de milhares 4 4 10 4" xfId="20886" xr:uid="{00000000-0005-0000-0000-00004D630000}"/>
    <cellStyle name="Separador de milhares 4 4 11" xfId="21763" xr:uid="{00000000-0005-0000-0000-00004E630000}"/>
    <cellStyle name="Separador de milhares 4 4 11 2" xfId="31943" xr:uid="{00000000-0005-0000-0000-00004F630000}"/>
    <cellStyle name="Separador de milhares 4 4 11 3" xfId="42123" xr:uid="{00000000-0005-0000-0000-000050630000}"/>
    <cellStyle name="Separador de milhares 4 4 12" xfId="22659" xr:uid="{00000000-0005-0000-0000-000051630000}"/>
    <cellStyle name="Separador de milhares 4 4 12 2" xfId="32839" xr:uid="{00000000-0005-0000-0000-000052630000}"/>
    <cellStyle name="Separador de milhares 4 4 12 3" xfId="43019" xr:uid="{00000000-0005-0000-0000-000053630000}"/>
    <cellStyle name="Separador de milhares 4 4 13" xfId="22898" xr:uid="{00000000-0005-0000-0000-000054630000}"/>
    <cellStyle name="Separador de milhares 4 4 14" xfId="23067" xr:uid="{00000000-0005-0000-0000-000055630000}"/>
    <cellStyle name="Separador de milhares 4 4 15" xfId="33078" xr:uid="{00000000-0005-0000-0000-000056630000}"/>
    <cellStyle name="Separador de milhares 4 4 16" xfId="33247" xr:uid="{00000000-0005-0000-0000-000057630000}"/>
    <cellStyle name="Separador de milhares 4 4 17" xfId="43258" xr:uid="{00000000-0005-0000-0000-000058630000}"/>
    <cellStyle name="Separador de milhares 4 4 18" xfId="43497" xr:uid="{00000000-0005-0000-0000-000059630000}"/>
    <cellStyle name="Separador de milhares 4 4 19" xfId="12761" xr:uid="{00000000-0005-0000-0000-00005A630000}"/>
    <cellStyle name="Separador de milhares 4 4 2" xfId="1327" xr:uid="{00000000-0005-0000-0000-00005B630000}"/>
    <cellStyle name="Separador de milhares 4 4 2 10" xfId="21881" xr:uid="{00000000-0005-0000-0000-00005C630000}"/>
    <cellStyle name="Separador de milhares 4 4 2 10 2" xfId="32061" xr:uid="{00000000-0005-0000-0000-00005D630000}"/>
    <cellStyle name="Separador de milhares 4 4 2 10 3" xfId="42241" xr:uid="{00000000-0005-0000-0000-00005E630000}"/>
    <cellStyle name="Separador de milhares 4 4 2 11" xfId="22777" xr:uid="{00000000-0005-0000-0000-00005F630000}"/>
    <cellStyle name="Separador de milhares 4 4 2 11 2" xfId="32957" xr:uid="{00000000-0005-0000-0000-000060630000}"/>
    <cellStyle name="Separador de milhares 4 4 2 11 3" xfId="43137" xr:uid="{00000000-0005-0000-0000-000061630000}"/>
    <cellStyle name="Separador de milhares 4 4 2 12" xfId="23016" xr:uid="{00000000-0005-0000-0000-000062630000}"/>
    <cellStyle name="Separador de milhares 4 4 2 13" xfId="33196" xr:uid="{00000000-0005-0000-0000-000063630000}"/>
    <cellStyle name="Separador de milhares 4 4 2 14" xfId="43376" xr:uid="{00000000-0005-0000-0000-000064630000}"/>
    <cellStyle name="Separador de milhares 4 4 2 15" xfId="43615" xr:uid="{00000000-0005-0000-0000-000065630000}"/>
    <cellStyle name="Separador de milhares 4 4 2 16" xfId="12879" xr:uid="{00000000-0005-0000-0000-000066630000}"/>
    <cellStyle name="Separador de milhares 4 4 2 17" xfId="3871" xr:uid="{00000000-0005-0000-0000-000067630000}"/>
    <cellStyle name="Separador de milhares 4 4 2 2" xfId="2677" xr:uid="{00000000-0005-0000-0000-000068630000}"/>
    <cellStyle name="Separador de milhares 4 4 2 2 10" xfId="23279" xr:uid="{00000000-0005-0000-0000-000069630000}"/>
    <cellStyle name="Separador de milhares 4 4 2 2 11" xfId="33459" xr:uid="{00000000-0005-0000-0000-00006A630000}"/>
    <cellStyle name="Separador de milhares 4 4 2 2 12" xfId="13098" xr:uid="{00000000-0005-0000-0000-00006B630000}"/>
    <cellStyle name="Separador de milhares 4 4 2 2 13" xfId="4091" xr:uid="{00000000-0005-0000-0000-00006C630000}"/>
    <cellStyle name="Separador de milhares 4 4 2 2 2" xfId="4529" xr:uid="{00000000-0005-0000-0000-00006D630000}"/>
    <cellStyle name="Separador de milhares 4 4 2 2 2 10" xfId="33897" xr:uid="{00000000-0005-0000-0000-00006E630000}"/>
    <cellStyle name="Separador de milhares 4 4 2 2 2 11" xfId="13536" xr:uid="{00000000-0005-0000-0000-00006F630000}"/>
    <cellStyle name="Separador de milhares 4 4 2 2 2 2" xfId="5406" xr:uid="{00000000-0005-0000-0000-000070630000}"/>
    <cellStyle name="Separador de milhares 4 4 2 2 2 2 2" xfId="7158" xr:uid="{00000000-0005-0000-0000-000071630000}"/>
    <cellStyle name="Separador de milhares 4 4 2 2 2 2 2 2" xfId="26345" xr:uid="{00000000-0005-0000-0000-000072630000}"/>
    <cellStyle name="Separador de milhares 4 4 2 2 2 2 2 3" xfId="36525" xr:uid="{00000000-0005-0000-0000-000073630000}"/>
    <cellStyle name="Separador de milhares 4 4 2 2 2 2 2 4" xfId="16164" xr:uid="{00000000-0005-0000-0000-000074630000}"/>
    <cellStyle name="Separador de milhares 4 4 2 2 2 2 3" xfId="8911" xr:uid="{00000000-0005-0000-0000-000075630000}"/>
    <cellStyle name="Separador de milhares 4 4 2 2 2 2 3 2" xfId="28098" xr:uid="{00000000-0005-0000-0000-000076630000}"/>
    <cellStyle name="Separador de milhares 4 4 2 2 2 2 3 3" xfId="38278" xr:uid="{00000000-0005-0000-0000-000077630000}"/>
    <cellStyle name="Separador de milhares 4 4 2 2 2 2 3 4" xfId="17917" xr:uid="{00000000-0005-0000-0000-000078630000}"/>
    <cellStyle name="Separador de milhares 4 4 2 2 2 2 4" xfId="10904" xr:uid="{00000000-0005-0000-0000-000079630000}"/>
    <cellStyle name="Separador de milhares 4 4 2 2 2 2 4 2" xfId="30088" xr:uid="{00000000-0005-0000-0000-00007A630000}"/>
    <cellStyle name="Separador de milhares 4 4 2 2 2 2 4 3" xfId="40268" xr:uid="{00000000-0005-0000-0000-00007B630000}"/>
    <cellStyle name="Separador de milhares 4 4 2 2 2 2 4 4" xfId="19908" xr:uid="{00000000-0005-0000-0000-00007C630000}"/>
    <cellStyle name="Separador de milhares 4 4 2 2 2 2 5" xfId="24593" xr:uid="{00000000-0005-0000-0000-00007D630000}"/>
    <cellStyle name="Separador de milhares 4 4 2 2 2 2 6" xfId="34773" xr:uid="{00000000-0005-0000-0000-00007E630000}"/>
    <cellStyle name="Separador de milhares 4 4 2 2 2 2 7" xfId="14412" xr:uid="{00000000-0005-0000-0000-00007F630000}"/>
    <cellStyle name="Separador de milhares 4 4 2 2 2 3" xfId="6282" xr:uid="{00000000-0005-0000-0000-000080630000}"/>
    <cellStyle name="Separador de milhares 4 4 2 2 2 3 2" xfId="25469" xr:uid="{00000000-0005-0000-0000-000081630000}"/>
    <cellStyle name="Separador de milhares 4 4 2 2 2 3 3" xfId="35649" xr:uid="{00000000-0005-0000-0000-000082630000}"/>
    <cellStyle name="Separador de milhares 4 4 2 2 2 3 4" xfId="15288" xr:uid="{00000000-0005-0000-0000-000083630000}"/>
    <cellStyle name="Separador de milhares 4 4 2 2 2 4" xfId="8035" xr:uid="{00000000-0005-0000-0000-000084630000}"/>
    <cellStyle name="Separador de milhares 4 4 2 2 2 4 2" xfId="27222" xr:uid="{00000000-0005-0000-0000-000085630000}"/>
    <cellStyle name="Separador de milhares 4 4 2 2 2 4 3" xfId="37402" xr:uid="{00000000-0005-0000-0000-000086630000}"/>
    <cellStyle name="Separador de milhares 4 4 2 2 2 4 4" xfId="17041" xr:uid="{00000000-0005-0000-0000-000087630000}"/>
    <cellStyle name="Separador de milhares 4 4 2 2 2 5" xfId="10028" xr:uid="{00000000-0005-0000-0000-000088630000}"/>
    <cellStyle name="Separador de milhares 4 4 2 2 2 5 2" xfId="29212" xr:uid="{00000000-0005-0000-0000-000089630000}"/>
    <cellStyle name="Separador de milhares 4 4 2 2 2 5 3" xfId="39392" xr:uid="{00000000-0005-0000-0000-00008A630000}"/>
    <cellStyle name="Separador de milhares 4 4 2 2 2 5 4" xfId="19032" xr:uid="{00000000-0005-0000-0000-00008B630000}"/>
    <cellStyle name="Separador de milhares 4 4 2 2 2 6" xfId="11781" xr:uid="{00000000-0005-0000-0000-00008C630000}"/>
    <cellStyle name="Separador de milhares 4 4 2 2 2 6 2" xfId="30965" xr:uid="{00000000-0005-0000-0000-00008D630000}"/>
    <cellStyle name="Separador de milhares 4 4 2 2 2 6 3" xfId="41145" xr:uid="{00000000-0005-0000-0000-00008E630000}"/>
    <cellStyle name="Separador de milhares 4 4 2 2 2 6 4" xfId="20785" xr:uid="{00000000-0005-0000-0000-00008F630000}"/>
    <cellStyle name="Separador de milhares 4 4 2 2 2 7" xfId="12657" xr:uid="{00000000-0005-0000-0000-000090630000}"/>
    <cellStyle name="Separador de milhares 4 4 2 2 2 7 2" xfId="31841" xr:uid="{00000000-0005-0000-0000-000091630000}"/>
    <cellStyle name="Separador de milhares 4 4 2 2 2 7 3" xfId="42021" xr:uid="{00000000-0005-0000-0000-000092630000}"/>
    <cellStyle name="Separador de milhares 4 4 2 2 2 7 4" xfId="21661" xr:uid="{00000000-0005-0000-0000-000093630000}"/>
    <cellStyle name="Separador de milhares 4 4 2 2 2 8" xfId="22538" xr:uid="{00000000-0005-0000-0000-000094630000}"/>
    <cellStyle name="Separador de milhares 4 4 2 2 2 8 2" xfId="32718" xr:uid="{00000000-0005-0000-0000-000095630000}"/>
    <cellStyle name="Separador de milhares 4 4 2 2 2 8 3" xfId="42898" xr:uid="{00000000-0005-0000-0000-000096630000}"/>
    <cellStyle name="Separador de milhares 4 4 2 2 2 9" xfId="23717" xr:uid="{00000000-0005-0000-0000-000097630000}"/>
    <cellStyle name="Separador de milhares 4 4 2 2 3" xfId="4968" xr:uid="{00000000-0005-0000-0000-000098630000}"/>
    <cellStyle name="Separador de milhares 4 4 2 2 3 2" xfId="6720" xr:uid="{00000000-0005-0000-0000-000099630000}"/>
    <cellStyle name="Separador de milhares 4 4 2 2 3 2 2" xfId="25907" xr:uid="{00000000-0005-0000-0000-00009A630000}"/>
    <cellStyle name="Separador de milhares 4 4 2 2 3 2 3" xfId="36087" xr:uid="{00000000-0005-0000-0000-00009B630000}"/>
    <cellStyle name="Separador de milhares 4 4 2 2 3 2 4" xfId="15726" xr:uid="{00000000-0005-0000-0000-00009C630000}"/>
    <cellStyle name="Separador de milhares 4 4 2 2 3 3" xfId="8473" xr:uid="{00000000-0005-0000-0000-00009D630000}"/>
    <cellStyle name="Separador de milhares 4 4 2 2 3 3 2" xfId="27660" xr:uid="{00000000-0005-0000-0000-00009E630000}"/>
    <cellStyle name="Separador de milhares 4 4 2 2 3 3 3" xfId="37840" xr:uid="{00000000-0005-0000-0000-00009F630000}"/>
    <cellStyle name="Separador de milhares 4 4 2 2 3 3 4" xfId="17479" xr:uid="{00000000-0005-0000-0000-0000A0630000}"/>
    <cellStyle name="Separador de milhares 4 4 2 2 3 4" xfId="10466" xr:uid="{00000000-0005-0000-0000-0000A1630000}"/>
    <cellStyle name="Separador de milhares 4 4 2 2 3 4 2" xfId="29650" xr:uid="{00000000-0005-0000-0000-0000A2630000}"/>
    <cellStyle name="Separador de milhares 4 4 2 2 3 4 3" xfId="39830" xr:uid="{00000000-0005-0000-0000-0000A3630000}"/>
    <cellStyle name="Separador de milhares 4 4 2 2 3 4 4" xfId="19470" xr:uid="{00000000-0005-0000-0000-0000A4630000}"/>
    <cellStyle name="Separador de milhares 4 4 2 2 3 5" xfId="24155" xr:uid="{00000000-0005-0000-0000-0000A5630000}"/>
    <cellStyle name="Separador de milhares 4 4 2 2 3 6" xfId="34335" xr:uid="{00000000-0005-0000-0000-0000A6630000}"/>
    <cellStyle name="Separador de milhares 4 4 2 2 3 7" xfId="13974" xr:uid="{00000000-0005-0000-0000-0000A7630000}"/>
    <cellStyle name="Separador de milhares 4 4 2 2 4" xfId="5844" xr:uid="{00000000-0005-0000-0000-0000A8630000}"/>
    <cellStyle name="Separador de milhares 4 4 2 2 4 2" xfId="25031" xr:uid="{00000000-0005-0000-0000-0000A9630000}"/>
    <cellStyle name="Separador de milhares 4 4 2 2 4 3" xfId="35211" xr:uid="{00000000-0005-0000-0000-0000AA630000}"/>
    <cellStyle name="Separador de milhares 4 4 2 2 4 4" xfId="14850" xr:uid="{00000000-0005-0000-0000-0000AB630000}"/>
    <cellStyle name="Separador de milhares 4 4 2 2 5" xfId="7597" xr:uid="{00000000-0005-0000-0000-0000AC630000}"/>
    <cellStyle name="Separador de milhares 4 4 2 2 5 2" xfId="26784" xr:uid="{00000000-0005-0000-0000-0000AD630000}"/>
    <cellStyle name="Separador de milhares 4 4 2 2 5 3" xfId="36964" xr:uid="{00000000-0005-0000-0000-0000AE630000}"/>
    <cellStyle name="Separador de milhares 4 4 2 2 5 4" xfId="16603" xr:uid="{00000000-0005-0000-0000-0000AF630000}"/>
    <cellStyle name="Separador de milhares 4 4 2 2 6" xfId="9590" xr:uid="{00000000-0005-0000-0000-0000B0630000}"/>
    <cellStyle name="Separador de milhares 4 4 2 2 6 2" xfId="28774" xr:uid="{00000000-0005-0000-0000-0000B1630000}"/>
    <cellStyle name="Separador de milhares 4 4 2 2 6 3" xfId="38954" xr:uid="{00000000-0005-0000-0000-0000B2630000}"/>
    <cellStyle name="Separador de milhares 4 4 2 2 6 4" xfId="18594" xr:uid="{00000000-0005-0000-0000-0000B3630000}"/>
    <cellStyle name="Separador de milhares 4 4 2 2 7" xfId="11343" xr:uid="{00000000-0005-0000-0000-0000B4630000}"/>
    <cellStyle name="Separador de milhares 4 4 2 2 7 2" xfId="30527" xr:uid="{00000000-0005-0000-0000-0000B5630000}"/>
    <cellStyle name="Separador de milhares 4 4 2 2 7 3" xfId="40707" xr:uid="{00000000-0005-0000-0000-0000B6630000}"/>
    <cellStyle name="Separador de milhares 4 4 2 2 7 4" xfId="20347" xr:uid="{00000000-0005-0000-0000-0000B7630000}"/>
    <cellStyle name="Separador de milhares 4 4 2 2 8" xfId="12219" xr:uid="{00000000-0005-0000-0000-0000B8630000}"/>
    <cellStyle name="Separador de milhares 4 4 2 2 8 2" xfId="31403" xr:uid="{00000000-0005-0000-0000-0000B9630000}"/>
    <cellStyle name="Separador de milhares 4 4 2 2 8 3" xfId="41583" xr:uid="{00000000-0005-0000-0000-0000BA630000}"/>
    <cellStyle name="Separador de milhares 4 4 2 2 8 4" xfId="21223" xr:uid="{00000000-0005-0000-0000-0000BB630000}"/>
    <cellStyle name="Separador de milhares 4 4 2 2 9" xfId="22100" xr:uid="{00000000-0005-0000-0000-0000BC630000}"/>
    <cellStyle name="Separador de milhares 4 4 2 2 9 2" xfId="32280" xr:uid="{00000000-0005-0000-0000-0000BD630000}"/>
    <cellStyle name="Separador de milhares 4 4 2 2 9 3" xfId="42460" xr:uid="{00000000-0005-0000-0000-0000BE630000}"/>
    <cellStyle name="Separador de milhares 4 4 2 3" xfId="4310" xr:uid="{00000000-0005-0000-0000-0000BF630000}"/>
    <cellStyle name="Separador de milhares 4 4 2 3 10" xfId="33678" xr:uid="{00000000-0005-0000-0000-0000C0630000}"/>
    <cellStyle name="Separador de milhares 4 4 2 3 11" xfId="13317" xr:uid="{00000000-0005-0000-0000-0000C1630000}"/>
    <cellStyle name="Separador de milhares 4 4 2 3 2" xfId="5187" xr:uid="{00000000-0005-0000-0000-0000C2630000}"/>
    <cellStyle name="Separador de milhares 4 4 2 3 2 2" xfId="6939" xr:uid="{00000000-0005-0000-0000-0000C3630000}"/>
    <cellStyle name="Separador de milhares 4 4 2 3 2 2 2" xfId="26126" xr:uid="{00000000-0005-0000-0000-0000C4630000}"/>
    <cellStyle name="Separador de milhares 4 4 2 3 2 2 3" xfId="36306" xr:uid="{00000000-0005-0000-0000-0000C5630000}"/>
    <cellStyle name="Separador de milhares 4 4 2 3 2 2 4" xfId="15945" xr:uid="{00000000-0005-0000-0000-0000C6630000}"/>
    <cellStyle name="Separador de milhares 4 4 2 3 2 3" xfId="8692" xr:uid="{00000000-0005-0000-0000-0000C7630000}"/>
    <cellStyle name="Separador de milhares 4 4 2 3 2 3 2" xfId="27879" xr:uid="{00000000-0005-0000-0000-0000C8630000}"/>
    <cellStyle name="Separador de milhares 4 4 2 3 2 3 3" xfId="38059" xr:uid="{00000000-0005-0000-0000-0000C9630000}"/>
    <cellStyle name="Separador de milhares 4 4 2 3 2 3 4" xfId="17698" xr:uid="{00000000-0005-0000-0000-0000CA630000}"/>
    <cellStyle name="Separador de milhares 4 4 2 3 2 4" xfId="10685" xr:uid="{00000000-0005-0000-0000-0000CB630000}"/>
    <cellStyle name="Separador de milhares 4 4 2 3 2 4 2" xfId="29869" xr:uid="{00000000-0005-0000-0000-0000CC630000}"/>
    <cellStyle name="Separador de milhares 4 4 2 3 2 4 3" xfId="40049" xr:uid="{00000000-0005-0000-0000-0000CD630000}"/>
    <cellStyle name="Separador de milhares 4 4 2 3 2 4 4" xfId="19689" xr:uid="{00000000-0005-0000-0000-0000CE630000}"/>
    <cellStyle name="Separador de milhares 4 4 2 3 2 5" xfId="24374" xr:uid="{00000000-0005-0000-0000-0000CF630000}"/>
    <cellStyle name="Separador de milhares 4 4 2 3 2 6" xfId="34554" xr:uid="{00000000-0005-0000-0000-0000D0630000}"/>
    <cellStyle name="Separador de milhares 4 4 2 3 2 7" xfId="14193" xr:uid="{00000000-0005-0000-0000-0000D1630000}"/>
    <cellStyle name="Separador de milhares 4 4 2 3 3" xfId="6063" xr:uid="{00000000-0005-0000-0000-0000D2630000}"/>
    <cellStyle name="Separador de milhares 4 4 2 3 3 2" xfId="25250" xr:uid="{00000000-0005-0000-0000-0000D3630000}"/>
    <cellStyle name="Separador de milhares 4 4 2 3 3 3" xfId="35430" xr:uid="{00000000-0005-0000-0000-0000D4630000}"/>
    <cellStyle name="Separador de milhares 4 4 2 3 3 4" xfId="15069" xr:uid="{00000000-0005-0000-0000-0000D5630000}"/>
    <cellStyle name="Separador de milhares 4 4 2 3 4" xfId="7816" xr:uid="{00000000-0005-0000-0000-0000D6630000}"/>
    <cellStyle name="Separador de milhares 4 4 2 3 4 2" xfId="27003" xr:uid="{00000000-0005-0000-0000-0000D7630000}"/>
    <cellStyle name="Separador de milhares 4 4 2 3 4 3" xfId="37183" xr:uid="{00000000-0005-0000-0000-0000D8630000}"/>
    <cellStyle name="Separador de milhares 4 4 2 3 4 4" xfId="16822" xr:uid="{00000000-0005-0000-0000-0000D9630000}"/>
    <cellStyle name="Separador de milhares 4 4 2 3 5" xfId="9809" xr:uid="{00000000-0005-0000-0000-0000DA630000}"/>
    <cellStyle name="Separador de milhares 4 4 2 3 5 2" xfId="28993" xr:uid="{00000000-0005-0000-0000-0000DB630000}"/>
    <cellStyle name="Separador de milhares 4 4 2 3 5 3" xfId="39173" xr:uid="{00000000-0005-0000-0000-0000DC630000}"/>
    <cellStyle name="Separador de milhares 4 4 2 3 5 4" xfId="18813" xr:uid="{00000000-0005-0000-0000-0000DD630000}"/>
    <cellStyle name="Separador de milhares 4 4 2 3 6" xfId="11562" xr:uid="{00000000-0005-0000-0000-0000DE630000}"/>
    <cellStyle name="Separador de milhares 4 4 2 3 6 2" xfId="30746" xr:uid="{00000000-0005-0000-0000-0000DF630000}"/>
    <cellStyle name="Separador de milhares 4 4 2 3 6 3" xfId="40926" xr:uid="{00000000-0005-0000-0000-0000E0630000}"/>
    <cellStyle name="Separador de milhares 4 4 2 3 6 4" xfId="20566" xr:uid="{00000000-0005-0000-0000-0000E1630000}"/>
    <cellStyle name="Separador de milhares 4 4 2 3 7" xfId="12438" xr:uid="{00000000-0005-0000-0000-0000E2630000}"/>
    <cellStyle name="Separador de milhares 4 4 2 3 7 2" xfId="31622" xr:uid="{00000000-0005-0000-0000-0000E3630000}"/>
    <cellStyle name="Separador de milhares 4 4 2 3 7 3" xfId="41802" xr:uid="{00000000-0005-0000-0000-0000E4630000}"/>
    <cellStyle name="Separador de milhares 4 4 2 3 7 4" xfId="21442" xr:uid="{00000000-0005-0000-0000-0000E5630000}"/>
    <cellStyle name="Separador de milhares 4 4 2 3 8" xfId="22319" xr:uid="{00000000-0005-0000-0000-0000E6630000}"/>
    <cellStyle name="Separador de milhares 4 4 2 3 8 2" xfId="32499" xr:uid="{00000000-0005-0000-0000-0000E7630000}"/>
    <cellStyle name="Separador de milhares 4 4 2 3 8 3" xfId="42679" xr:uid="{00000000-0005-0000-0000-0000E8630000}"/>
    <cellStyle name="Separador de milhares 4 4 2 3 9" xfId="23498" xr:uid="{00000000-0005-0000-0000-0000E9630000}"/>
    <cellStyle name="Separador de milhares 4 4 2 4" xfId="4749" xr:uid="{00000000-0005-0000-0000-0000EA630000}"/>
    <cellStyle name="Separador de milhares 4 4 2 4 2" xfId="6501" xr:uid="{00000000-0005-0000-0000-0000EB630000}"/>
    <cellStyle name="Separador de milhares 4 4 2 4 2 2" xfId="25688" xr:uid="{00000000-0005-0000-0000-0000EC630000}"/>
    <cellStyle name="Separador de milhares 4 4 2 4 2 3" xfId="35868" xr:uid="{00000000-0005-0000-0000-0000ED630000}"/>
    <cellStyle name="Separador de milhares 4 4 2 4 2 4" xfId="15507" xr:uid="{00000000-0005-0000-0000-0000EE630000}"/>
    <cellStyle name="Separador de milhares 4 4 2 4 3" xfId="8254" xr:uid="{00000000-0005-0000-0000-0000EF630000}"/>
    <cellStyle name="Separador de milhares 4 4 2 4 3 2" xfId="27441" xr:uid="{00000000-0005-0000-0000-0000F0630000}"/>
    <cellStyle name="Separador de milhares 4 4 2 4 3 3" xfId="37621" xr:uid="{00000000-0005-0000-0000-0000F1630000}"/>
    <cellStyle name="Separador de milhares 4 4 2 4 3 4" xfId="17260" xr:uid="{00000000-0005-0000-0000-0000F2630000}"/>
    <cellStyle name="Separador de milhares 4 4 2 4 4" xfId="10247" xr:uid="{00000000-0005-0000-0000-0000F3630000}"/>
    <cellStyle name="Separador de milhares 4 4 2 4 4 2" xfId="29431" xr:uid="{00000000-0005-0000-0000-0000F4630000}"/>
    <cellStyle name="Separador de milhares 4 4 2 4 4 3" xfId="39611" xr:uid="{00000000-0005-0000-0000-0000F5630000}"/>
    <cellStyle name="Separador de milhares 4 4 2 4 4 4" xfId="19251" xr:uid="{00000000-0005-0000-0000-0000F6630000}"/>
    <cellStyle name="Separador de milhares 4 4 2 4 5" xfId="23936" xr:uid="{00000000-0005-0000-0000-0000F7630000}"/>
    <cellStyle name="Separador de milhares 4 4 2 4 6" xfId="34116" xr:uid="{00000000-0005-0000-0000-0000F8630000}"/>
    <cellStyle name="Separador de milhares 4 4 2 4 7" xfId="13755" xr:uid="{00000000-0005-0000-0000-0000F9630000}"/>
    <cellStyle name="Separador de milhares 4 4 2 5" xfId="5625" xr:uid="{00000000-0005-0000-0000-0000FA630000}"/>
    <cellStyle name="Separador de milhares 4 4 2 5 2" xfId="9151" xr:uid="{00000000-0005-0000-0000-0000FB630000}"/>
    <cellStyle name="Separador de milhares 4 4 2 5 2 2" xfId="28335" xr:uid="{00000000-0005-0000-0000-0000FC630000}"/>
    <cellStyle name="Separador de milhares 4 4 2 5 2 3" xfId="38515" xr:uid="{00000000-0005-0000-0000-0000FD630000}"/>
    <cellStyle name="Separador de milhares 4 4 2 5 2 4" xfId="18155" xr:uid="{00000000-0005-0000-0000-0000FE630000}"/>
    <cellStyle name="Separador de milhares 4 4 2 5 3" xfId="24812" xr:uid="{00000000-0005-0000-0000-0000FF630000}"/>
    <cellStyle name="Separador de milhares 4 4 2 5 4" xfId="34992" xr:uid="{00000000-0005-0000-0000-000000640000}"/>
    <cellStyle name="Separador de milhares 4 4 2 5 5" xfId="14631" xr:uid="{00000000-0005-0000-0000-000001640000}"/>
    <cellStyle name="Separador de milhares 4 4 2 6" xfId="7378" xr:uid="{00000000-0005-0000-0000-000002640000}"/>
    <cellStyle name="Separador de milhares 4 4 2 6 2" xfId="26565" xr:uid="{00000000-0005-0000-0000-000003640000}"/>
    <cellStyle name="Separador de milhares 4 4 2 6 3" xfId="36745" xr:uid="{00000000-0005-0000-0000-000004640000}"/>
    <cellStyle name="Separador de milhares 4 4 2 6 4" xfId="16384" xr:uid="{00000000-0005-0000-0000-000005640000}"/>
    <cellStyle name="Separador de milhares 4 4 2 7" xfId="9371" xr:uid="{00000000-0005-0000-0000-000006640000}"/>
    <cellStyle name="Separador de milhares 4 4 2 7 2" xfId="28555" xr:uid="{00000000-0005-0000-0000-000007640000}"/>
    <cellStyle name="Separador de milhares 4 4 2 7 3" xfId="38735" xr:uid="{00000000-0005-0000-0000-000008640000}"/>
    <cellStyle name="Separador de milhares 4 4 2 7 4" xfId="18375" xr:uid="{00000000-0005-0000-0000-000009640000}"/>
    <cellStyle name="Separador de milhares 4 4 2 8" xfId="11124" xr:uid="{00000000-0005-0000-0000-00000A640000}"/>
    <cellStyle name="Separador de milhares 4 4 2 8 2" xfId="30308" xr:uid="{00000000-0005-0000-0000-00000B640000}"/>
    <cellStyle name="Separador de milhares 4 4 2 8 3" xfId="40488" xr:uid="{00000000-0005-0000-0000-00000C640000}"/>
    <cellStyle name="Separador de milhares 4 4 2 8 4" xfId="20128" xr:uid="{00000000-0005-0000-0000-00000D640000}"/>
    <cellStyle name="Separador de milhares 4 4 2 9" xfId="12000" xr:uid="{00000000-0005-0000-0000-00000E640000}"/>
    <cellStyle name="Separador de milhares 4 4 2 9 2" xfId="31184" xr:uid="{00000000-0005-0000-0000-00000F640000}"/>
    <cellStyle name="Separador de milhares 4 4 2 9 3" xfId="41364" xr:uid="{00000000-0005-0000-0000-000010640000}"/>
    <cellStyle name="Separador de milhares 4 4 2 9 4" xfId="21004" xr:uid="{00000000-0005-0000-0000-000011640000}"/>
    <cellStyle name="Separador de milhares 4 4 20" xfId="3750" xr:uid="{00000000-0005-0000-0000-000012640000}"/>
    <cellStyle name="Separador de milhares 4 4 3" xfId="2003" xr:uid="{00000000-0005-0000-0000-000013640000}"/>
    <cellStyle name="Separador de milhares 4 4 3 10" xfId="23161" xr:uid="{00000000-0005-0000-0000-000014640000}"/>
    <cellStyle name="Separador de milhares 4 4 3 11" xfId="33341" xr:uid="{00000000-0005-0000-0000-000015640000}"/>
    <cellStyle name="Separador de milhares 4 4 3 12" xfId="12980" xr:uid="{00000000-0005-0000-0000-000016640000}"/>
    <cellStyle name="Separador de milhares 4 4 3 13" xfId="3973" xr:uid="{00000000-0005-0000-0000-000017640000}"/>
    <cellStyle name="Separador de milhares 4 4 3 2" xfId="4411" xr:uid="{00000000-0005-0000-0000-000018640000}"/>
    <cellStyle name="Separador de milhares 4 4 3 2 10" xfId="33779" xr:uid="{00000000-0005-0000-0000-000019640000}"/>
    <cellStyle name="Separador de milhares 4 4 3 2 11" xfId="13418" xr:uid="{00000000-0005-0000-0000-00001A640000}"/>
    <cellStyle name="Separador de milhares 4 4 3 2 2" xfId="5288" xr:uid="{00000000-0005-0000-0000-00001B640000}"/>
    <cellStyle name="Separador de milhares 4 4 3 2 2 2" xfId="7040" xr:uid="{00000000-0005-0000-0000-00001C640000}"/>
    <cellStyle name="Separador de milhares 4 4 3 2 2 2 2" xfId="26227" xr:uid="{00000000-0005-0000-0000-00001D640000}"/>
    <cellStyle name="Separador de milhares 4 4 3 2 2 2 3" xfId="36407" xr:uid="{00000000-0005-0000-0000-00001E640000}"/>
    <cellStyle name="Separador de milhares 4 4 3 2 2 2 4" xfId="16046" xr:uid="{00000000-0005-0000-0000-00001F640000}"/>
    <cellStyle name="Separador de milhares 4 4 3 2 2 3" xfId="8793" xr:uid="{00000000-0005-0000-0000-000020640000}"/>
    <cellStyle name="Separador de milhares 4 4 3 2 2 3 2" xfId="27980" xr:uid="{00000000-0005-0000-0000-000021640000}"/>
    <cellStyle name="Separador de milhares 4 4 3 2 2 3 3" xfId="38160" xr:uid="{00000000-0005-0000-0000-000022640000}"/>
    <cellStyle name="Separador de milhares 4 4 3 2 2 3 4" xfId="17799" xr:uid="{00000000-0005-0000-0000-000023640000}"/>
    <cellStyle name="Separador de milhares 4 4 3 2 2 4" xfId="10786" xr:uid="{00000000-0005-0000-0000-000024640000}"/>
    <cellStyle name="Separador de milhares 4 4 3 2 2 4 2" xfId="29970" xr:uid="{00000000-0005-0000-0000-000025640000}"/>
    <cellStyle name="Separador de milhares 4 4 3 2 2 4 3" xfId="40150" xr:uid="{00000000-0005-0000-0000-000026640000}"/>
    <cellStyle name="Separador de milhares 4 4 3 2 2 4 4" xfId="19790" xr:uid="{00000000-0005-0000-0000-000027640000}"/>
    <cellStyle name="Separador de milhares 4 4 3 2 2 5" xfId="24475" xr:uid="{00000000-0005-0000-0000-000028640000}"/>
    <cellStyle name="Separador de milhares 4 4 3 2 2 6" xfId="34655" xr:uid="{00000000-0005-0000-0000-000029640000}"/>
    <cellStyle name="Separador de milhares 4 4 3 2 2 7" xfId="14294" xr:uid="{00000000-0005-0000-0000-00002A640000}"/>
    <cellStyle name="Separador de milhares 4 4 3 2 3" xfId="6164" xr:uid="{00000000-0005-0000-0000-00002B640000}"/>
    <cellStyle name="Separador de milhares 4 4 3 2 3 2" xfId="25351" xr:uid="{00000000-0005-0000-0000-00002C640000}"/>
    <cellStyle name="Separador de milhares 4 4 3 2 3 3" xfId="35531" xr:uid="{00000000-0005-0000-0000-00002D640000}"/>
    <cellStyle name="Separador de milhares 4 4 3 2 3 4" xfId="15170" xr:uid="{00000000-0005-0000-0000-00002E640000}"/>
    <cellStyle name="Separador de milhares 4 4 3 2 4" xfId="7917" xr:uid="{00000000-0005-0000-0000-00002F640000}"/>
    <cellStyle name="Separador de milhares 4 4 3 2 4 2" xfId="27104" xr:uid="{00000000-0005-0000-0000-000030640000}"/>
    <cellStyle name="Separador de milhares 4 4 3 2 4 3" xfId="37284" xr:uid="{00000000-0005-0000-0000-000031640000}"/>
    <cellStyle name="Separador de milhares 4 4 3 2 4 4" xfId="16923" xr:uid="{00000000-0005-0000-0000-000032640000}"/>
    <cellStyle name="Separador de milhares 4 4 3 2 5" xfId="9910" xr:uid="{00000000-0005-0000-0000-000033640000}"/>
    <cellStyle name="Separador de milhares 4 4 3 2 5 2" xfId="29094" xr:uid="{00000000-0005-0000-0000-000034640000}"/>
    <cellStyle name="Separador de milhares 4 4 3 2 5 3" xfId="39274" xr:uid="{00000000-0005-0000-0000-000035640000}"/>
    <cellStyle name="Separador de milhares 4 4 3 2 5 4" xfId="18914" xr:uid="{00000000-0005-0000-0000-000036640000}"/>
    <cellStyle name="Separador de milhares 4 4 3 2 6" xfId="11663" xr:uid="{00000000-0005-0000-0000-000037640000}"/>
    <cellStyle name="Separador de milhares 4 4 3 2 6 2" xfId="30847" xr:uid="{00000000-0005-0000-0000-000038640000}"/>
    <cellStyle name="Separador de milhares 4 4 3 2 6 3" xfId="41027" xr:uid="{00000000-0005-0000-0000-000039640000}"/>
    <cellStyle name="Separador de milhares 4 4 3 2 6 4" xfId="20667" xr:uid="{00000000-0005-0000-0000-00003A640000}"/>
    <cellStyle name="Separador de milhares 4 4 3 2 7" xfId="12539" xr:uid="{00000000-0005-0000-0000-00003B640000}"/>
    <cellStyle name="Separador de milhares 4 4 3 2 7 2" xfId="31723" xr:uid="{00000000-0005-0000-0000-00003C640000}"/>
    <cellStyle name="Separador de milhares 4 4 3 2 7 3" xfId="41903" xr:uid="{00000000-0005-0000-0000-00003D640000}"/>
    <cellStyle name="Separador de milhares 4 4 3 2 7 4" xfId="21543" xr:uid="{00000000-0005-0000-0000-00003E640000}"/>
    <cellStyle name="Separador de milhares 4 4 3 2 8" xfId="22420" xr:uid="{00000000-0005-0000-0000-00003F640000}"/>
    <cellStyle name="Separador de milhares 4 4 3 2 8 2" xfId="32600" xr:uid="{00000000-0005-0000-0000-000040640000}"/>
    <cellStyle name="Separador de milhares 4 4 3 2 8 3" xfId="42780" xr:uid="{00000000-0005-0000-0000-000041640000}"/>
    <cellStyle name="Separador de milhares 4 4 3 2 9" xfId="23599" xr:uid="{00000000-0005-0000-0000-000042640000}"/>
    <cellStyle name="Separador de milhares 4 4 3 3" xfId="4850" xr:uid="{00000000-0005-0000-0000-000043640000}"/>
    <cellStyle name="Separador de milhares 4 4 3 3 2" xfId="6602" xr:uid="{00000000-0005-0000-0000-000044640000}"/>
    <cellStyle name="Separador de milhares 4 4 3 3 2 2" xfId="25789" xr:uid="{00000000-0005-0000-0000-000045640000}"/>
    <cellStyle name="Separador de milhares 4 4 3 3 2 3" xfId="35969" xr:uid="{00000000-0005-0000-0000-000046640000}"/>
    <cellStyle name="Separador de milhares 4 4 3 3 2 4" xfId="15608" xr:uid="{00000000-0005-0000-0000-000047640000}"/>
    <cellStyle name="Separador de milhares 4 4 3 3 3" xfId="8355" xr:uid="{00000000-0005-0000-0000-000048640000}"/>
    <cellStyle name="Separador de milhares 4 4 3 3 3 2" xfId="27542" xr:uid="{00000000-0005-0000-0000-000049640000}"/>
    <cellStyle name="Separador de milhares 4 4 3 3 3 3" xfId="37722" xr:uid="{00000000-0005-0000-0000-00004A640000}"/>
    <cellStyle name="Separador de milhares 4 4 3 3 3 4" xfId="17361" xr:uid="{00000000-0005-0000-0000-00004B640000}"/>
    <cellStyle name="Separador de milhares 4 4 3 3 4" xfId="10348" xr:uid="{00000000-0005-0000-0000-00004C640000}"/>
    <cellStyle name="Separador de milhares 4 4 3 3 4 2" xfId="29532" xr:uid="{00000000-0005-0000-0000-00004D640000}"/>
    <cellStyle name="Separador de milhares 4 4 3 3 4 3" xfId="39712" xr:uid="{00000000-0005-0000-0000-00004E640000}"/>
    <cellStyle name="Separador de milhares 4 4 3 3 4 4" xfId="19352" xr:uid="{00000000-0005-0000-0000-00004F640000}"/>
    <cellStyle name="Separador de milhares 4 4 3 3 5" xfId="24037" xr:uid="{00000000-0005-0000-0000-000050640000}"/>
    <cellStyle name="Separador de milhares 4 4 3 3 6" xfId="34217" xr:uid="{00000000-0005-0000-0000-000051640000}"/>
    <cellStyle name="Separador de milhares 4 4 3 3 7" xfId="13856" xr:uid="{00000000-0005-0000-0000-000052640000}"/>
    <cellStyle name="Separador de milhares 4 4 3 4" xfId="5726" xr:uid="{00000000-0005-0000-0000-000053640000}"/>
    <cellStyle name="Separador de milhares 4 4 3 4 2" xfId="24913" xr:uid="{00000000-0005-0000-0000-000054640000}"/>
    <cellStyle name="Separador de milhares 4 4 3 4 3" xfId="35093" xr:uid="{00000000-0005-0000-0000-000055640000}"/>
    <cellStyle name="Separador de milhares 4 4 3 4 4" xfId="14732" xr:uid="{00000000-0005-0000-0000-000056640000}"/>
    <cellStyle name="Separador de milhares 4 4 3 5" xfId="7479" xr:uid="{00000000-0005-0000-0000-000057640000}"/>
    <cellStyle name="Separador de milhares 4 4 3 5 2" xfId="26666" xr:uid="{00000000-0005-0000-0000-000058640000}"/>
    <cellStyle name="Separador de milhares 4 4 3 5 3" xfId="36846" xr:uid="{00000000-0005-0000-0000-000059640000}"/>
    <cellStyle name="Separador de milhares 4 4 3 5 4" xfId="16485" xr:uid="{00000000-0005-0000-0000-00005A640000}"/>
    <cellStyle name="Separador de milhares 4 4 3 6" xfId="9472" xr:uid="{00000000-0005-0000-0000-00005B640000}"/>
    <cellStyle name="Separador de milhares 4 4 3 6 2" xfId="28656" xr:uid="{00000000-0005-0000-0000-00005C640000}"/>
    <cellStyle name="Separador de milhares 4 4 3 6 3" xfId="38836" xr:uid="{00000000-0005-0000-0000-00005D640000}"/>
    <cellStyle name="Separador de milhares 4 4 3 6 4" xfId="18476" xr:uid="{00000000-0005-0000-0000-00005E640000}"/>
    <cellStyle name="Separador de milhares 4 4 3 7" xfId="11225" xr:uid="{00000000-0005-0000-0000-00005F640000}"/>
    <cellStyle name="Separador de milhares 4 4 3 7 2" xfId="30409" xr:uid="{00000000-0005-0000-0000-000060640000}"/>
    <cellStyle name="Separador de milhares 4 4 3 7 3" xfId="40589" xr:uid="{00000000-0005-0000-0000-000061640000}"/>
    <cellStyle name="Separador de milhares 4 4 3 7 4" xfId="20229" xr:uid="{00000000-0005-0000-0000-000062640000}"/>
    <cellStyle name="Separador de milhares 4 4 3 8" xfId="12101" xr:uid="{00000000-0005-0000-0000-000063640000}"/>
    <cellStyle name="Separador de milhares 4 4 3 8 2" xfId="31285" xr:uid="{00000000-0005-0000-0000-000064640000}"/>
    <cellStyle name="Separador de milhares 4 4 3 8 3" xfId="41465" xr:uid="{00000000-0005-0000-0000-000065640000}"/>
    <cellStyle name="Separador de milhares 4 4 3 8 4" xfId="21105" xr:uid="{00000000-0005-0000-0000-000066640000}"/>
    <cellStyle name="Separador de milhares 4 4 3 9" xfId="21982" xr:uid="{00000000-0005-0000-0000-000067640000}"/>
    <cellStyle name="Separador de milhares 4 4 3 9 2" xfId="32162" xr:uid="{00000000-0005-0000-0000-000068640000}"/>
    <cellStyle name="Separador de milhares 4 4 3 9 3" xfId="42342" xr:uid="{00000000-0005-0000-0000-000069640000}"/>
    <cellStyle name="Separador de milhares 4 4 4" xfId="3351" xr:uid="{00000000-0005-0000-0000-00006A640000}"/>
    <cellStyle name="Separador de milhares 4 4 4 10" xfId="33560" xr:uid="{00000000-0005-0000-0000-00006B640000}"/>
    <cellStyle name="Separador de milhares 4 4 4 11" xfId="13199" xr:uid="{00000000-0005-0000-0000-00006C640000}"/>
    <cellStyle name="Separador de milhares 4 4 4 12" xfId="4192" xr:uid="{00000000-0005-0000-0000-00006D640000}"/>
    <cellStyle name="Separador de milhares 4 4 4 2" xfId="5069" xr:uid="{00000000-0005-0000-0000-00006E640000}"/>
    <cellStyle name="Separador de milhares 4 4 4 2 2" xfId="6821" xr:uid="{00000000-0005-0000-0000-00006F640000}"/>
    <cellStyle name="Separador de milhares 4 4 4 2 2 2" xfId="26008" xr:uid="{00000000-0005-0000-0000-000070640000}"/>
    <cellStyle name="Separador de milhares 4 4 4 2 2 3" xfId="36188" xr:uid="{00000000-0005-0000-0000-000071640000}"/>
    <cellStyle name="Separador de milhares 4 4 4 2 2 4" xfId="15827" xr:uid="{00000000-0005-0000-0000-000072640000}"/>
    <cellStyle name="Separador de milhares 4 4 4 2 3" xfId="8574" xr:uid="{00000000-0005-0000-0000-000073640000}"/>
    <cellStyle name="Separador de milhares 4 4 4 2 3 2" xfId="27761" xr:uid="{00000000-0005-0000-0000-000074640000}"/>
    <cellStyle name="Separador de milhares 4 4 4 2 3 3" xfId="37941" xr:uid="{00000000-0005-0000-0000-000075640000}"/>
    <cellStyle name="Separador de milhares 4 4 4 2 3 4" xfId="17580" xr:uid="{00000000-0005-0000-0000-000076640000}"/>
    <cellStyle name="Separador de milhares 4 4 4 2 4" xfId="10567" xr:uid="{00000000-0005-0000-0000-000077640000}"/>
    <cellStyle name="Separador de milhares 4 4 4 2 4 2" xfId="29751" xr:uid="{00000000-0005-0000-0000-000078640000}"/>
    <cellStyle name="Separador de milhares 4 4 4 2 4 3" xfId="39931" xr:uid="{00000000-0005-0000-0000-000079640000}"/>
    <cellStyle name="Separador de milhares 4 4 4 2 4 4" xfId="19571" xr:uid="{00000000-0005-0000-0000-00007A640000}"/>
    <cellStyle name="Separador de milhares 4 4 4 2 5" xfId="24256" xr:uid="{00000000-0005-0000-0000-00007B640000}"/>
    <cellStyle name="Separador de milhares 4 4 4 2 6" xfId="34436" xr:uid="{00000000-0005-0000-0000-00007C640000}"/>
    <cellStyle name="Separador de milhares 4 4 4 2 7" xfId="14075" xr:uid="{00000000-0005-0000-0000-00007D640000}"/>
    <cellStyle name="Separador de milhares 4 4 4 3" xfId="5945" xr:uid="{00000000-0005-0000-0000-00007E640000}"/>
    <cellStyle name="Separador de milhares 4 4 4 3 2" xfId="25132" xr:uid="{00000000-0005-0000-0000-00007F640000}"/>
    <cellStyle name="Separador de milhares 4 4 4 3 3" xfId="35312" xr:uid="{00000000-0005-0000-0000-000080640000}"/>
    <cellStyle name="Separador de milhares 4 4 4 3 4" xfId="14951" xr:uid="{00000000-0005-0000-0000-000081640000}"/>
    <cellStyle name="Separador de milhares 4 4 4 4" xfId="7698" xr:uid="{00000000-0005-0000-0000-000082640000}"/>
    <cellStyle name="Separador de milhares 4 4 4 4 2" xfId="26885" xr:uid="{00000000-0005-0000-0000-000083640000}"/>
    <cellStyle name="Separador de milhares 4 4 4 4 3" xfId="37065" xr:uid="{00000000-0005-0000-0000-000084640000}"/>
    <cellStyle name="Separador de milhares 4 4 4 4 4" xfId="16704" xr:uid="{00000000-0005-0000-0000-000085640000}"/>
    <cellStyle name="Separador de milhares 4 4 4 5" xfId="9691" xr:uid="{00000000-0005-0000-0000-000086640000}"/>
    <cellStyle name="Separador de milhares 4 4 4 5 2" xfId="28875" xr:uid="{00000000-0005-0000-0000-000087640000}"/>
    <cellStyle name="Separador de milhares 4 4 4 5 3" xfId="39055" xr:uid="{00000000-0005-0000-0000-000088640000}"/>
    <cellStyle name="Separador de milhares 4 4 4 5 4" xfId="18695" xr:uid="{00000000-0005-0000-0000-000089640000}"/>
    <cellStyle name="Separador de milhares 4 4 4 6" xfId="11444" xr:uid="{00000000-0005-0000-0000-00008A640000}"/>
    <cellStyle name="Separador de milhares 4 4 4 6 2" xfId="30628" xr:uid="{00000000-0005-0000-0000-00008B640000}"/>
    <cellStyle name="Separador de milhares 4 4 4 6 3" xfId="40808" xr:uid="{00000000-0005-0000-0000-00008C640000}"/>
    <cellStyle name="Separador de milhares 4 4 4 6 4" xfId="20448" xr:uid="{00000000-0005-0000-0000-00008D640000}"/>
    <cellStyle name="Separador de milhares 4 4 4 7" xfId="12320" xr:uid="{00000000-0005-0000-0000-00008E640000}"/>
    <cellStyle name="Separador de milhares 4 4 4 7 2" xfId="31504" xr:uid="{00000000-0005-0000-0000-00008F640000}"/>
    <cellStyle name="Separador de milhares 4 4 4 7 3" xfId="41684" xr:uid="{00000000-0005-0000-0000-000090640000}"/>
    <cellStyle name="Separador de milhares 4 4 4 7 4" xfId="21324" xr:uid="{00000000-0005-0000-0000-000091640000}"/>
    <cellStyle name="Separador de milhares 4 4 4 8" xfId="22201" xr:uid="{00000000-0005-0000-0000-000092640000}"/>
    <cellStyle name="Separador de milhares 4 4 4 8 2" xfId="32381" xr:uid="{00000000-0005-0000-0000-000093640000}"/>
    <cellStyle name="Separador de milhares 4 4 4 8 3" xfId="42561" xr:uid="{00000000-0005-0000-0000-000094640000}"/>
    <cellStyle name="Separador de milhares 4 4 4 9" xfId="23380" xr:uid="{00000000-0005-0000-0000-000095640000}"/>
    <cellStyle name="Separador de milhares 4 4 5" xfId="4631" xr:uid="{00000000-0005-0000-0000-000096640000}"/>
    <cellStyle name="Separador de milhares 4 4 5 2" xfId="6383" xr:uid="{00000000-0005-0000-0000-000097640000}"/>
    <cellStyle name="Separador de milhares 4 4 5 2 2" xfId="25570" xr:uid="{00000000-0005-0000-0000-000098640000}"/>
    <cellStyle name="Separador de milhares 4 4 5 2 3" xfId="35750" xr:uid="{00000000-0005-0000-0000-000099640000}"/>
    <cellStyle name="Separador de milhares 4 4 5 2 4" xfId="15389" xr:uid="{00000000-0005-0000-0000-00009A640000}"/>
    <cellStyle name="Separador de milhares 4 4 5 3" xfId="8136" xr:uid="{00000000-0005-0000-0000-00009B640000}"/>
    <cellStyle name="Separador de milhares 4 4 5 3 2" xfId="27323" xr:uid="{00000000-0005-0000-0000-00009C640000}"/>
    <cellStyle name="Separador de milhares 4 4 5 3 3" xfId="37503" xr:uid="{00000000-0005-0000-0000-00009D640000}"/>
    <cellStyle name="Separador de milhares 4 4 5 3 4" xfId="17142" xr:uid="{00000000-0005-0000-0000-00009E640000}"/>
    <cellStyle name="Separador de milhares 4 4 5 4" xfId="10129" xr:uid="{00000000-0005-0000-0000-00009F640000}"/>
    <cellStyle name="Separador de milhares 4 4 5 4 2" xfId="29313" xr:uid="{00000000-0005-0000-0000-0000A0640000}"/>
    <cellStyle name="Separador de milhares 4 4 5 4 3" xfId="39493" xr:uid="{00000000-0005-0000-0000-0000A1640000}"/>
    <cellStyle name="Separador de milhares 4 4 5 4 4" xfId="19133" xr:uid="{00000000-0005-0000-0000-0000A2640000}"/>
    <cellStyle name="Separador de milhares 4 4 5 5" xfId="23818" xr:uid="{00000000-0005-0000-0000-0000A3640000}"/>
    <cellStyle name="Separador de milhares 4 4 5 6" xfId="33998" xr:uid="{00000000-0005-0000-0000-0000A4640000}"/>
    <cellStyle name="Separador de milhares 4 4 5 7" xfId="13637" xr:uid="{00000000-0005-0000-0000-0000A5640000}"/>
    <cellStyle name="Separador de milhares 4 4 6" xfId="5507" xr:uid="{00000000-0005-0000-0000-0000A6640000}"/>
    <cellStyle name="Separador de milhares 4 4 6 2" xfId="9033" xr:uid="{00000000-0005-0000-0000-0000A7640000}"/>
    <cellStyle name="Separador de milhares 4 4 6 2 2" xfId="28217" xr:uid="{00000000-0005-0000-0000-0000A8640000}"/>
    <cellStyle name="Separador de milhares 4 4 6 2 3" xfId="38397" xr:uid="{00000000-0005-0000-0000-0000A9640000}"/>
    <cellStyle name="Separador de milhares 4 4 6 2 4" xfId="18037" xr:uid="{00000000-0005-0000-0000-0000AA640000}"/>
    <cellStyle name="Separador de milhares 4 4 6 3" xfId="24694" xr:uid="{00000000-0005-0000-0000-0000AB640000}"/>
    <cellStyle name="Separador de milhares 4 4 6 4" xfId="34874" xr:uid="{00000000-0005-0000-0000-0000AC640000}"/>
    <cellStyle name="Separador de milhares 4 4 6 5" xfId="14513" xr:uid="{00000000-0005-0000-0000-0000AD640000}"/>
    <cellStyle name="Separador de milhares 4 4 7" xfId="7260" xr:uid="{00000000-0005-0000-0000-0000AE640000}"/>
    <cellStyle name="Separador de milhares 4 4 7 2" xfId="26447" xr:uid="{00000000-0005-0000-0000-0000AF640000}"/>
    <cellStyle name="Separador de milhares 4 4 7 3" xfId="36627" xr:uid="{00000000-0005-0000-0000-0000B0640000}"/>
    <cellStyle name="Separador de milhares 4 4 7 4" xfId="16266" xr:uid="{00000000-0005-0000-0000-0000B1640000}"/>
    <cellStyle name="Separador de milhares 4 4 8" xfId="9253" xr:uid="{00000000-0005-0000-0000-0000B2640000}"/>
    <cellStyle name="Separador de milhares 4 4 8 2" xfId="28437" xr:uid="{00000000-0005-0000-0000-0000B3640000}"/>
    <cellStyle name="Separador de milhares 4 4 8 3" xfId="38617" xr:uid="{00000000-0005-0000-0000-0000B4640000}"/>
    <cellStyle name="Separador de milhares 4 4 8 4" xfId="18257" xr:uid="{00000000-0005-0000-0000-0000B5640000}"/>
    <cellStyle name="Separador de milhares 4 4 9" xfId="11006" xr:uid="{00000000-0005-0000-0000-0000B6640000}"/>
    <cellStyle name="Separador de milhares 4 4 9 2" xfId="30190" xr:uid="{00000000-0005-0000-0000-0000B7640000}"/>
    <cellStyle name="Separador de milhares 4 4 9 3" xfId="40370" xr:uid="{00000000-0005-0000-0000-0000B8640000}"/>
    <cellStyle name="Separador de milhares 4 4 9 4" xfId="20010" xr:uid="{00000000-0005-0000-0000-0000B9640000}"/>
    <cellStyle name="Separador de milhares 4 5" xfId="992" xr:uid="{00000000-0005-0000-0000-0000BA640000}"/>
    <cellStyle name="Separador de milhares 4 5 10" xfId="11877" xr:uid="{00000000-0005-0000-0000-0000BB640000}"/>
    <cellStyle name="Separador de milhares 4 5 10 2" xfId="31061" xr:uid="{00000000-0005-0000-0000-0000BC640000}"/>
    <cellStyle name="Separador de milhares 4 5 10 3" xfId="41241" xr:uid="{00000000-0005-0000-0000-0000BD640000}"/>
    <cellStyle name="Separador de milhares 4 5 10 4" xfId="20881" xr:uid="{00000000-0005-0000-0000-0000BE640000}"/>
    <cellStyle name="Separador de milhares 4 5 11" xfId="21758" xr:uid="{00000000-0005-0000-0000-0000BF640000}"/>
    <cellStyle name="Separador de milhares 4 5 11 2" xfId="31938" xr:uid="{00000000-0005-0000-0000-0000C0640000}"/>
    <cellStyle name="Separador de milhares 4 5 11 3" xfId="42118" xr:uid="{00000000-0005-0000-0000-0000C1640000}"/>
    <cellStyle name="Separador de milhares 4 5 12" xfId="22654" xr:uid="{00000000-0005-0000-0000-0000C2640000}"/>
    <cellStyle name="Separador de milhares 4 5 12 2" xfId="32834" xr:uid="{00000000-0005-0000-0000-0000C3640000}"/>
    <cellStyle name="Separador de milhares 4 5 12 3" xfId="43014" xr:uid="{00000000-0005-0000-0000-0000C4640000}"/>
    <cellStyle name="Separador de milhares 4 5 13" xfId="22893" xr:uid="{00000000-0005-0000-0000-0000C5640000}"/>
    <cellStyle name="Separador de milhares 4 5 14" xfId="23062" xr:uid="{00000000-0005-0000-0000-0000C6640000}"/>
    <cellStyle name="Separador de milhares 4 5 15" xfId="33073" xr:uid="{00000000-0005-0000-0000-0000C7640000}"/>
    <cellStyle name="Separador de milhares 4 5 16" xfId="33242" xr:uid="{00000000-0005-0000-0000-0000C8640000}"/>
    <cellStyle name="Separador de milhares 4 5 17" xfId="43253" xr:uid="{00000000-0005-0000-0000-0000C9640000}"/>
    <cellStyle name="Separador de milhares 4 5 18" xfId="43492" xr:uid="{00000000-0005-0000-0000-0000CA640000}"/>
    <cellStyle name="Separador de milhares 4 5 19" xfId="12756" xr:uid="{00000000-0005-0000-0000-0000CB640000}"/>
    <cellStyle name="Separador de milhares 4 5 2" xfId="2342" xr:uid="{00000000-0005-0000-0000-0000CC640000}"/>
    <cellStyle name="Separador de milhares 4 5 2 10" xfId="21876" xr:uid="{00000000-0005-0000-0000-0000CD640000}"/>
    <cellStyle name="Separador de milhares 4 5 2 10 2" xfId="32056" xr:uid="{00000000-0005-0000-0000-0000CE640000}"/>
    <cellStyle name="Separador de milhares 4 5 2 10 3" xfId="42236" xr:uid="{00000000-0005-0000-0000-0000CF640000}"/>
    <cellStyle name="Separador de milhares 4 5 2 11" xfId="22772" xr:uid="{00000000-0005-0000-0000-0000D0640000}"/>
    <cellStyle name="Separador de milhares 4 5 2 11 2" xfId="32952" xr:uid="{00000000-0005-0000-0000-0000D1640000}"/>
    <cellStyle name="Separador de milhares 4 5 2 11 3" xfId="43132" xr:uid="{00000000-0005-0000-0000-0000D2640000}"/>
    <cellStyle name="Separador de milhares 4 5 2 12" xfId="23011" xr:uid="{00000000-0005-0000-0000-0000D3640000}"/>
    <cellStyle name="Separador de milhares 4 5 2 13" xfId="33191" xr:uid="{00000000-0005-0000-0000-0000D4640000}"/>
    <cellStyle name="Separador de milhares 4 5 2 14" xfId="43371" xr:uid="{00000000-0005-0000-0000-0000D5640000}"/>
    <cellStyle name="Separador de milhares 4 5 2 15" xfId="43610" xr:uid="{00000000-0005-0000-0000-0000D6640000}"/>
    <cellStyle name="Separador de milhares 4 5 2 16" xfId="12874" xr:uid="{00000000-0005-0000-0000-0000D7640000}"/>
    <cellStyle name="Separador de milhares 4 5 2 17" xfId="3866" xr:uid="{00000000-0005-0000-0000-0000D8640000}"/>
    <cellStyle name="Separador de milhares 4 5 2 2" xfId="4086" xr:uid="{00000000-0005-0000-0000-0000D9640000}"/>
    <cellStyle name="Separador de milhares 4 5 2 2 10" xfId="23274" xr:uid="{00000000-0005-0000-0000-0000DA640000}"/>
    <cellStyle name="Separador de milhares 4 5 2 2 11" xfId="33454" xr:uid="{00000000-0005-0000-0000-0000DB640000}"/>
    <cellStyle name="Separador de milhares 4 5 2 2 12" xfId="13093" xr:uid="{00000000-0005-0000-0000-0000DC640000}"/>
    <cellStyle name="Separador de milhares 4 5 2 2 2" xfId="4524" xr:uid="{00000000-0005-0000-0000-0000DD640000}"/>
    <cellStyle name="Separador de milhares 4 5 2 2 2 10" xfId="33892" xr:uid="{00000000-0005-0000-0000-0000DE640000}"/>
    <cellStyle name="Separador de milhares 4 5 2 2 2 11" xfId="13531" xr:uid="{00000000-0005-0000-0000-0000DF640000}"/>
    <cellStyle name="Separador de milhares 4 5 2 2 2 2" xfId="5401" xr:uid="{00000000-0005-0000-0000-0000E0640000}"/>
    <cellStyle name="Separador de milhares 4 5 2 2 2 2 2" xfId="7153" xr:uid="{00000000-0005-0000-0000-0000E1640000}"/>
    <cellStyle name="Separador de milhares 4 5 2 2 2 2 2 2" xfId="26340" xr:uid="{00000000-0005-0000-0000-0000E2640000}"/>
    <cellStyle name="Separador de milhares 4 5 2 2 2 2 2 3" xfId="36520" xr:uid="{00000000-0005-0000-0000-0000E3640000}"/>
    <cellStyle name="Separador de milhares 4 5 2 2 2 2 2 4" xfId="16159" xr:uid="{00000000-0005-0000-0000-0000E4640000}"/>
    <cellStyle name="Separador de milhares 4 5 2 2 2 2 3" xfId="8906" xr:uid="{00000000-0005-0000-0000-0000E5640000}"/>
    <cellStyle name="Separador de milhares 4 5 2 2 2 2 3 2" xfId="28093" xr:uid="{00000000-0005-0000-0000-0000E6640000}"/>
    <cellStyle name="Separador de milhares 4 5 2 2 2 2 3 3" xfId="38273" xr:uid="{00000000-0005-0000-0000-0000E7640000}"/>
    <cellStyle name="Separador de milhares 4 5 2 2 2 2 3 4" xfId="17912" xr:uid="{00000000-0005-0000-0000-0000E8640000}"/>
    <cellStyle name="Separador de milhares 4 5 2 2 2 2 4" xfId="10899" xr:uid="{00000000-0005-0000-0000-0000E9640000}"/>
    <cellStyle name="Separador de milhares 4 5 2 2 2 2 4 2" xfId="30083" xr:uid="{00000000-0005-0000-0000-0000EA640000}"/>
    <cellStyle name="Separador de milhares 4 5 2 2 2 2 4 3" xfId="40263" xr:uid="{00000000-0005-0000-0000-0000EB640000}"/>
    <cellStyle name="Separador de milhares 4 5 2 2 2 2 4 4" xfId="19903" xr:uid="{00000000-0005-0000-0000-0000EC640000}"/>
    <cellStyle name="Separador de milhares 4 5 2 2 2 2 5" xfId="24588" xr:uid="{00000000-0005-0000-0000-0000ED640000}"/>
    <cellStyle name="Separador de milhares 4 5 2 2 2 2 6" xfId="34768" xr:uid="{00000000-0005-0000-0000-0000EE640000}"/>
    <cellStyle name="Separador de milhares 4 5 2 2 2 2 7" xfId="14407" xr:uid="{00000000-0005-0000-0000-0000EF640000}"/>
    <cellStyle name="Separador de milhares 4 5 2 2 2 3" xfId="6277" xr:uid="{00000000-0005-0000-0000-0000F0640000}"/>
    <cellStyle name="Separador de milhares 4 5 2 2 2 3 2" xfId="25464" xr:uid="{00000000-0005-0000-0000-0000F1640000}"/>
    <cellStyle name="Separador de milhares 4 5 2 2 2 3 3" xfId="35644" xr:uid="{00000000-0005-0000-0000-0000F2640000}"/>
    <cellStyle name="Separador de milhares 4 5 2 2 2 3 4" xfId="15283" xr:uid="{00000000-0005-0000-0000-0000F3640000}"/>
    <cellStyle name="Separador de milhares 4 5 2 2 2 4" xfId="8030" xr:uid="{00000000-0005-0000-0000-0000F4640000}"/>
    <cellStyle name="Separador de milhares 4 5 2 2 2 4 2" xfId="27217" xr:uid="{00000000-0005-0000-0000-0000F5640000}"/>
    <cellStyle name="Separador de milhares 4 5 2 2 2 4 3" xfId="37397" xr:uid="{00000000-0005-0000-0000-0000F6640000}"/>
    <cellStyle name="Separador de milhares 4 5 2 2 2 4 4" xfId="17036" xr:uid="{00000000-0005-0000-0000-0000F7640000}"/>
    <cellStyle name="Separador de milhares 4 5 2 2 2 5" xfId="10023" xr:uid="{00000000-0005-0000-0000-0000F8640000}"/>
    <cellStyle name="Separador de milhares 4 5 2 2 2 5 2" xfId="29207" xr:uid="{00000000-0005-0000-0000-0000F9640000}"/>
    <cellStyle name="Separador de milhares 4 5 2 2 2 5 3" xfId="39387" xr:uid="{00000000-0005-0000-0000-0000FA640000}"/>
    <cellStyle name="Separador de milhares 4 5 2 2 2 5 4" xfId="19027" xr:uid="{00000000-0005-0000-0000-0000FB640000}"/>
    <cellStyle name="Separador de milhares 4 5 2 2 2 6" xfId="11776" xr:uid="{00000000-0005-0000-0000-0000FC640000}"/>
    <cellStyle name="Separador de milhares 4 5 2 2 2 6 2" xfId="30960" xr:uid="{00000000-0005-0000-0000-0000FD640000}"/>
    <cellStyle name="Separador de milhares 4 5 2 2 2 6 3" xfId="41140" xr:uid="{00000000-0005-0000-0000-0000FE640000}"/>
    <cellStyle name="Separador de milhares 4 5 2 2 2 6 4" xfId="20780" xr:uid="{00000000-0005-0000-0000-0000FF640000}"/>
    <cellStyle name="Separador de milhares 4 5 2 2 2 7" xfId="12652" xr:uid="{00000000-0005-0000-0000-000000650000}"/>
    <cellStyle name="Separador de milhares 4 5 2 2 2 7 2" xfId="31836" xr:uid="{00000000-0005-0000-0000-000001650000}"/>
    <cellStyle name="Separador de milhares 4 5 2 2 2 7 3" xfId="42016" xr:uid="{00000000-0005-0000-0000-000002650000}"/>
    <cellStyle name="Separador de milhares 4 5 2 2 2 7 4" xfId="21656" xr:uid="{00000000-0005-0000-0000-000003650000}"/>
    <cellStyle name="Separador de milhares 4 5 2 2 2 8" xfId="22533" xr:uid="{00000000-0005-0000-0000-000004650000}"/>
    <cellStyle name="Separador de milhares 4 5 2 2 2 8 2" xfId="32713" xr:uid="{00000000-0005-0000-0000-000005650000}"/>
    <cellStyle name="Separador de milhares 4 5 2 2 2 8 3" xfId="42893" xr:uid="{00000000-0005-0000-0000-000006650000}"/>
    <cellStyle name="Separador de milhares 4 5 2 2 2 9" xfId="23712" xr:uid="{00000000-0005-0000-0000-000007650000}"/>
    <cellStyle name="Separador de milhares 4 5 2 2 3" xfId="4963" xr:uid="{00000000-0005-0000-0000-000008650000}"/>
    <cellStyle name="Separador de milhares 4 5 2 2 3 2" xfId="6715" xr:uid="{00000000-0005-0000-0000-000009650000}"/>
    <cellStyle name="Separador de milhares 4 5 2 2 3 2 2" xfId="25902" xr:uid="{00000000-0005-0000-0000-00000A650000}"/>
    <cellStyle name="Separador de milhares 4 5 2 2 3 2 3" xfId="36082" xr:uid="{00000000-0005-0000-0000-00000B650000}"/>
    <cellStyle name="Separador de milhares 4 5 2 2 3 2 4" xfId="15721" xr:uid="{00000000-0005-0000-0000-00000C650000}"/>
    <cellStyle name="Separador de milhares 4 5 2 2 3 3" xfId="8468" xr:uid="{00000000-0005-0000-0000-00000D650000}"/>
    <cellStyle name="Separador de milhares 4 5 2 2 3 3 2" xfId="27655" xr:uid="{00000000-0005-0000-0000-00000E650000}"/>
    <cellStyle name="Separador de milhares 4 5 2 2 3 3 3" xfId="37835" xr:uid="{00000000-0005-0000-0000-00000F650000}"/>
    <cellStyle name="Separador de milhares 4 5 2 2 3 3 4" xfId="17474" xr:uid="{00000000-0005-0000-0000-000010650000}"/>
    <cellStyle name="Separador de milhares 4 5 2 2 3 4" xfId="10461" xr:uid="{00000000-0005-0000-0000-000011650000}"/>
    <cellStyle name="Separador de milhares 4 5 2 2 3 4 2" xfId="29645" xr:uid="{00000000-0005-0000-0000-000012650000}"/>
    <cellStyle name="Separador de milhares 4 5 2 2 3 4 3" xfId="39825" xr:uid="{00000000-0005-0000-0000-000013650000}"/>
    <cellStyle name="Separador de milhares 4 5 2 2 3 4 4" xfId="19465" xr:uid="{00000000-0005-0000-0000-000014650000}"/>
    <cellStyle name="Separador de milhares 4 5 2 2 3 5" xfId="24150" xr:uid="{00000000-0005-0000-0000-000015650000}"/>
    <cellStyle name="Separador de milhares 4 5 2 2 3 6" xfId="34330" xr:uid="{00000000-0005-0000-0000-000016650000}"/>
    <cellStyle name="Separador de milhares 4 5 2 2 3 7" xfId="13969" xr:uid="{00000000-0005-0000-0000-000017650000}"/>
    <cellStyle name="Separador de milhares 4 5 2 2 4" xfId="5839" xr:uid="{00000000-0005-0000-0000-000018650000}"/>
    <cellStyle name="Separador de milhares 4 5 2 2 4 2" xfId="25026" xr:uid="{00000000-0005-0000-0000-000019650000}"/>
    <cellStyle name="Separador de milhares 4 5 2 2 4 3" xfId="35206" xr:uid="{00000000-0005-0000-0000-00001A650000}"/>
    <cellStyle name="Separador de milhares 4 5 2 2 4 4" xfId="14845" xr:uid="{00000000-0005-0000-0000-00001B650000}"/>
    <cellStyle name="Separador de milhares 4 5 2 2 5" xfId="7592" xr:uid="{00000000-0005-0000-0000-00001C650000}"/>
    <cellStyle name="Separador de milhares 4 5 2 2 5 2" xfId="26779" xr:uid="{00000000-0005-0000-0000-00001D650000}"/>
    <cellStyle name="Separador de milhares 4 5 2 2 5 3" xfId="36959" xr:uid="{00000000-0005-0000-0000-00001E650000}"/>
    <cellStyle name="Separador de milhares 4 5 2 2 5 4" xfId="16598" xr:uid="{00000000-0005-0000-0000-00001F650000}"/>
    <cellStyle name="Separador de milhares 4 5 2 2 6" xfId="9585" xr:uid="{00000000-0005-0000-0000-000020650000}"/>
    <cellStyle name="Separador de milhares 4 5 2 2 6 2" xfId="28769" xr:uid="{00000000-0005-0000-0000-000021650000}"/>
    <cellStyle name="Separador de milhares 4 5 2 2 6 3" xfId="38949" xr:uid="{00000000-0005-0000-0000-000022650000}"/>
    <cellStyle name="Separador de milhares 4 5 2 2 6 4" xfId="18589" xr:uid="{00000000-0005-0000-0000-000023650000}"/>
    <cellStyle name="Separador de milhares 4 5 2 2 7" xfId="11338" xr:uid="{00000000-0005-0000-0000-000024650000}"/>
    <cellStyle name="Separador de milhares 4 5 2 2 7 2" xfId="30522" xr:uid="{00000000-0005-0000-0000-000025650000}"/>
    <cellStyle name="Separador de milhares 4 5 2 2 7 3" xfId="40702" xr:uid="{00000000-0005-0000-0000-000026650000}"/>
    <cellStyle name="Separador de milhares 4 5 2 2 7 4" xfId="20342" xr:uid="{00000000-0005-0000-0000-000027650000}"/>
    <cellStyle name="Separador de milhares 4 5 2 2 8" xfId="12214" xr:uid="{00000000-0005-0000-0000-000028650000}"/>
    <cellStyle name="Separador de milhares 4 5 2 2 8 2" xfId="31398" xr:uid="{00000000-0005-0000-0000-000029650000}"/>
    <cellStyle name="Separador de milhares 4 5 2 2 8 3" xfId="41578" xr:uid="{00000000-0005-0000-0000-00002A650000}"/>
    <cellStyle name="Separador de milhares 4 5 2 2 8 4" xfId="21218" xr:uid="{00000000-0005-0000-0000-00002B650000}"/>
    <cellStyle name="Separador de milhares 4 5 2 2 9" xfId="22095" xr:uid="{00000000-0005-0000-0000-00002C650000}"/>
    <cellStyle name="Separador de milhares 4 5 2 2 9 2" xfId="32275" xr:uid="{00000000-0005-0000-0000-00002D650000}"/>
    <cellStyle name="Separador de milhares 4 5 2 2 9 3" xfId="42455" xr:uid="{00000000-0005-0000-0000-00002E650000}"/>
    <cellStyle name="Separador de milhares 4 5 2 3" xfId="4305" xr:uid="{00000000-0005-0000-0000-00002F650000}"/>
    <cellStyle name="Separador de milhares 4 5 2 3 10" xfId="33673" xr:uid="{00000000-0005-0000-0000-000030650000}"/>
    <cellStyle name="Separador de milhares 4 5 2 3 11" xfId="13312" xr:uid="{00000000-0005-0000-0000-000031650000}"/>
    <cellStyle name="Separador de milhares 4 5 2 3 2" xfId="5182" xr:uid="{00000000-0005-0000-0000-000032650000}"/>
    <cellStyle name="Separador de milhares 4 5 2 3 2 2" xfId="6934" xr:uid="{00000000-0005-0000-0000-000033650000}"/>
    <cellStyle name="Separador de milhares 4 5 2 3 2 2 2" xfId="26121" xr:uid="{00000000-0005-0000-0000-000034650000}"/>
    <cellStyle name="Separador de milhares 4 5 2 3 2 2 3" xfId="36301" xr:uid="{00000000-0005-0000-0000-000035650000}"/>
    <cellStyle name="Separador de milhares 4 5 2 3 2 2 4" xfId="15940" xr:uid="{00000000-0005-0000-0000-000036650000}"/>
    <cellStyle name="Separador de milhares 4 5 2 3 2 3" xfId="8687" xr:uid="{00000000-0005-0000-0000-000037650000}"/>
    <cellStyle name="Separador de milhares 4 5 2 3 2 3 2" xfId="27874" xr:uid="{00000000-0005-0000-0000-000038650000}"/>
    <cellStyle name="Separador de milhares 4 5 2 3 2 3 3" xfId="38054" xr:uid="{00000000-0005-0000-0000-000039650000}"/>
    <cellStyle name="Separador de milhares 4 5 2 3 2 3 4" xfId="17693" xr:uid="{00000000-0005-0000-0000-00003A650000}"/>
    <cellStyle name="Separador de milhares 4 5 2 3 2 4" xfId="10680" xr:uid="{00000000-0005-0000-0000-00003B650000}"/>
    <cellStyle name="Separador de milhares 4 5 2 3 2 4 2" xfId="29864" xr:uid="{00000000-0005-0000-0000-00003C650000}"/>
    <cellStyle name="Separador de milhares 4 5 2 3 2 4 3" xfId="40044" xr:uid="{00000000-0005-0000-0000-00003D650000}"/>
    <cellStyle name="Separador de milhares 4 5 2 3 2 4 4" xfId="19684" xr:uid="{00000000-0005-0000-0000-00003E650000}"/>
    <cellStyle name="Separador de milhares 4 5 2 3 2 5" xfId="24369" xr:uid="{00000000-0005-0000-0000-00003F650000}"/>
    <cellStyle name="Separador de milhares 4 5 2 3 2 6" xfId="34549" xr:uid="{00000000-0005-0000-0000-000040650000}"/>
    <cellStyle name="Separador de milhares 4 5 2 3 2 7" xfId="14188" xr:uid="{00000000-0005-0000-0000-000041650000}"/>
    <cellStyle name="Separador de milhares 4 5 2 3 3" xfId="6058" xr:uid="{00000000-0005-0000-0000-000042650000}"/>
    <cellStyle name="Separador de milhares 4 5 2 3 3 2" xfId="25245" xr:uid="{00000000-0005-0000-0000-000043650000}"/>
    <cellStyle name="Separador de milhares 4 5 2 3 3 3" xfId="35425" xr:uid="{00000000-0005-0000-0000-000044650000}"/>
    <cellStyle name="Separador de milhares 4 5 2 3 3 4" xfId="15064" xr:uid="{00000000-0005-0000-0000-000045650000}"/>
    <cellStyle name="Separador de milhares 4 5 2 3 4" xfId="7811" xr:uid="{00000000-0005-0000-0000-000046650000}"/>
    <cellStyle name="Separador de milhares 4 5 2 3 4 2" xfId="26998" xr:uid="{00000000-0005-0000-0000-000047650000}"/>
    <cellStyle name="Separador de milhares 4 5 2 3 4 3" xfId="37178" xr:uid="{00000000-0005-0000-0000-000048650000}"/>
    <cellStyle name="Separador de milhares 4 5 2 3 4 4" xfId="16817" xr:uid="{00000000-0005-0000-0000-000049650000}"/>
    <cellStyle name="Separador de milhares 4 5 2 3 5" xfId="9804" xr:uid="{00000000-0005-0000-0000-00004A650000}"/>
    <cellStyle name="Separador de milhares 4 5 2 3 5 2" xfId="28988" xr:uid="{00000000-0005-0000-0000-00004B650000}"/>
    <cellStyle name="Separador de milhares 4 5 2 3 5 3" xfId="39168" xr:uid="{00000000-0005-0000-0000-00004C650000}"/>
    <cellStyle name="Separador de milhares 4 5 2 3 5 4" xfId="18808" xr:uid="{00000000-0005-0000-0000-00004D650000}"/>
    <cellStyle name="Separador de milhares 4 5 2 3 6" xfId="11557" xr:uid="{00000000-0005-0000-0000-00004E650000}"/>
    <cellStyle name="Separador de milhares 4 5 2 3 6 2" xfId="30741" xr:uid="{00000000-0005-0000-0000-00004F650000}"/>
    <cellStyle name="Separador de milhares 4 5 2 3 6 3" xfId="40921" xr:uid="{00000000-0005-0000-0000-000050650000}"/>
    <cellStyle name="Separador de milhares 4 5 2 3 6 4" xfId="20561" xr:uid="{00000000-0005-0000-0000-000051650000}"/>
    <cellStyle name="Separador de milhares 4 5 2 3 7" xfId="12433" xr:uid="{00000000-0005-0000-0000-000052650000}"/>
    <cellStyle name="Separador de milhares 4 5 2 3 7 2" xfId="31617" xr:uid="{00000000-0005-0000-0000-000053650000}"/>
    <cellStyle name="Separador de milhares 4 5 2 3 7 3" xfId="41797" xr:uid="{00000000-0005-0000-0000-000054650000}"/>
    <cellStyle name="Separador de milhares 4 5 2 3 7 4" xfId="21437" xr:uid="{00000000-0005-0000-0000-000055650000}"/>
    <cellStyle name="Separador de milhares 4 5 2 3 8" xfId="22314" xr:uid="{00000000-0005-0000-0000-000056650000}"/>
    <cellStyle name="Separador de milhares 4 5 2 3 8 2" xfId="32494" xr:uid="{00000000-0005-0000-0000-000057650000}"/>
    <cellStyle name="Separador de milhares 4 5 2 3 8 3" xfId="42674" xr:uid="{00000000-0005-0000-0000-000058650000}"/>
    <cellStyle name="Separador de milhares 4 5 2 3 9" xfId="23493" xr:uid="{00000000-0005-0000-0000-000059650000}"/>
    <cellStyle name="Separador de milhares 4 5 2 4" xfId="4744" xr:uid="{00000000-0005-0000-0000-00005A650000}"/>
    <cellStyle name="Separador de milhares 4 5 2 4 2" xfId="6496" xr:uid="{00000000-0005-0000-0000-00005B650000}"/>
    <cellStyle name="Separador de milhares 4 5 2 4 2 2" xfId="25683" xr:uid="{00000000-0005-0000-0000-00005C650000}"/>
    <cellStyle name="Separador de milhares 4 5 2 4 2 3" xfId="35863" xr:uid="{00000000-0005-0000-0000-00005D650000}"/>
    <cellStyle name="Separador de milhares 4 5 2 4 2 4" xfId="15502" xr:uid="{00000000-0005-0000-0000-00005E650000}"/>
    <cellStyle name="Separador de milhares 4 5 2 4 3" xfId="8249" xr:uid="{00000000-0005-0000-0000-00005F650000}"/>
    <cellStyle name="Separador de milhares 4 5 2 4 3 2" xfId="27436" xr:uid="{00000000-0005-0000-0000-000060650000}"/>
    <cellStyle name="Separador de milhares 4 5 2 4 3 3" xfId="37616" xr:uid="{00000000-0005-0000-0000-000061650000}"/>
    <cellStyle name="Separador de milhares 4 5 2 4 3 4" xfId="17255" xr:uid="{00000000-0005-0000-0000-000062650000}"/>
    <cellStyle name="Separador de milhares 4 5 2 4 4" xfId="10242" xr:uid="{00000000-0005-0000-0000-000063650000}"/>
    <cellStyle name="Separador de milhares 4 5 2 4 4 2" xfId="29426" xr:uid="{00000000-0005-0000-0000-000064650000}"/>
    <cellStyle name="Separador de milhares 4 5 2 4 4 3" xfId="39606" xr:uid="{00000000-0005-0000-0000-000065650000}"/>
    <cellStyle name="Separador de milhares 4 5 2 4 4 4" xfId="19246" xr:uid="{00000000-0005-0000-0000-000066650000}"/>
    <cellStyle name="Separador de milhares 4 5 2 4 5" xfId="23931" xr:uid="{00000000-0005-0000-0000-000067650000}"/>
    <cellStyle name="Separador de milhares 4 5 2 4 6" xfId="34111" xr:uid="{00000000-0005-0000-0000-000068650000}"/>
    <cellStyle name="Separador de milhares 4 5 2 4 7" xfId="13750" xr:uid="{00000000-0005-0000-0000-000069650000}"/>
    <cellStyle name="Separador de milhares 4 5 2 5" xfId="5620" xr:uid="{00000000-0005-0000-0000-00006A650000}"/>
    <cellStyle name="Separador de milhares 4 5 2 5 2" xfId="9146" xr:uid="{00000000-0005-0000-0000-00006B650000}"/>
    <cellStyle name="Separador de milhares 4 5 2 5 2 2" xfId="28330" xr:uid="{00000000-0005-0000-0000-00006C650000}"/>
    <cellStyle name="Separador de milhares 4 5 2 5 2 3" xfId="38510" xr:uid="{00000000-0005-0000-0000-00006D650000}"/>
    <cellStyle name="Separador de milhares 4 5 2 5 2 4" xfId="18150" xr:uid="{00000000-0005-0000-0000-00006E650000}"/>
    <cellStyle name="Separador de milhares 4 5 2 5 3" xfId="24807" xr:uid="{00000000-0005-0000-0000-00006F650000}"/>
    <cellStyle name="Separador de milhares 4 5 2 5 4" xfId="34987" xr:uid="{00000000-0005-0000-0000-000070650000}"/>
    <cellStyle name="Separador de milhares 4 5 2 5 5" xfId="14626" xr:uid="{00000000-0005-0000-0000-000071650000}"/>
    <cellStyle name="Separador de milhares 4 5 2 6" xfId="7373" xr:uid="{00000000-0005-0000-0000-000072650000}"/>
    <cellStyle name="Separador de milhares 4 5 2 6 2" xfId="26560" xr:uid="{00000000-0005-0000-0000-000073650000}"/>
    <cellStyle name="Separador de milhares 4 5 2 6 3" xfId="36740" xr:uid="{00000000-0005-0000-0000-000074650000}"/>
    <cellStyle name="Separador de milhares 4 5 2 6 4" xfId="16379" xr:uid="{00000000-0005-0000-0000-000075650000}"/>
    <cellStyle name="Separador de milhares 4 5 2 7" xfId="9366" xr:uid="{00000000-0005-0000-0000-000076650000}"/>
    <cellStyle name="Separador de milhares 4 5 2 7 2" xfId="28550" xr:uid="{00000000-0005-0000-0000-000077650000}"/>
    <cellStyle name="Separador de milhares 4 5 2 7 3" xfId="38730" xr:uid="{00000000-0005-0000-0000-000078650000}"/>
    <cellStyle name="Separador de milhares 4 5 2 7 4" xfId="18370" xr:uid="{00000000-0005-0000-0000-000079650000}"/>
    <cellStyle name="Separador de milhares 4 5 2 8" xfId="11119" xr:uid="{00000000-0005-0000-0000-00007A650000}"/>
    <cellStyle name="Separador de milhares 4 5 2 8 2" xfId="30303" xr:uid="{00000000-0005-0000-0000-00007B650000}"/>
    <cellStyle name="Separador de milhares 4 5 2 8 3" xfId="40483" xr:uid="{00000000-0005-0000-0000-00007C650000}"/>
    <cellStyle name="Separador de milhares 4 5 2 8 4" xfId="20123" xr:uid="{00000000-0005-0000-0000-00007D650000}"/>
    <cellStyle name="Separador de milhares 4 5 2 9" xfId="11995" xr:uid="{00000000-0005-0000-0000-00007E650000}"/>
    <cellStyle name="Separador de milhares 4 5 2 9 2" xfId="31179" xr:uid="{00000000-0005-0000-0000-00007F650000}"/>
    <cellStyle name="Separador de milhares 4 5 2 9 3" xfId="41359" xr:uid="{00000000-0005-0000-0000-000080650000}"/>
    <cellStyle name="Separador de milhares 4 5 2 9 4" xfId="20999" xr:uid="{00000000-0005-0000-0000-000081650000}"/>
    <cellStyle name="Separador de milhares 4 5 20" xfId="3745" xr:uid="{00000000-0005-0000-0000-000082650000}"/>
    <cellStyle name="Separador de milhares 4 5 3" xfId="3968" xr:uid="{00000000-0005-0000-0000-000083650000}"/>
    <cellStyle name="Separador de milhares 4 5 3 10" xfId="23156" xr:uid="{00000000-0005-0000-0000-000084650000}"/>
    <cellStyle name="Separador de milhares 4 5 3 11" xfId="33336" xr:uid="{00000000-0005-0000-0000-000085650000}"/>
    <cellStyle name="Separador de milhares 4 5 3 12" xfId="12975" xr:uid="{00000000-0005-0000-0000-000086650000}"/>
    <cellStyle name="Separador de milhares 4 5 3 2" xfId="4406" xr:uid="{00000000-0005-0000-0000-000087650000}"/>
    <cellStyle name="Separador de milhares 4 5 3 2 10" xfId="33774" xr:uid="{00000000-0005-0000-0000-000088650000}"/>
    <cellStyle name="Separador de milhares 4 5 3 2 11" xfId="13413" xr:uid="{00000000-0005-0000-0000-000089650000}"/>
    <cellStyle name="Separador de milhares 4 5 3 2 2" xfId="5283" xr:uid="{00000000-0005-0000-0000-00008A650000}"/>
    <cellStyle name="Separador de milhares 4 5 3 2 2 2" xfId="7035" xr:uid="{00000000-0005-0000-0000-00008B650000}"/>
    <cellStyle name="Separador de milhares 4 5 3 2 2 2 2" xfId="26222" xr:uid="{00000000-0005-0000-0000-00008C650000}"/>
    <cellStyle name="Separador de milhares 4 5 3 2 2 2 3" xfId="36402" xr:uid="{00000000-0005-0000-0000-00008D650000}"/>
    <cellStyle name="Separador de milhares 4 5 3 2 2 2 4" xfId="16041" xr:uid="{00000000-0005-0000-0000-00008E650000}"/>
    <cellStyle name="Separador de milhares 4 5 3 2 2 3" xfId="8788" xr:uid="{00000000-0005-0000-0000-00008F650000}"/>
    <cellStyle name="Separador de milhares 4 5 3 2 2 3 2" xfId="27975" xr:uid="{00000000-0005-0000-0000-000090650000}"/>
    <cellStyle name="Separador de milhares 4 5 3 2 2 3 3" xfId="38155" xr:uid="{00000000-0005-0000-0000-000091650000}"/>
    <cellStyle name="Separador de milhares 4 5 3 2 2 3 4" xfId="17794" xr:uid="{00000000-0005-0000-0000-000092650000}"/>
    <cellStyle name="Separador de milhares 4 5 3 2 2 4" xfId="10781" xr:uid="{00000000-0005-0000-0000-000093650000}"/>
    <cellStyle name="Separador de milhares 4 5 3 2 2 4 2" xfId="29965" xr:uid="{00000000-0005-0000-0000-000094650000}"/>
    <cellStyle name="Separador de milhares 4 5 3 2 2 4 3" xfId="40145" xr:uid="{00000000-0005-0000-0000-000095650000}"/>
    <cellStyle name="Separador de milhares 4 5 3 2 2 4 4" xfId="19785" xr:uid="{00000000-0005-0000-0000-000096650000}"/>
    <cellStyle name="Separador de milhares 4 5 3 2 2 5" xfId="24470" xr:uid="{00000000-0005-0000-0000-000097650000}"/>
    <cellStyle name="Separador de milhares 4 5 3 2 2 6" xfId="34650" xr:uid="{00000000-0005-0000-0000-000098650000}"/>
    <cellStyle name="Separador de milhares 4 5 3 2 2 7" xfId="14289" xr:uid="{00000000-0005-0000-0000-000099650000}"/>
    <cellStyle name="Separador de milhares 4 5 3 2 3" xfId="6159" xr:uid="{00000000-0005-0000-0000-00009A650000}"/>
    <cellStyle name="Separador de milhares 4 5 3 2 3 2" xfId="25346" xr:uid="{00000000-0005-0000-0000-00009B650000}"/>
    <cellStyle name="Separador de milhares 4 5 3 2 3 3" xfId="35526" xr:uid="{00000000-0005-0000-0000-00009C650000}"/>
    <cellStyle name="Separador de milhares 4 5 3 2 3 4" xfId="15165" xr:uid="{00000000-0005-0000-0000-00009D650000}"/>
    <cellStyle name="Separador de milhares 4 5 3 2 4" xfId="7912" xr:uid="{00000000-0005-0000-0000-00009E650000}"/>
    <cellStyle name="Separador de milhares 4 5 3 2 4 2" xfId="27099" xr:uid="{00000000-0005-0000-0000-00009F650000}"/>
    <cellStyle name="Separador de milhares 4 5 3 2 4 3" xfId="37279" xr:uid="{00000000-0005-0000-0000-0000A0650000}"/>
    <cellStyle name="Separador de milhares 4 5 3 2 4 4" xfId="16918" xr:uid="{00000000-0005-0000-0000-0000A1650000}"/>
    <cellStyle name="Separador de milhares 4 5 3 2 5" xfId="9905" xr:uid="{00000000-0005-0000-0000-0000A2650000}"/>
    <cellStyle name="Separador de milhares 4 5 3 2 5 2" xfId="29089" xr:uid="{00000000-0005-0000-0000-0000A3650000}"/>
    <cellStyle name="Separador de milhares 4 5 3 2 5 3" xfId="39269" xr:uid="{00000000-0005-0000-0000-0000A4650000}"/>
    <cellStyle name="Separador de milhares 4 5 3 2 5 4" xfId="18909" xr:uid="{00000000-0005-0000-0000-0000A5650000}"/>
    <cellStyle name="Separador de milhares 4 5 3 2 6" xfId="11658" xr:uid="{00000000-0005-0000-0000-0000A6650000}"/>
    <cellStyle name="Separador de milhares 4 5 3 2 6 2" xfId="30842" xr:uid="{00000000-0005-0000-0000-0000A7650000}"/>
    <cellStyle name="Separador de milhares 4 5 3 2 6 3" xfId="41022" xr:uid="{00000000-0005-0000-0000-0000A8650000}"/>
    <cellStyle name="Separador de milhares 4 5 3 2 6 4" xfId="20662" xr:uid="{00000000-0005-0000-0000-0000A9650000}"/>
    <cellStyle name="Separador de milhares 4 5 3 2 7" xfId="12534" xr:uid="{00000000-0005-0000-0000-0000AA650000}"/>
    <cellStyle name="Separador de milhares 4 5 3 2 7 2" xfId="31718" xr:uid="{00000000-0005-0000-0000-0000AB650000}"/>
    <cellStyle name="Separador de milhares 4 5 3 2 7 3" xfId="41898" xr:uid="{00000000-0005-0000-0000-0000AC650000}"/>
    <cellStyle name="Separador de milhares 4 5 3 2 7 4" xfId="21538" xr:uid="{00000000-0005-0000-0000-0000AD650000}"/>
    <cellStyle name="Separador de milhares 4 5 3 2 8" xfId="22415" xr:uid="{00000000-0005-0000-0000-0000AE650000}"/>
    <cellStyle name="Separador de milhares 4 5 3 2 8 2" xfId="32595" xr:uid="{00000000-0005-0000-0000-0000AF650000}"/>
    <cellStyle name="Separador de milhares 4 5 3 2 8 3" xfId="42775" xr:uid="{00000000-0005-0000-0000-0000B0650000}"/>
    <cellStyle name="Separador de milhares 4 5 3 2 9" xfId="23594" xr:uid="{00000000-0005-0000-0000-0000B1650000}"/>
    <cellStyle name="Separador de milhares 4 5 3 3" xfId="4845" xr:uid="{00000000-0005-0000-0000-0000B2650000}"/>
    <cellStyle name="Separador de milhares 4 5 3 3 2" xfId="6597" xr:uid="{00000000-0005-0000-0000-0000B3650000}"/>
    <cellStyle name="Separador de milhares 4 5 3 3 2 2" xfId="25784" xr:uid="{00000000-0005-0000-0000-0000B4650000}"/>
    <cellStyle name="Separador de milhares 4 5 3 3 2 3" xfId="35964" xr:uid="{00000000-0005-0000-0000-0000B5650000}"/>
    <cellStyle name="Separador de milhares 4 5 3 3 2 4" xfId="15603" xr:uid="{00000000-0005-0000-0000-0000B6650000}"/>
    <cellStyle name="Separador de milhares 4 5 3 3 3" xfId="8350" xr:uid="{00000000-0005-0000-0000-0000B7650000}"/>
    <cellStyle name="Separador de milhares 4 5 3 3 3 2" xfId="27537" xr:uid="{00000000-0005-0000-0000-0000B8650000}"/>
    <cellStyle name="Separador de milhares 4 5 3 3 3 3" xfId="37717" xr:uid="{00000000-0005-0000-0000-0000B9650000}"/>
    <cellStyle name="Separador de milhares 4 5 3 3 3 4" xfId="17356" xr:uid="{00000000-0005-0000-0000-0000BA650000}"/>
    <cellStyle name="Separador de milhares 4 5 3 3 4" xfId="10343" xr:uid="{00000000-0005-0000-0000-0000BB650000}"/>
    <cellStyle name="Separador de milhares 4 5 3 3 4 2" xfId="29527" xr:uid="{00000000-0005-0000-0000-0000BC650000}"/>
    <cellStyle name="Separador de milhares 4 5 3 3 4 3" xfId="39707" xr:uid="{00000000-0005-0000-0000-0000BD650000}"/>
    <cellStyle name="Separador de milhares 4 5 3 3 4 4" xfId="19347" xr:uid="{00000000-0005-0000-0000-0000BE650000}"/>
    <cellStyle name="Separador de milhares 4 5 3 3 5" xfId="24032" xr:uid="{00000000-0005-0000-0000-0000BF650000}"/>
    <cellStyle name="Separador de milhares 4 5 3 3 6" xfId="34212" xr:uid="{00000000-0005-0000-0000-0000C0650000}"/>
    <cellStyle name="Separador de milhares 4 5 3 3 7" xfId="13851" xr:uid="{00000000-0005-0000-0000-0000C1650000}"/>
    <cellStyle name="Separador de milhares 4 5 3 4" xfId="5721" xr:uid="{00000000-0005-0000-0000-0000C2650000}"/>
    <cellStyle name="Separador de milhares 4 5 3 4 2" xfId="24908" xr:uid="{00000000-0005-0000-0000-0000C3650000}"/>
    <cellStyle name="Separador de milhares 4 5 3 4 3" xfId="35088" xr:uid="{00000000-0005-0000-0000-0000C4650000}"/>
    <cellStyle name="Separador de milhares 4 5 3 4 4" xfId="14727" xr:uid="{00000000-0005-0000-0000-0000C5650000}"/>
    <cellStyle name="Separador de milhares 4 5 3 5" xfId="7474" xr:uid="{00000000-0005-0000-0000-0000C6650000}"/>
    <cellStyle name="Separador de milhares 4 5 3 5 2" xfId="26661" xr:uid="{00000000-0005-0000-0000-0000C7650000}"/>
    <cellStyle name="Separador de milhares 4 5 3 5 3" xfId="36841" xr:uid="{00000000-0005-0000-0000-0000C8650000}"/>
    <cellStyle name="Separador de milhares 4 5 3 5 4" xfId="16480" xr:uid="{00000000-0005-0000-0000-0000C9650000}"/>
    <cellStyle name="Separador de milhares 4 5 3 6" xfId="9467" xr:uid="{00000000-0005-0000-0000-0000CA650000}"/>
    <cellStyle name="Separador de milhares 4 5 3 6 2" xfId="28651" xr:uid="{00000000-0005-0000-0000-0000CB650000}"/>
    <cellStyle name="Separador de milhares 4 5 3 6 3" xfId="38831" xr:uid="{00000000-0005-0000-0000-0000CC650000}"/>
    <cellStyle name="Separador de milhares 4 5 3 6 4" xfId="18471" xr:uid="{00000000-0005-0000-0000-0000CD650000}"/>
    <cellStyle name="Separador de milhares 4 5 3 7" xfId="11220" xr:uid="{00000000-0005-0000-0000-0000CE650000}"/>
    <cellStyle name="Separador de milhares 4 5 3 7 2" xfId="30404" xr:uid="{00000000-0005-0000-0000-0000CF650000}"/>
    <cellStyle name="Separador de milhares 4 5 3 7 3" xfId="40584" xr:uid="{00000000-0005-0000-0000-0000D0650000}"/>
    <cellStyle name="Separador de milhares 4 5 3 7 4" xfId="20224" xr:uid="{00000000-0005-0000-0000-0000D1650000}"/>
    <cellStyle name="Separador de milhares 4 5 3 8" xfId="12096" xr:uid="{00000000-0005-0000-0000-0000D2650000}"/>
    <cellStyle name="Separador de milhares 4 5 3 8 2" xfId="31280" xr:uid="{00000000-0005-0000-0000-0000D3650000}"/>
    <cellStyle name="Separador de milhares 4 5 3 8 3" xfId="41460" xr:uid="{00000000-0005-0000-0000-0000D4650000}"/>
    <cellStyle name="Separador de milhares 4 5 3 8 4" xfId="21100" xr:uid="{00000000-0005-0000-0000-0000D5650000}"/>
    <cellStyle name="Separador de milhares 4 5 3 9" xfId="21977" xr:uid="{00000000-0005-0000-0000-0000D6650000}"/>
    <cellStyle name="Separador de milhares 4 5 3 9 2" xfId="32157" xr:uid="{00000000-0005-0000-0000-0000D7650000}"/>
    <cellStyle name="Separador de milhares 4 5 3 9 3" xfId="42337" xr:uid="{00000000-0005-0000-0000-0000D8650000}"/>
    <cellStyle name="Separador de milhares 4 5 4" xfId="4187" xr:uid="{00000000-0005-0000-0000-0000D9650000}"/>
    <cellStyle name="Separador de milhares 4 5 4 10" xfId="33555" xr:uid="{00000000-0005-0000-0000-0000DA650000}"/>
    <cellStyle name="Separador de milhares 4 5 4 11" xfId="13194" xr:uid="{00000000-0005-0000-0000-0000DB650000}"/>
    <cellStyle name="Separador de milhares 4 5 4 2" xfId="5064" xr:uid="{00000000-0005-0000-0000-0000DC650000}"/>
    <cellStyle name="Separador de milhares 4 5 4 2 2" xfId="6816" xr:uid="{00000000-0005-0000-0000-0000DD650000}"/>
    <cellStyle name="Separador de milhares 4 5 4 2 2 2" xfId="26003" xr:uid="{00000000-0005-0000-0000-0000DE650000}"/>
    <cellStyle name="Separador de milhares 4 5 4 2 2 3" xfId="36183" xr:uid="{00000000-0005-0000-0000-0000DF650000}"/>
    <cellStyle name="Separador de milhares 4 5 4 2 2 4" xfId="15822" xr:uid="{00000000-0005-0000-0000-0000E0650000}"/>
    <cellStyle name="Separador de milhares 4 5 4 2 3" xfId="8569" xr:uid="{00000000-0005-0000-0000-0000E1650000}"/>
    <cellStyle name="Separador de milhares 4 5 4 2 3 2" xfId="27756" xr:uid="{00000000-0005-0000-0000-0000E2650000}"/>
    <cellStyle name="Separador de milhares 4 5 4 2 3 3" xfId="37936" xr:uid="{00000000-0005-0000-0000-0000E3650000}"/>
    <cellStyle name="Separador de milhares 4 5 4 2 3 4" xfId="17575" xr:uid="{00000000-0005-0000-0000-0000E4650000}"/>
    <cellStyle name="Separador de milhares 4 5 4 2 4" xfId="10562" xr:uid="{00000000-0005-0000-0000-0000E5650000}"/>
    <cellStyle name="Separador de milhares 4 5 4 2 4 2" xfId="29746" xr:uid="{00000000-0005-0000-0000-0000E6650000}"/>
    <cellStyle name="Separador de milhares 4 5 4 2 4 3" xfId="39926" xr:uid="{00000000-0005-0000-0000-0000E7650000}"/>
    <cellStyle name="Separador de milhares 4 5 4 2 4 4" xfId="19566" xr:uid="{00000000-0005-0000-0000-0000E8650000}"/>
    <cellStyle name="Separador de milhares 4 5 4 2 5" xfId="24251" xr:uid="{00000000-0005-0000-0000-0000E9650000}"/>
    <cellStyle name="Separador de milhares 4 5 4 2 6" xfId="34431" xr:uid="{00000000-0005-0000-0000-0000EA650000}"/>
    <cellStyle name="Separador de milhares 4 5 4 2 7" xfId="14070" xr:uid="{00000000-0005-0000-0000-0000EB650000}"/>
    <cellStyle name="Separador de milhares 4 5 4 3" xfId="5940" xr:uid="{00000000-0005-0000-0000-0000EC650000}"/>
    <cellStyle name="Separador de milhares 4 5 4 3 2" xfId="25127" xr:uid="{00000000-0005-0000-0000-0000ED650000}"/>
    <cellStyle name="Separador de milhares 4 5 4 3 3" xfId="35307" xr:uid="{00000000-0005-0000-0000-0000EE650000}"/>
    <cellStyle name="Separador de milhares 4 5 4 3 4" xfId="14946" xr:uid="{00000000-0005-0000-0000-0000EF650000}"/>
    <cellStyle name="Separador de milhares 4 5 4 4" xfId="7693" xr:uid="{00000000-0005-0000-0000-0000F0650000}"/>
    <cellStyle name="Separador de milhares 4 5 4 4 2" xfId="26880" xr:uid="{00000000-0005-0000-0000-0000F1650000}"/>
    <cellStyle name="Separador de milhares 4 5 4 4 3" xfId="37060" xr:uid="{00000000-0005-0000-0000-0000F2650000}"/>
    <cellStyle name="Separador de milhares 4 5 4 4 4" xfId="16699" xr:uid="{00000000-0005-0000-0000-0000F3650000}"/>
    <cellStyle name="Separador de milhares 4 5 4 5" xfId="9686" xr:uid="{00000000-0005-0000-0000-0000F4650000}"/>
    <cellStyle name="Separador de milhares 4 5 4 5 2" xfId="28870" xr:uid="{00000000-0005-0000-0000-0000F5650000}"/>
    <cellStyle name="Separador de milhares 4 5 4 5 3" xfId="39050" xr:uid="{00000000-0005-0000-0000-0000F6650000}"/>
    <cellStyle name="Separador de milhares 4 5 4 5 4" xfId="18690" xr:uid="{00000000-0005-0000-0000-0000F7650000}"/>
    <cellStyle name="Separador de milhares 4 5 4 6" xfId="11439" xr:uid="{00000000-0005-0000-0000-0000F8650000}"/>
    <cellStyle name="Separador de milhares 4 5 4 6 2" xfId="30623" xr:uid="{00000000-0005-0000-0000-0000F9650000}"/>
    <cellStyle name="Separador de milhares 4 5 4 6 3" xfId="40803" xr:uid="{00000000-0005-0000-0000-0000FA650000}"/>
    <cellStyle name="Separador de milhares 4 5 4 6 4" xfId="20443" xr:uid="{00000000-0005-0000-0000-0000FB650000}"/>
    <cellStyle name="Separador de milhares 4 5 4 7" xfId="12315" xr:uid="{00000000-0005-0000-0000-0000FC650000}"/>
    <cellStyle name="Separador de milhares 4 5 4 7 2" xfId="31499" xr:uid="{00000000-0005-0000-0000-0000FD650000}"/>
    <cellStyle name="Separador de milhares 4 5 4 7 3" xfId="41679" xr:uid="{00000000-0005-0000-0000-0000FE650000}"/>
    <cellStyle name="Separador de milhares 4 5 4 7 4" xfId="21319" xr:uid="{00000000-0005-0000-0000-0000FF650000}"/>
    <cellStyle name="Separador de milhares 4 5 4 8" xfId="22196" xr:uid="{00000000-0005-0000-0000-000000660000}"/>
    <cellStyle name="Separador de milhares 4 5 4 8 2" xfId="32376" xr:uid="{00000000-0005-0000-0000-000001660000}"/>
    <cellStyle name="Separador de milhares 4 5 4 8 3" xfId="42556" xr:uid="{00000000-0005-0000-0000-000002660000}"/>
    <cellStyle name="Separador de milhares 4 5 4 9" xfId="23375" xr:uid="{00000000-0005-0000-0000-000003660000}"/>
    <cellStyle name="Separador de milhares 4 5 5" xfId="4626" xr:uid="{00000000-0005-0000-0000-000004660000}"/>
    <cellStyle name="Separador de milhares 4 5 5 2" xfId="6378" xr:uid="{00000000-0005-0000-0000-000005660000}"/>
    <cellStyle name="Separador de milhares 4 5 5 2 2" xfId="25565" xr:uid="{00000000-0005-0000-0000-000006660000}"/>
    <cellStyle name="Separador de milhares 4 5 5 2 3" xfId="35745" xr:uid="{00000000-0005-0000-0000-000007660000}"/>
    <cellStyle name="Separador de milhares 4 5 5 2 4" xfId="15384" xr:uid="{00000000-0005-0000-0000-000008660000}"/>
    <cellStyle name="Separador de milhares 4 5 5 3" xfId="8131" xr:uid="{00000000-0005-0000-0000-000009660000}"/>
    <cellStyle name="Separador de milhares 4 5 5 3 2" xfId="27318" xr:uid="{00000000-0005-0000-0000-00000A660000}"/>
    <cellStyle name="Separador de milhares 4 5 5 3 3" xfId="37498" xr:uid="{00000000-0005-0000-0000-00000B660000}"/>
    <cellStyle name="Separador de milhares 4 5 5 3 4" xfId="17137" xr:uid="{00000000-0005-0000-0000-00000C660000}"/>
    <cellStyle name="Separador de milhares 4 5 5 4" xfId="10124" xr:uid="{00000000-0005-0000-0000-00000D660000}"/>
    <cellStyle name="Separador de milhares 4 5 5 4 2" xfId="29308" xr:uid="{00000000-0005-0000-0000-00000E660000}"/>
    <cellStyle name="Separador de milhares 4 5 5 4 3" xfId="39488" xr:uid="{00000000-0005-0000-0000-00000F660000}"/>
    <cellStyle name="Separador de milhares 4 5 5 4 4" xfId="19128" xr:uid="{00000000-0005-0000-0000-000010660000}"/>
    <cellStyle name="Separador de milhares 4 5 5 5" xfId="23813" xr:uid="{00000000-0005-0000-0000-000011660000}"/>
    <cellStyle name="Separador de milhares 4 5 5 6" xfId="33993" xr:uid="{00000000-0005-0000-0000-000012660000}"/>
    <cellStyle name="Separador de milhares 4 5 5 7" xfId="13632" xr:uid="{00000000-0005-0000-0000-000013660000}"/>
    <cellStyle name="Separador de milhares 4 5 6" xfId="5502" xr:uid="{00000000-0005-0000-0000-000014660000}"/>
    <cellStyle name="Separador de milhares 4 5 6 2" xfId="9028" xr:uid="{00000000-0005-0000-0000-000015660000}"/>
    <cellStyle name="Separador de milhares 4 5 6 2 2" xfId="28212" xr:uid="{00000000-0005-0000-0000-000016660000}"/>
    <cellStyle name="Separador de milhares 4 5 6 2 3" xfId="38392" xr:uid="{00000000-0005-0000-0000-000017660000}"/>
    <cellStyle name="Separador de milhares 4 5 6 2 4" xfId="18032" xr:uid="{00000000-0005-0000-0000-000018660000}"/>
    <cellStyle name="Separador de milhares 4 5 6 3" xfId="24689" xr:uid="{00000000-0005-0000-0000-000019660000}"/>
    <cellStyle name="Separador de milhares 4 5 6 4" xfId="34869" xr:uid="{00000000-0005-0000-0000-00001A660000}"/>
    <cellStyle name="Separador de milhares 4 5 6 5" xfId="14508" xr:uid="{00000000-0005-0000-0000-00001B660000}"/>
    <cellStyle name="Separador de milhares 4 5 7" xfId="7255" xr:uid="{00000000-0005-0000-0000-00001C660000}"/>
    <cellStyle name="Separador de milhares 4 5 7 2" xfId="26442" xr:uid="{00000000-0005-0000-0000-00001D660000}"/>
    <cellStyle name="Separador de milhares 4 5 7 3" xfId="36622" xr:uid="{00000000-0005-0000-0000-00001E660000}"/>
    <cellStyle name="Separador de milhares 4 5 7 4" xfId="16261" xr:uid="{00000000-0005-0000-0000-00001F660000}"/>
    <cellStyle name="Separador de milhares 4 5 8" xfId="9248" xr:uid="{00000000-0005-0000-0000-000020660000}"/>
    <cellStyle name="Separador de milhares 4 5 8 2" xfId="28432" xr:uid="{00000000-0005-0000-0000-000021660000}"/>
    <cellStyle name="Separador de milhares 4 5 8 3" xfId="38612" xr:uid="{00000000-0005-0000-0000-000022660000}"/>
    <cellStyle name="Separador de milhares 4 5 8 4" xfId="18252" xr:uid="{00000000-0005-0000-0000-000023660000}"/>
    <cellStyle name="Separador de milhares 4 5 9" xfId="11001" xr:uid="{00000000-0005-0000-0000-000024660000}"/>
    <cellStyle name="Separador de milhares 4 5 9 2" xfId="30185" xr:uid="{00000000-0005-0000-0000-000025660000}"/>
    <cellStyle name="Separador de milhares 4 5 9 3" xfId="40365" xr:uid="{00000000-0005-0000-0000-000026660000}"/>
    <cellStyle name="Separador de milhares 4 5 9 4" xfId="20005" xr:uid="{00000000-0005-0000-0000-000027660000}"/>
    <cellStyle name="Separador de milhares 4 6" xfId="1668" xr:uid="{00000000-0005-0000-0000-000028660000}"/>
    <cellStyle name="Separador de milhares 4 6 10" xfId="21806" xr:uid="{00000000-0005-0000-0000-000029660000}"/>
    <cellStyle name="Separador de milhares 4 6 10 2" xfId="31986" xr:uid="{00000000-0005-0000-0000-00002A660000}"/>
    <cellStyle name="Separador de milhares 4 6 10 3" xfId="42166" xr:uid="{00000000-0005-0000-0000-00002B660000}"/>
    <cellStyle name="Separador de milhares 4 6 11" xfId="22702" xr:uid="{00000000-0005-0000-0000-00002C660000}"/>
    <cellStyle name="Separador de milhares 4 6 11 2" xfId="32882" xr:uid="{00000000-0005-0000-0000-00002D660000}"/>
    <cellStyle name="Separador de milhares 4 6 11 3" xfId="43062" xr:uid="{00000000-0005-0000-0000-00002E660000}"/>
    <cellStyle name="Separador de milhares 4 6 12" xfId="22941" xr:uid="{00000000-0005-0000-0000-00002F660000}"/>
    <cellStyle name="Separador de milhares 4 6 13" xfId="33121" xr:uid="{00000000-0005-0000-0000-000030660000}"/>
    <cellStyle name="Separador de milhares 4 6 14" xfId="43301" xr:uid="{00000000-0005-0000-0000-000031660000}"/>
    <cellStyle name="Separador de milhares 4 6 15" xfId="43540" xr:uid="{00000000-0005-0000-0000-000032660000}"/>
    <cellStyle name="Separador de milhares 4 6 16" xfId="12804" xr:uid="{00000000-0005-0000-0000-000033660000}"/>
    <cellStyle name="Separador de milhares 4 6 17" xfId="3796" xr:uid="{00000000-0005-0000-0000-000034660000}"/>
    <cellStyle name="Separador de milhares 4 6 2" xfId="4016" xr:uid="{00000000-0005-0000-0000-000035660000}"/>
    <cellStyle name="Separador de milhares 4 6 2 10" xfId="23204" xr:uid="{00000000-0005-0000-0000-000036660000}"/>
    <cellStyle name="Separador de milhares 4 6 2 11" xfId="33384" xr:uid="{00000000-0005-0000-0000-000037660000}"/>
    <cellStyle name="Separador de milhares 4 6 2 12" xfId="13023" xr:uid="{00000000-0005-0000-0000-000038660000}"/>
    <cellStyle name="Separador de milhares 4 6 2 2" xfId="4454" xr:uid="{00000000-0005-0000-0000-000039660000}"/>
    <cellStyle name="Separador de milhares 4 6 2 2 10" xfId="33822" xr:uid="{00000000-0005-0000-0000-00003A660000}"/>
    <cellStyle name="Separador de milhares 4 6 2 2 11" xfId="13461" xr:uid="{00000000-0005-0000-0000-00003B660000}"/>
    <cellStyle name="Separador de milhares 4 6 2 2 2" xfId="5331" xr:uid="{00000000-0005-0000-0000-00003C660000}"/>
    <cellStyle name="Separador de milhares 4 6 2 2 2 2" xfId="7083" xr:uid="{00000000-0005-0000-0000-00003D660000}"/>
    <cellStyle name="Separador de milhares 4 6 2 2 2 2 2" xfId="26270" xr:uid="{00000000-0005-0000-0000-00003E660000}"/>
    <cellStyle name="Separador de milhares 4 6 2 2 2 2 3" xfId="36450" xr:uid="{00000000-0005-0000-0000-00003F660000}"/>
    <cellStyle name="Separador de milhares 4 6 2 2 2 2 4" xfId="16089" xr:uid="{00000000-0005-0000-0000-000040660000}"/>
    <cellStyle name="Separador de milhares 4 6 2 2 2 3" xfId="8836" xr:uid="{00000000-0005-0000-0000-000041660000}"/>
    <cellStyle name="Separador de milhares 4 6 2 2 2 3 2" xfId="28023" xr:uid="{00000000-0005-0000-0000-000042660000}"/>
    <cellStyle name="Separador de milhares 4 6 2 2 2 3 3" xfId="38203" xr:uid="{00000000-0005-0000-0000-000043660000}"/>
    <cellStyle name="Separador de milhares 4 6 2 2 2 3 4" xfId="17842" xr:uid="{00000000-0005-0000-0000-000044660000}"/>
    <cellStyle name="Separador de milhares 4 6 2 2 2 4" xfId="10829" xr:uid="{00000000-0005-0000-0000-000045660000}"/>
    <cellStyle name="Separador de milhares 4 6 2 2 2 4 2" xfId="30013" xr:uid="{00000000-0005-0000-0000-000046660000}"/>
    <cellStyle name="Separador de milhares 4 6 2 2 2 4 3" xfId="40193" xr:uid="{00000000-0005-0000-0000-000047660000}"/>
    <cellStyle name="Separador de milhares 4 6 2 2 2 4 4" xfId="19833" xr:uid="{00000000-0005-0000-0000-000048660000}"/>
    <cellStyle name="Separador de milhares 4 6 2 2 2 5" xfId="24518" xr:uid="{00000000-0005-0000-0000-000049660000}"/>
    <cellStyle name="Separador de milhares 4 6 2 2 2 6" xfId="34698" xr:uid="{00000000-0005-0000-0000-00004A660000}"/>
    <cellStyle name="Separador de milhares 4 6 2 2 2 7" xfId="14337" xr:uid="{00000000-0005-0000-0000-00004B660000}"/>
    <cellStyle name="Separador de milhares 4 6 2 2 3" xfId="6207" xr:uid="{00000000-0005-0000-0000-00004C660000}"/>
    <cellStyle name="Separador de milhares 4 6 2 2 3 2" xfId="25394" xr:uid="{00000000-0005-0000-0000-00004D660000}"/>
    <cellStyle name="Separador de milhares 4 6 2 2 3 3" xfId="35574" xr:uid="{00000000-0005-0000-0000-00004E660000}"/>
    <cellStyle name="Separador de milhares 4 6 2 2 3 4" xfId="15213" xr:uid="{00000000-0005-0000-0000-00004F660000}"/>
    <cellStyle name="Separador de milhares 4 6 2 2 4" xfId="7960" xr:uid="{00000000-0005-0000-0000-000050660000}"/>
    <cellStyle name="Separador de milhares 4 6 2 2 4 2" xfId="27147" xr:uid="{00000000-0005-0000-0000-000051660000}"/>
    <cellStyle name="Separador de milhares 4 6 2 2 4 3" xfId="37327" xr:uid="{00000000-0005-0000-0000-000052660000}"/>
    <cellStyle name="Separador de milhares 4 6 2 2 4 4" xfId="16966" xr:uid="{00000000-0005-0000-0000-000053660000}"/>
    <cellStyle name="Separador de milhares 4 6 2 2 5" xfId="9953" xr:uid="{00000000-0005-0000-0000-000054660000}"/>
    <cellStyle name="Separador de milhares 4 6 2 2 5 2" xfId="29137" xr:uid="{00000000-0005-0000-0000-000055660000}"/>
    <cellStyle name="Separador de milhares 4 6 2 2 5 3" xfId="39317" xr:uid="{00000000-0005-0000-0000-000056660000}"/>
    <cellStyle name="Separador de milhares 4 6 2 2 5 4" xfId="18957" xr:uid="{00000000-0005-0000-0000-000057660000}"/>
    <cellStyle name="Separador de milhares 4 6 2 2 6" xfId="11706" xr:uid="{00000000-0005-0000-0000-000058660000}"/>
    <cellStyle name="Separador de milhares 4 6 2 2 6 2" xfId="30890" xr:uid="{00000000-0005-0000-0000-000059660000}"/>
    <cellStyle name="Separador de milhares 4 6 2 2 6 3" xfId="41070" xr:uid="{00000000-0005-0000-0000-00005A660000}"/>
    <cellStyle name="Separador de milhares 4 6 2 2 6 4" xfId="20710" xr:uid="{00000000-0005-0000-0000-00005B660000}"/>
    <cellStyle name="Separador de milhares 4 6 2 2 7" xfId="12582" xr:uid="{00000000-0005-0000-0000-00005C660000}"/>
    <cellStyle name="Separador de milhares 4 6 2 2 7 2" xfId="31766" xr:uid="{00000000-0005-0000-0000-00005D660000}"/>
    <cellStyle name="Separador de milhares 4 6 2 2 7 3" xfId="41946" xr:uid="{00000000-0005-0000-0000-00005E660000}"/>
    <cellStyle name="Separador de milhares 4 6 2 2 7 4" xfId="21586" xr:uid="{00000000-0005-0000-0000-00005F660000}"/>
    <cellStyle name="Separador de milhares 4 6 2 2 8" xfId="22463" xr:uid="{00000000-0005-0000-0000-000060660000}"/>
    <cellStyle name="Separador de milhares 4 6 2 2 8 2" xfId="32643" xr:uid="{00000000-0005-0000-0000-000061660000}"/>
    <cellStyle name="Separador de milhares 4 6 2 2 8 3" xfId="42823" xr:uid="{00000000-0005-0000-0000-000062660000}"/>
    <cellStyle name="Separador de milhares 4 6 2 2 9" xfId="23642" xr:uid="{00000000-0005-0000-0000-000063660000}"/>
    <cellStyle name="Separador de milhares 4 6 2 3" xfId="4893" xr:uid="{00000000-0005-0000-0000-000064660000}"/>
    <cellStyle name="Separador de milhares 4 6 2 3 2" xfId="6645" xr:uid="{00000000-0005-0000-0000-000065660000}"/>
    <cellStyle name="Separador de milhares 4 6 2 3 2 2" xfId="25832" xr:uid="{00000000-0005-0000-0000-000066660000}"/>
    <cellStyle name="Separador de milhares 4 6 2 3 2 3" xfId="36012" xr:uid="{00000000-0005-0000-0000-000067660000}"/>
    <cellStyle name="Separador de milhares 4 6 2 3 2 4" xfId="15651" xr:uid="{00000000-0005-0000-0000-000068660000}"/>
    <cellStyle name="Separador de milhares 4 6 2 3 3" xfId="8398" xr:uid="{00000000-0005-0000-0000-000069660000}"/>
    <cellStyle name="Separador de milhares 4 6 2 3 3 2" xfId="27585" xr:uid="{00000000-0005-0000-0000-00006A660000}"/>
    <cellStyle name="Separador de milhares 4 6 2 3 3 3" xfId="37765" xr:uid="{00000000-0005-0000-0000-00006B660000}"/>
    <cellStyle name="Separador de milhares 4 6 2 3 3 4" xfId="17404" xr:uid="{00000000-0005-0000-0000-00006C660000}"/>
    <cellStyle name="Separador de milhares 4 6 2 3 4" xfId="10391" xr:uid="{00000000-0005-0000-0000-00006D660000}"/>
    <cellStyle name="Separador de milhares 4 6 2 3 4 2" xfId="29575" xr:uid="{00000000-0005-0000-0000-00006E660000}"/>
    <cellStyle name="Separador de milhares 4 6 2 3 4 3" xfId="39755" xr:uid="{00000000-0005-0000-0000-00006F660000}"/>
    <cellStyle name="Separador de milhares 4 6 2 3 4 4" xfId="19395" xr:uid="{00000000-0005-0000-0000-000070660000}"/>
    <cellStyle name="Separador de milhares 4 6 2 3 5" xfId="24080" xr:uid="{00000000-0005-0000-0000-000071660000}"/>
    <cellStyle name="Separador de milhares 4 6 2 3 6" xfId="34260" xr:uid="{00000000-0005-0000-0000-000072660000}"/>
    <cellStyle name="Separador de milhares 4 6 2 3 7" xfId="13899" xr:uid="{00000000-0005-0000-0000-000073660000}"/>
    <cellStyle name="Separador de milhares 4 6 2 4" xfId="5769" xr:uid="{00000000-0005-0000-0000-000074660000}"/>
    <cellStyle name="Separador de milhares 4 6 2 4 2" xfId="24956" xr:uid="{00000000-0005-0000-0000-000075660000}"/>
    <cellStyle name="Separador de milhares 4 6 2 4 3" xfId="35136" xr:uid="{00000000-0005-0000-0000-000076660000}"/>
    <cellStyle name="Separador de milhares 4 6 2 4 4" xfId="14775" xr:uid="{00000000-0005-0000-0000-000077660000}"/>
    <cellStyle name="Separador de milhares 4 6 2 5" xfId="7522" xr:uid="{00000000-0005-0000-0000-000078660000}"/>
    <cellStyle name="Separador de milhares 4 6 2 5 2" xfId="26709" xr:uid="{00000000-0005-0000-0000-000079660000}"/>
    <cellStyle name="Separador de milhares 4 6 2 5 3" xfId="36889" xr:uid="{00000000-0005-0000-0000-00007A660000}"/>
    <cellStyle name="Separador de milhares 4 6 2 5 4" xfId="16528" xr:uid="{00000000-0005-0000-0000-00007B660000}"/>
    <cellStyle name="Separador de milhares 4 6 2 6" xfId="9515" xr:uid="{00000000-0005-0000-0000-00007C660000}"/>
    <cellStyle name="Separador de milhares 4 6 2 6 2" xfId="28699" xr:uid="{00000000-0005-0000-0000-00007D660000}"/>
    <cellStyle name="Separador de milhares 4 6 2 6 3" xfId="38879" xr:uid="{00000000-0005-0000-0000-00007E660000}"/>
    <cellStyle name="Separador de milhares 4 6 2 6 4" xfId="18519" xr:uid="{00000000-0005-0000-0000-00007F660000}"/>
    <cellStyle name="Separador de milhares 4 6 2 7" xfId="11268" xr:uid="{00000000-0005-0000-0000-000080660000}"/>
    <cellStyle name="Separador de milhares 4 6 2 7 2" xfId="30452" xr:uid="{00000000-0005-0000-0000-000081660000}"/>
    <cellStyle name="Separador de milhares 4 6 2 7 3" xfId="40632" xr:uid="{00000000-0005-0000-0000-000082660000}"/>
    <cellStyle name="Separador de milhares 4 6 2 7 4" xfId="20272" xr:uid="{00000000-0005-0000-0000-000083660000}"/>
    <cellStyle name="Separador de milhares 4 6 2 8" xfId="12144" xr:uid="{00000000-0005-0000-0000-000084660000}"/>
    <cellStyle name="Separador de milhares 4 6 2 8 2" xfId="31328" xr:uid="{00000000-0005-0000-0000-000085660000}"/>
    <cellStyle name="Separador de milhares 4 6 2 8 3" xfId="41508" xr:uid="{00000000-0005-0000-0000-000086660000}"/>
    <cellStyle name="Separador de milhares 4 6 2 8 4" xfId="21148" xr:uid="{00000000-0005-0000-0000-000087660000}"/>
    <cellStyle name="Separador de milhares 4 6 2 9" xfId="22025" xr:uid="{00000000-0005-0000-0000-000088660000}"/>
    <cellStyle name="Separador de milhares 4 6 2 9 2" xfId="32205" xr:uid="{00000000-0005-0000-0000-000089660000}"/>
    <cellStyle name="Separador de milhares 4 6 2 9 3" xfId="42385" xr:uid="{00000000-0005-0000-0000-00008A660000}"/>
    <cellStyle name="Separador de milhares 4 6 3" xfId="4235" xr:uid="{00000000-0005-0000-0000-00008B660000}"/>
    <cellStyle name="Separador de milhares 4 6 3 10" xfId="33603" xr:uid="{00000000-0005-0000-0000-00008C660000}"/>
    <cellStyle name="Separador de milhares 4 6 3 11" xfId="13242" xr:uid="{00000000-0005-0000-0000-00008D660000}"/>
    <cellStyle name="Separador de milhares 4 6 3 2" xfId="5112" xr:uid="{00000000-0005-0000-0000-00008E660000}"/>
    <cellStyle name="Separador de milhares 4 6 3 2 2" xfId="6864" xr:uid="{00000000-0005-0000-0000-00008F660000}"/>
    <cellStyle name="Separador de milhares 4 6 3 2 2 2" xfId="26051" xr:uid="{00000000-0005-0000-0000-000090660000}"/>
    <cellStyle name="Separador de milhares 4 6 3 2 2 3" xfId="36231" xr:uid="{00000000-0005-0000-0000-000091660000}"/>
    <cellStyle name="Separador de milhares 4 6 3 2 2 4" xfId="15870" xr:uid="{00000000-0005-0000-0000-000092660000}"/>
    <cellStyle name="Separador de milhares 4 6 3 2 3" xfId="8617" xr:uid="{00000000-0005-0000-0000-000093660000}"/>
    <cellStyle name="Separador de milhares 4 6 3 2 3 2" xfId="27804" xr:uid="{00000000-0005-0000-0000-000094660000}"/>
    <cellStyle name="Separador de milhares 4 6 3 2 3 3" xfId="37984" xr:uid="{00000000-0005-0000-0000-000095660000}"/>
    <cellStyle name="Separador de milhares 4 6 3 2 3 4" xfId="17623" xr:uid="{00000000-0005-0000-0000-000096660000}"/>
    <cellStyle name="Separador de milhares 4 6 3 2 4" xfId="10610" xr:uid="{00000000-0005-0000-0000-000097660000}"/>
    <cellStyle name="Separador de milhares 4 6 3 2 4 2" xfId="29794" xr:uid="{00000000-0005-0000-0000-000098660000}"/>
    <cellStyle name="Separador de milhares 4 6 3 2 4 3" xfId="39974" xr:uid="{00000000-0005-0000-0000-000099660000}"/>
    <cellStyle name="Separador de milhares 4 6 3 2 4 4" xfId="19614" xr:uid="{00000000-0005-0000-0000-00009A660000}"/>
    <cellStyle name="Separador de milhares 4 6 3 2 5" xfId="24299" xr:uid="{00000000-0005-0000-0000-00009B660000}"/>
    <cellStyle name="Separador de milhares 4 6 3 2 6" xfId="34479" xr:uid="{00000000-0005-0000-0000-00009C660000}"/>
    <cellStyle name="Separador de milhares 4 6 3 2 7" xfId="14118" xr:uid="{00000000-0005-0000-0000-00009D660000}"/>
    <cellStyle name="Separador de milhares 4 6 3 3" xfId="5988" xr:uid="{00000000-0005-0000-0000-00009E660000}"/>
    <cellStyle name="Separador de milhares 4 6 3 3 2" xfId="25175" xr:uid="{00000000-0005-0000-0000-00009F660000}"/>
    <cellStyle name="Separador de milhares 4 6 3 3 3" xfId="35355" xr:uid="{00000000-0005-0000-0000-0000A0660000}"/>
    <cellStyle name="Separador de milhares 4 6 3 3 4" xfId="14994" xr:uid="{00000000-0005-0000-0000-0000A1660000}"/>
    <cellStyle name="Separador de milhares 4 6 3 4" xfId="7741" xr:uid="{00000000-0005-0000-0000-0000A2660000}"/>
    <cellStyle name="Separador de milhares 4 6 3 4 2" xfId="26928" xr:uid="{00000000-0005-0000-0000-0000A3660000}"/>
    <cellStyle name="Separador de milhares 4 6 3 4 3" xfId="37108" xr:uid="{00000000-0005-0000-0000-0000A4660000}"/>
    <cellStyle name="Separador de milhares 4 6 3 4 4" xfId="16747" xr:uid="{00000000-0005-0000-0000-0000A5660000}"/>
    <cellStyle name="Separador de milhares 4 6 3 5" xfId="9734" xr:uid="{00000000-0005-0000-0000-0000A6660000}"/>
    <cellStyle name="Separador de milhares 4 6 3 5 2" xfId="28918" xr:uid="{00000000-0005-0000-0000-0000A7660000}"/>
    <cellStyle name="Separador de milhares 4 6 3 5 3" xfId="39098" xr:uid="{00000000-0005-0000-0000-0000A8660000}"/>
    <cellStyle name="Separador de milhares 4 6 3 5 4" xfId="18738" xr:uid="{00000000-0005-0000-0000-0000A9660000}"/>
    <cellStyle name="Separador de milhares 4 6 3 6" xfId="11487" xr:uid="{00000000-0005-0000-0000-0000AA660000}"/>
    <cellStyle name="Separador de milhares 4 6 3 6 2" xfId="30671" xr:uid="{00000000-0005-0000-0000-0000AB660000}"/>
    <cellStyle name="Separador de milhares 4 6 3 6 3" xfId="40851" xr:uid="{00000000-0005-0000-0000-0000AC660000}"/>
    <cellStyle name="Separador de milhares 4 6 3 6 4" xfId="20491" xr:uid="{00000000-0005-0000-0000-0000AD660000}"/>
    <cellStyle name="Separador de milhares 4 6 3 7" xfId="12363" xr:uid="{00000000-0005-0000-0000-0000AE660000}"/>
    <cellStyle name="Separador de milhares 4 6 3 7 2" xfId="31547" xr:uid="{00000000-0005-0000-0000-0000AF660000}"/>
    <cellStyle name="Separador de milhares 4 6 3 7 3" xfId="41727" xr:uid="{00000000-0005-0000-0000-0000B0660000}"/>
    <cellStyle name="Separador de milhares 4 6 3 7 4" xfId="21367" xr:uid="{00000000-0005-0000-0000-0000B1660000}"/>
    <cellStyle name="Separador de milhares 4 6 3 8" xfId="22244" xr:uid="{00000000-0005-0000-0000-0000B2660000}"/>
    <cellStyle name="Separador de milhares 4 6 3 8 2" xfId="32424" xr:uid="{00000000-0005-0000-0000-0000B3660000}"/>
    <cellStyle name="Separador de milhares 4 6 3 8 3" xfId="42604" xr:uid="{00000000-0005-0000-0000-0000B4660000}"/>
    <cellStyle name="Separador de milhares 4 6 3 9" xfId="23423" xr:uid="{00000000-0005-0000-0000-0000B5660000}"/>
    <cellStyle name="Separador de milhares 4 6 4" xfId="4674" xr:uid="{00000000-0005-0000-0000-0000B6660000}"/>
    <cellStyle name="Separador de milhares 4 6 4 2" xfId="6426" xr:uid="{00000000-0005-0000-0000-0000B7660000}"/>
    <cellStyle name="Separador de milhares 4 6 4 2 2" xfId="25613" xr:uid="{00000000-0005-0000-0000-0000B8660000}"/>
    <cellStyle name="Separador de milhares 4 6 4 2 3" xfId="35793" xr:uid="{00000000-0005-0000-0000-0000B9660000}"/>
    <cellStyle name="Separador de milhares 4 6 4 2 4" xfId="15432" xr:uid="{00000000-0005-0000-0000-0000BA660000}"/>
    <cellStyle name="Separador de milhares 4 6 4 3" xfId="8179" xr:uid="{00000000-0005-0000-0000-0000BB660000}"/>
    <cellStyle name="Separador de milhares 4 6 4 3 2" xfId="27366" xr:uid="{00000000-0005-0000-0000-0000BC660000}"/>
    <cellStyle name="Separador de milhares 4 6 4 3 3" xfId="37546" xr:uid="{00000000-0005-0000-0000-0000BD660000}"/>
    <cellStyle name="Separador de milhares 4 6 4 3 4" xfId="17185" xr:uid="{00000000-0005-0000-0000-0000BE660000}"/>
    <cellStyle name="Separador de milhares 4 6 4 4" xfId="10172" xr:uid="{00000000-0005-0000-0000-0000BF660000}"/>
    <cellStyle name="Separador de milhares 4 6 4 4 2" xfId="29356" xr:uid="{00000000-0005-0000-0000-0000C0660000}"/>
    <cellStyle name="Separador de milhares 4 6 4 4 3" xfId="39536" xr:uid="{00000000-0005-0000-0000-0000C1660000}"/>
    <cellStyle name="Separador de milhares 4 6 4 4 4" xfId="19176" xr:uid="{00000000-0005-0000-0000-0000C2660000}"/>
    <cellStyle name="Separador de milhares 4 6 4 5" xfId="23861" xr:uid="{00000000-0005-0000-0000-0000C3660000}"/>
    <cellStyle name="Separador de milhares 4 6 4 6" xfId="34041" xr:uid="{00000000-0005-0000-0000-0000C4660000}"/>
    <cellStyle name="Separador de milhares 4 6 4 7" xfId="13680" xr:uid="{00000000-0005-0000-0000-0000C5660000}"/>
    <cellStyle name="Separador de milhares 4 6 5" xfId="5550" xr:uid="{00000000-0005-0000-0000-0000C6660000}"/>
    <cellStyle name="Separador de milhares 4 6 5 2" xfId="9076" xr:uid="{00000000-0005-0000-0000-0000C7660000}"/>
    <cellStyle name="Separador de milhares 4 6 5 2 2" xfId="28260" xr:uid="{00000000-0005-0000-0000-0000C8660000}"/>
    <cellStyle name="Separador de milhares 4 6 5 2 3" xfId="38440" xr:uid="{00000000-0005-0000-0000-0000C9660000}"/>
    <cellStyle name="Separador de milhares 4 6 5 2 4" xfId="18080" xr:uid="{00000000-0005-0000-0000-0000CA660000}"/>
    <cellStyle name="Separador de milhares 4 6 5 3" xfId="24737" xr:uid="{00000000-0005-0000-0000-0000CB660000}"/>
    <cellStyle name="Separador de milhares 4 6 5 4" xfId="34917" xr:uid="{00000000-0005-0000-0000-0000CC660000}"/>
    <cellStyle name="Separador de milhares 4 6 5 5" xfId="14556" xr:uid="{00000000-0005-0000-0000-0000CD660000}"/>
    <cellStyle name="Separador de milhares 4 6 6" xfId="7303" xr:uid="{00000000-0005-0000-0000-0000CE660000}"/>
    <cellStyle name="Separador de milhares 4 6 6 2" xfId="26490" xr:uid="{00000000-0005-0000-0000-0000CF660000}"/>
    <cellStyle name="Separador de milhares 4 6 6 3" xfId="36670" xr:uid="{00000000-0005-0000-0000-0000D0660000}"/>
    <cellStyle name="Separador de milhares 4 6 6 4" xfId="16309" xr:uid="{00000000-0005-0000-0000-0000D1660000}"/>
    <cellStyle name="Separador de milhares 4 6 7" xfId="9296" xr:uid="{00000000-0005-0000-0000-0000D2660000}"/>
    <cellStyle name="Separador de milhares 4 6 7 2" xfId="28480" xr:uid="{00000000-0005-0000-0000-0000D3660000}"/>
    <cellStyle name="Separador de milhares 4 6 7 3" xfId="38660" xr:uid="{00000000-0005-0000-0000-0000D4660000}"/>
    <cellStyle name="Separador de milhares 4 6 7 4" xfId="18300" xr:uid="{00000000-0005-0000-0000-0000D5660000}"/>
    <cellStyle name="Separador de milhares 4 6 8" xfId="11049" xr:uid="{00000000-0005-0000-0000-0000D6660000}"/>
    <cellStyle name="Separador de milhares 4 6 8 2" xfId="30233" xr:uid="{00000000-0005-0000-0000-0000D7660000}"/>
    <cellStyle name="Separador de milhares 4 6 8 3" xfId="40413" xr:uid="{00000000-0005-0000-0000-0000D8660000}"/>
    <cellStyle name="Separador de milhares 4 6 8 4" xfId="20053" xr:uid="{00000000-0005-0000-0000-0000D9660000}"/>
    <cellStyle name="Separador de milhares 4 6 9" xfId="11925" xr:uid="{00000000-0005-0000-0000-0000DA660000}"/>
    <cellStyle name="Separador de milhares 4 6 9 2" xfId="31109" xr:uid="{00000000-0005-0000-0000-0000DB660000}"/>
    <cellStyle name="Separador de milhares 4 6 9 3" xfId="41289" xr:uid="{00000000-0005-0000-0000-0000DC660000}"/>
    <cellStyle name="Separador de milhares 4 6 9 4" xfId="20929" xr:uid="{00000000-0005-0000-0000-0000DD660000}"/>
    <cellStyle name="Separador de milhares 4 7" xfId="3016" xr:uid="{00000000-0005-0000-0000-0000DE660000}"/>
    <cellStyle name="Separador de milhares 4 7 2" xfId="28142" xr:uid="{00000000-0005-0000-0000-0000DF660000}"/>
    <cellStyle name="Separador de milhares 4 7 3" xfId="38322" xr:uid="{00000000-0005-0000-0000-0000E0660000}"/>
    <cellStyle name="Separador de milhares 4 7 4" xfId="17962" xr:uid="{00000000-0005-0000-0000-0000E1660000}"/>
    <cellStyle name="Separador de milhares 4 7 5" xfId="8957" xr:uid="{00000000-0005-0000-0000-0000E2660000}"/>
    <cellStyle name="Separador de milhares 4 8" xfId="22584" xr:uid="{00000000-0005-0000-0000-0000E3660000}"/>
    <cellStyle name="Separador de milhares 4 8 2" xfId="32764" xr:uid="{00000000-0005-0000-0000-0000E4660000}"/>
    <cellStyle name="Separador de milhares 4 8 3" xfId="42944" xr:uid="{00000000-0005-0000-0000-0000E5660000}"/>
    <cellStyle name="Separador de milhares 4 9" xfId="22823" xr:uid="{00000000-0005-0000-0000-0000E6660000}"/>
    <cellStyle name="Separador de milhares 5" xfId="342" xr:uid="{00000000-0005-0000-0000-0000E7660000}"/>
    <cellStyle name="Separador de milhares 5 10" xfId="5452" xr:uid="{00000000-0005-0000-0000-0000E8660000}"/>
    <cellStyle name="Separador de milhares 5 10 2" xfId="8975" xr:uid="{00000000-0005-0000-0000-0000E9660000}"/>
    <cellStyle name="Separador de milhares 5 10 2 2" xfId="28159" xr:uid="{00000000-0005-0000-0000-0000EA660000}"/>
    <cellStyle name="Separador de milhares 5 10 2 3" xfId="38339" xr:uid="{00000000-0005-0000-0000-0000EB660000}"/>
    <cellStyle name="Separador de milhares 5 10 2 4" xfId="17979" xr:uid="{00000000-0005-0000-0000-0000EC660000}"/>
    <cellStyle name="Separador de milhares 5 10 3" xfId="24639" xr:uid="{00000000-0005-0000-0000-0000ED660000}"/>
    <cellStyle name="Separador de milhares 5 10 4" xfId="34819" xr:uid="{00000000-0005-0000-0000-0000EE660000}"/>
    <cellStyle name="Separador de milhares 5 10 5" xfId="14458" xr:uid="{00000000-0005-0000-0000-0000EF660000}"/>
    <cellStyle name="Separador de milhares 5 11" xfId="7205" xr:uid="{00000000-0005-0000-0000-0000F0660000}"/>
    <cellStyle name="Separador de milhares 5 11 2" xfId="26392" xr:uid="{00000000-0005-0000-0000-0000F1660000}"/>
    <cellStyle name="Separador de milhares 5 11 3" xfId="36572" xr:uid="{00000000-0005-0000-0000-0000F2660000}"/>
    <cellStyle name="Separador de milhares 5 11 4" xfId="16211" xr:uid="{00000000-0005-0000-0000-0000F3660000}"/>
    <cellStyle name="Separador de milhares 5 12" xfId="9198" xr:uid="{00000000-0005-0000-0000-0000F4660000}"/>
    <cellStyle name="Separador de milhares 5 12 2" xfId="28382" xr:uid="{00000000-0005-0000-0000-0000F5660000}"/>
    <cellStyle name="Separador de milhares 5 12 3" xfId="38562" xr:uid="{00000000-0005-0000-0000-0000F6660000}"/>
    <cellStyle name="Separador de milhares 5 12 4" xfId="18202" xr:uid="{00000000-0005-0000-0000-0000F7660000}"/>
    <cellStyle name="Separador de milhares 5 13" xfId="10951" xr:uid="{00000000-0005-0000-0000-0000F8660000}"/>
    <cellStyle name="Separador de milhares 5 13 2" xfId="30135" xr:uid="{00000000-0005-0000-0000-0000F9660000}"/>
    <cellStyle name="Separador de milhares 5 13 3" xfId="40315" xr:uid="{00000000-0005-0000-0000-0000FA660000}"/>
    <cellStyle name="Separador de milhares 5 13 4" xfId="19955" xr:uid="{00000000-0005-0000-0000-0000FB660000}"/>
    <cellStyle name="Separador de milhares 5 14" xfId="11827" xr:uid="{00000000-0005-0000-0000-0000FC660000}"/>
    <cellStyle name="Separador de milhares 5 14 2" xfId="31011" xr:uid="{00000000-0005-0000-0000-0000FD660000}"/>
    <cellStyle name="Separador de milhares 5 14 3" xfId="41191" xr:uid="{00000000-0005-0000-0000-0000FE660000}"/>
    <cellStyle name="Separador de milhares 5 14 4" xfId="20831" xr:uid="{00000000-0005-0000-0000-0000FF660000}"/>
    <cellStyle name="Separador de milhares 5 15" xfId="21708" xr:uid="{00000000-0005-0000-0000-000000670000}"/>
    <cellStyle name="Separador de milhares 5 15 2" xfId="31888" xr:uid="{00000000-0005-0000-0000-000001670000}"/>
    <cellStyle name="Separador de milhares 5 15 3" xfId="42068" xr:uid="{00000000-0005-0000-0000-000002670000}"/>
    <cellStyle name="Separador de milhares 5 16" xfId="22601" xr:uid="{00000000-0005-0000-0000-000003670000}"/>
    <cellStyle name="Separador de milhares 5 16 2" xfId="32781" xr:uid="{00000000-0005-0000-0000-000004670000}"/>
    <cellStyle name="Separador de milhares 5 16 3" xfId="42961" xr:uid="{00000000-0005-0000-0000-000005670000}"/>
    <cellStyle name="Separador de milhares 5 17" xfId="22840" xr:uid="{00000000-0005-0000-0000-000006670000}"/>
    <cellStyle name="Separador de milhares 5 18" xfId="33020" xr:uid="{00000000-0005-0000-0000-000007670000}"/>
    <cellStyle name="Separador de milhares 5 19" xfId="43200" xr:uid="{00000000-0005-0000-0000-000008670000}"/>
    <cellStyle name="Separador de milhares 5 2" xfId="435" xr:uid="{00000000-0005-0000-0000-000009670000}"/>
    <cellStyle name="Separador de milhares 5 2 10" xfId="9255" xr:uid="{00000000-0005-0000-0000-00000A670000}"/>
    <cellStyle name="Separador de milhares 5 2 10 2" xfId="28439" xr:uid="{00000000-0005-0000-0000-00000B670000}"/>
    <cellStyle name="Separador de milhares 5 2 10 3" xfId="38619" xr:uid="{00000000-0005-0000-0000-00000C670000}"/>
    <cellStyle name="Separador de milhares 5 2 10 4" xfId="18259" xr:uid="{00000000-0005-0000-0000-00000D670000}"/>
    <cellStyle name="Separador de milhares 5 2 11" xfId="11008" xr:uid="{00000000-0005-0000-0000-00000E670000}"/>
    <cellStyle name="Separador de milhares 5 2 11 2" xfId="30192" xr:uid="{00000000-0005-0000-0000-00000F670000}"/>
    <cellStyle name="Separador de milhares 5 2 11 3" xfId="40372" xr:uid="{00000000-0005-0000-0000-000010670000}"/>
    <cellStyle name="Separador de milhares 5 2 11 4" xfId="20012" xr:uid="{00000000-0005-0000-0000-000011670000}"/>
    <cellStyle name="Separador de milhares 5 2 12" xfId="11884" xr:uid="{00000000-0005-0000-0000-000012670000}"/>
    <cellStyle name="Separador de milhares 5 2 12 2" xfId="31068" xr:uid="{00000000-0005-0000-0000-000013670000}"/>
    <cellStyle name="Separador de milhares 5 2 12 3" xfId="41248" xr:uid="{00000000-0005-0000-0000-000014670000}"/>
    <cellStyle name="Separador de milhares 5 2 12 4" xfId="20888" xr:uid="{00000000-0005-0000-0000-000015670000}"/>
    <cellStyle name="Separador de milhares 5 2 13" xfId="21765" xr:uid="{00000000-0005-0000-0000-000016670000}"/>
    <cellStyle name="Separador de milhares 5 2 13 2" xfId="31945" xr:uid="{00000000-0005-0000-0000-000017670000}"/>
    <cellStyle name="Separador de milhares 5 2 13 3" xfId="42125" xr:uid="{00000000-0005-0000-0000-000018670000}"/>
    <cellStyle name="Separador de milhares 5 2 14" xfId="22661" xr:uid="{00000000-0005-0000-0000-000019670000}"/>
    <cellStyle name="Separador de milhares 5 2 14 2" xfId="32841" xr:uid="{00000000-0005-0000-0000-00001A670000}"/>
    <cellStyle name="Separador de milhares 5 2 14 3" xfId="43021" xr:uid="{00000000-0005-0000-0000-00001B670000}"/>
    <cellStyle name="Separador de milhares 5 2 15" xfId="22900" xr:uid="{00000000-0005-0000-0000-00001C670000}"/>
    <cellStyle name="Separador de milhares 5 2 16" xfId="23069" xr:uid="{00000000-0005-0000-0000-00001D670000}"/>
    <cellStyle name="Separador de milhares 5 2 17" xfId="33080" xr:uid="{00000000-0005-0000-0000-00001E670000}"/>
    <cellStyle name="Separador de milhares 5 2 18" xfId="33249" xr:uid="{00000000-0005-0000-0000-00001F670000}"/>
    <cellStyle name="Separador de milhares 5 2 19" xfId="43260" xr:uid="{00000000-0005-0000-0000-000020670000}"/>
    <cellStyle name="Separador de milhares 5 2 2" xfId="601" xr:uid="{00000000-0005-0000-0000-000021670000}"/>
    <cellStyle name="Separador de milhares 5 2 2 10" xfId="11885" xr:uid="{00000000-0005-0000-0000-000022670000}"/>
    <cellStyle name="Separador de milhares 5 2 2 10 2" xfId="31069" xr:uid="{00000000-0005-0000-0000-000023670000}"/>
    <cellStyle name="Separador de milhares 5 2 2 10 3" xfId="41249" xr:uid="{00000000-0005-0000-0000-000024670000}"/>
    <cellStyle name="Separador de milhares 5 2 2 10 4" xfId="20889" xr:uid="{00000000-0005-0000-0000-000025670000}"/>
    <cellStyle name="Separador de milhares 5 2 2 11" xfId="21766" xr:uid="{00000000-0005-0000-0000-000026670000}"/>
    <cellStyle name="Separador de milhares 5 2 2 11 2" xfId="31946" xr:uid="{00000000-0005-0000-0000-000027670000}"/>
    <cellStyle name="Separador de milhares 5 2 2 11 3" xfId="42126" xr:uid="{00000000-0005-0000-0000-000028670000}"/>
    <cellStyle name="Separador de milhares 5 2 2 12" xfId="22662" xr:uid="{00000000-0005-0000-0000-000029670000}"/>
    <cellStyle name="Separador de milhares 5 2 2 12 2" xfId="32842" xr:uid="{00000000-0005-0000-0000-00002A670000}"/>
    <cellStyle name="Separador de milhares 5 2 2 12 3" xfId="43022" xr:uid="{00000000-0005-0000-0000-00002B670000}"/>
    <cellStyle name="Separador de milhares 5 2 2 13" xfId="22901" xr:uid="{00000000-0005-0000-0000-00002C670000}"/>
    <cellStyle name="Separador de milhares 5 2 2 14" xfId="23070" xr:uid="{00000000-0005-0000-0000-00002D670000}"/>
    <cellStyle name="Separador de milhares 5 2 2 15" xfId="33081" xr:uid="{00000000-0005-0000-0000-00002E670000}"/>
    <cellStyle name="Separador de milhares 5 2 2 16" xfId="33250" xr:uid="{00000000-0005-0000-0000-00002F670000}"/>
    <cellStyle name="Separador de milhares 5 2 2 17" xfId="43261" xr:uid="{00000000-0005-0000-0000-000030670000}"/>
    <cellStyle name="Separador de milhares 5 2 2 18" xfId="43500" xr:uid="{00000000-0005-0000-0000-000031670000}"/>
    <cellStyle name="Separador de milhares 5 2 2 19" xfId="12764" xr:uid="{00000000-0005-0000-0000-000032670000}"/>
    <cellStyle name="Separador de milhares 5 2 2 2" xfId="936" xr:uid="{00000000-0005-0000-0000-000033670000}"/>
    <cellStyle name="Separador de milhares 5 2 2 2 10" xfId="21884" xr:uid="{00000000-0005-0000-0000-000034670000}"/>
    <cellStyle name="Separador de milhares 5 2 2 2 10 2" xfId="32064" xr:uid="{00000000-0005-0000-0000-000035670000}"/>
    <cellStyle name="Separador de milhares 5 2 2 2 10 3" xfId="42244" xr:uid="{00000000-0005-0000-0000-000036670000}"/>
    <cellStyle name="Separador de milhares 5 2 2 2 11" xfId="22780" xr:uid="{00000000-0005-0000-0000-000037670000}"/>
    <cellStyle name="Separador de milhares 5 2 2 2 11 2" xfId="32960" xr:uid="{00000000-0005-0000-0000-000038670000}"/>
    <cellStyle name="Separador de milhares 5 2 2 2 11 3" xfId="43140" xr:uid="{00000000-0005-0000-0000-000039670000}"/>
    <cellStyle name="Separador de milhares 5 2 2 2 12" xfId="23019" xr:uid="{00000000-0005-0000-0000-00003A670000}"/>
    <cellStyle name="Separador de milhares 5 2 2 2 13" xfId="33199" xr:uid="{00000000-0005-0000-0000-00003B670000}"/>
    <cellStyle name="Separador de milhares 5 2 2 2 14" xfId="43379" xr:uid="{00000000-0005-0000-0000-00003C670000}"/>
    <cellStyle name="Separador de milhares 5 2 2 2 15" xfId="43618" xr:uid="{00000000-0005-0000-0000-00003D670000}"/>
    <cellStyle name="Separador de milhares 5 2 2 2 16" xfId="12882" xr:uid="{00000000-0005-0000-0000-00003E670000}"/>
    <cellStyle name="Separador de milhares 5 2 2 2 17" xfId="3874" xr:uid="{00000000-0005-0000-0000-00003F670000}"/>
    <cellStyle name="Separador de milhares 5 2 2 2 2" xfId="1609" xr:uid="{00000000-0005-0000-0000-000040670000}"/>
    <cellStyle name="Separador de milhares 5 2 2 2 2 10" xfId="23282" xr:uid="{00000000-0005-0000-0000-000041670000}"/>
    <cellStyle name="Separador de milhares 5 2 2 2 2 11" xfId="33462" xr:uid="{00000000-0005-0000-0000-000042670000}"/>
    <cellStyle name="Separador de milhares 5 2 2 2 2 12" xfId="13101" xr:uid="{00000000-0005-0000-0000-000043670000}"/>
    <cellStyle name="Separador de milhares 5 2 2 2 2 13" xfId="4094" xr:uid="{00000000-0005-0000-0000-000044670000}"/>
    <cellStyle name="Separador de milhares 5 2 2 2 2 2" xfId="2959" xr:uid="{00000000-0005-0000-0000-000045670000}"/>
    <cellStyle name="Separador de milhares 5 2 2 2 2 2 10" xfId="33900" xr:uid="{00000000-0005-0000-0000-000046670000}"/>
    <cellStyle name="Separador de milhares 5 2 2 2 2 2 11" xfId="13539" xr:uid="{00000000-0005-0000-0000-000047670000}"/>
    <cellStyle name="Separador de milhares 5 2 2 2 2 2 12" xfId="4532" xr:uid="{00000000-0005-0000-0000-000048670000}"/>
    <cellStyle name="Separador de milhares 5 2 2 2 2 2 2" xfId="5409" xr:uid="{00000000-0005-0000-0000-000049670000}"/>
    <cellStyle name="Separador de milhares 5 2 2 2 2 2 2 2" xfId="7161" xr:uid="{00000000-0005-0000-0000-00004A670000}"/>
    <cellStyle name="Separador de milhares 5 2 2 2 2 2 2 2 2" xfId="26348" xr:uid="{00000000-0005-0000-0000-00004B670000}"/>
    <cellStyle name="Separador de milhares 5 2 2 2 2 2 2 2 3" xfId="36528" xr:uid="{00000000-0005-0000-0000-00004C670000}"/>
    <cellStyle name="Separador de milhares 5 2 2 2 2 2 2 2 4" xfId="16167" xr:uid="{00000000-0005-0000-0000-00004D670000}"/>
    <cellStyle name="Separador de milhares 5 2 2 2 2 2 2 3" xfId="8914" xr:uid="{00000000-0005-0000-0000-00004E670000}"/>
    <cellStyle name="Separador de milhares 5 2 2 2 2 2 2 3 2" xfId="28101" xr:uid="{00000000-0005-0000-0000-00004F670000}"/>
    <cellStyle name="Separador de milhares 5 2 2 2 2 2 2 3 3" xfId="38281" xr:uid="{00000000-0005-0000-0000-000050670000}"/>
    <cellStyle name="Separador de milhares 5 2 2 2 2 2 2 3 4" xfId="17920" xr:uid="{00000000-0005-0000-0000-000051670000}"/>
    <cellStyle name="Separador de milhares 5 2 2 2 2 2 2 4" xfId="10907" xr:uid="{00000000-0005-0000-0000-000052670000}"/>
    <cellStyle name="Separador de milhares 5 2 2 2 2 2 2 4 2" xfId="30091" xr:uid="{00000000-0005-0000-0000-000053670000}"/>
    <cellStyle name="Separador de milhares 5 2 2 2 2 2 2 4 3" xfId="40271" xr:uid="{00000000-0005-0000-0000-000054670000}"/>
    <cellStyle name="Separador de milhares 5 2 2 2 2 2 2 4 4" xfId="19911" xr:uid="{00000000-0005-0000-0000-000055670000}"/>
    <cellStyle name="Separador de milhares 5 2 2 2 2 2 2 5" xfId="24596" xr:uid="{00000000-0005-0000-0000-000056670000}"/>
    <cellStyle name="Separador de milhares 5 2 2 2 2 2 2 6" xfId="34776" xr:uid="{00000000-0005-0000-0000-000057670000}"/>
    <cellStyle name="Separador de milhares 5 2 2 2 2 2 2 7" xfId="14415" xr:uid="{00000000-0005-0000-0000-000058670000}"/>
    <cellStyle name="Separador de milhares 5 2 2 2 2 2 3" xfId="6285" xr:uid="{00000000-0005-0000-0000-000059670000}"/>
    <cellStyle name="Separador de milhares 5 2 2 2 2 2 3 2" xfId="25472" xr:uid="{00000000-0005-0000-0000-00005A670000}"/>
    <cellStyle name="Separador de milhares 5 2 2 2 2 2 3 3" xfId="35652" xr:uid="{00000000-0005-0000-0000-00005B670000}"/>
    <cellStyle name="Separador de milhares 5 2 2 2 2 2 3 4" xfId="15291" xr:uid="{00000000-0005-0000-0000-00005C670000}"/>
    <cellStyle name="Separador de milhares 5 2 2 2 2 2 4" xfId="8038" xr:uid="{00000000-0005-0000-0000-00005D670000}"/>
    <cellStyle name="Separador de milhares 5 2 2 2 2 2 4 2" xfId="27225" xr:uid="{00000000-0005-0000-0000-00005E670000}"/>
    <cellStyle name="Separador de milhares 5 2 2 2 2 2 4 3" xfId="37405" xr:uid="{00000000-0005-0000-0000-00005F670000}"/>
    <cellStyle name="Separador de milhares 5 2 2 2 2 2 4 4" xfId="17044" xr:uid="{00000000-0005-0000-0000-000060670000}"/>
    <cellStyle name="Separador de milhares 5 2 2 2 2 2 5" xfId="10031" xr:uid="{00000000-0005-0000-0000-000061670000}"/>
    <cellStyle name="Separador de milhares 5 2 2 2 2 2 5 2" xfId="29215" xr:uid="{00000000-0005-0000-0000-000062670000}"/>
    <cellStyle name="Separador de milhares 5 2 2 2 2 2 5 3" xfId="39395" xr:uid="{00000000-0005-0000-0000-000063670000}"/>
    <cellStyle name="Separador de milhares 5 2 2 2 2 2 5 4" xfId="19035" xr:uid="{00000000-0005-0000-0000-000064670000}"/>
    <cellStyle name="Separador de milhares 5 2 2 2 2 2 6" xfId="11784" xr:uid="{00000000-0005-0000-0000-000065670000}"/>
    <cellStyle name="Separador de milhares 5 2 2 2 2 2 6 2" xfId="30968" xr:uid="{00000000-0005-0000-0000-000066670000}"/>
    <cellStyle name="Separador de milhares 5 2 2 2 2 2 6 3" xfId="41148" xr:uid="{00000000-0005-0000-0000-000067670000}"/>
    <cellStyle name="Separador de milhares 5 2 2 2 2 2 6 4" xfId="20788" xr:uid="{00000000-0005-0000-0000-000068670000}"/>
    <cellStyle name="Separador de milhares 5 2 2 2 2 2 7" xfId="12660" xr:uid="{00000000-0005-0000-0000-000069670000}"/>
    <cellStyle name="Separador de milhares 5 2 2 2 2 2 7 2" xfId="31844" xr:uid="{00000000-0005-0000-0000-00006A670000}"/>
    <cellStyle name="Separador de milhares 5 2 2 2 2 2 7 3" xfId="42024" xr:uid="{00000000-0005-0000-0000-00006B670000}"/>
    <cellStyle name="Separador de milhares 5 2 2 2 2 2 7 4" xfId="21664" xr:uid="{00000000-0005-0000-0000-00006C670000}"/>
    <cellStyle name="Separador de milhares 5 2 2 2 2 2 8" xfId="22541" xr:uid="{00000000-0005-0000-0000-00006D670000}"/>
    <cellStyle name="Separador de milhares 5 2 2 2 2 2 8 2" xfId="32721" xr:uid="{00000000-0005-0000-0000-00006E670000}"/>
    <cellStyle name="Separador de milhares 5 2 2 2 2 2 8 3" xfId="42901" xr:uid="{00000000-0005-0000-0000-00006F670000}"/>
    <cellStyle name="Separador de milhares 5 2 2 2 2 2 9" xfId="23720" xr:uid="{00000000-0005-0000-0000-000070670000}"/>
    <cellStyle name="Separador de milhares 5 2 2 2 2 3" xfId="4971" xr:uid="{00000000-0005-0000-0000-000071670000}"/>
    <cellStyle name="Separador de milhares 5 2 2 2 2 3 2" xfId="6723" xr:uid="{00000000-0005-0000-0000-000072670000}"/>
    <cellStyle name="Separador de milhares 5 2 2 2 2 3 2 2" xfId="25910" xr:uid="{00000000-0005-0000-0000-000073670000}"/>
    <cellStyle name="Separador de milhares 5 2 2 2 2 3 2 3" xfId="36090" xr:uid="{00000000-0005-0000-0000-000074670000}"/>
    <cellStyle name="Separador de milhares 5 2 2 2 2 3 2 4" xfId="15729" xr:uid="{00000000-0005-0000-0000-000075670000}"/>
    <cellStyle name="Separador de milhares 5 2 2 2 2 3 3" xfId="8476" xr:uid="{00000000-0005-0000-0000-000076670000}"/>
    <cellStyle name="Separador de milhares 5 2 2 2 2 3 3 2" xfId="27663" xr:uid="{00000000-0005-0000-0000-000077670000}"/>
    <cellStyle name="Separador de milhares 5 2 2 2 2 3 3 3" xfId="37843" xr:uid="{00000000-0005-0000-0000-000078670000}"/>
    <cellStyle name="Separador de milhares 5 2 2 2 2 3 3 4" xfId="17482" xr:uid="{00000000-0005-0000-0000-000079670000}"/>
    <cellStyle name="Separador de milhares 5 2 2 2 2 3 4" xfId="10469" xr:uid="{00000000-0005-0000-0000-00007A670000}"/>
    <cellStyle name="Separador de milhares 5 2 2 2 2 3 4 2" xfId="29653" xr:uid="{00000000-0005-0000-0000-00007B670000}"/>
    <cellStyle name="Separador de milhares 5 2 2 2 2 3 4 3" xfId="39833" xr:uid="{00000000-0005-0000-0000-00007C670000}"/>
    <cellStyle name="Separador de milhares 5 2 2 2 2 3 4 4" xfId="19473" xr:uid="{00000000-0005-0000-0000-00007D670000}"/>
    <cellStyle name="Separador de milhares 5 2 2 2 2 3 5" xfId="24158" xr:uid="{00000000-0005-0000-0000-00007E670000}"/>
    <cellStyle name="Separador de milhares 5 2 2 2 2 3 6" xfId="34338" xr:uid="{00000000-0005-0000-0000-00007F670000}"/>
    <cellStyle name="Separador de milhares 5 2 2 2 2 3 7" xfId="13977" xr:uid="{00000000-0005-0000-0000-000080670000}"/>
    <cellStyle name="Separador de milhares 5 2 2 2 2 4" xfId="5847" xr:uid="{00000000-0005-0000-0000-000081670000}"/>
    <cellStyle name="Separador de milhares 5 2 2 2 2 4 2" xfId="25034" xr:uid="{00000000-0005-0000-0000-000082670000}"/>
    <cellStyle name="Separador de milhares 5 2 2 2 2 4 3" xfId="35214" xr:uid="{00000000-0005-0000-0000-000083670000}"/>
    <cellStyle name="Separador de milhares 5 2 2 2 2 4 4" xfId="14853" xr:uid="{00000000-0005-0000-0000-000084670000}"/>
    <cellStyle name="Separador de milhares 5 2 2 2 2 5" xfId="7600" xr:uid="{00000000-0005-0000-0000-000085670000}"/>
    <cellStyle name="Separador de milhares 5 2 2 2 2 5 2" xfId="26787" xr:uid="{00000000-0005-0000-0000-000086670000}"/>
    <cellStyle name="Separador de milhares 5 2 2 2 2 5 3" xfId="36967" xr:uid="{00000000-0005-0000-0000-000087670000}"/>
    <cellStyle name="Separador de milhares 5 2 2 2 2 5 4" xfId="16606" xr:uid="{00000000-0005-0000-0000-000088670000}"/>
    <cellStyle name="Separador de milhares 5 2 2 2 2 6" xfId="9593" xr:uid="{00000000-0005-0000-0000-000089670000}"/>
    <cellStyle name="Separador de milhares 5 2 2 2 2 6 2" xfId="28777" xr:uid="{00000000-0005-0000-0000-00008A670000}"/>
    <cellStyle name="Separador de milhares 5 2 2 2 2 6 3" xfId="38957" xr:uid="{00000000-0005-0000-0000-00008B670000}"/>
    <cellStyle name="Separador de milhares 5 2 2 2 2 6 4" xfId="18597" xr:uid="{00000000-0005-0000-0000-00008C670000}"/>
    <cellStyle name="Separador de milhares 5 2 2 2 2 7" xfId="11346" xr:uid="{00000000-0005-0000-0000-00008D670000}"/>
    <cellStyle name="Separador de milhares 5 2 2 2 2 7 2" xfId="30530" xr:uid="{00000000-0005-0000-0000-00008E670000}"/>
    <cellStyle name="Separador de milhares 5 2 2 2 2 7 3" xfId="40710" xr:uid="{00000000-0005-0000-0000-00008F670000}"/>
    <cellStyle name="Separador de milhares 5 2 2 2 2 7 4" xfId="20350" xr:uid="{00000000-0005-0000-0000-000090670000}"/>
    <cellStyle name="Separador de milhares 5 2 2 2 2 8" xfId="12222" xr:uid="{00000000-0005-0000-0000-000091670000}"/>
    <cellStyle name="Separador de milhares 5 2 2 2 2 8 2" xfId="31406" xr:uid="{00000000-0005-0000-0000-000092670000}"/>
    <cellStyle name="Separador de milhares 5 2 2 2 2 8 3" xfId="41586" xr:uid="{00000000-0005-0000-0000-000093670000}"/>
    <cellStyle name="Separador de milhares 5 2 2 2 2 8 4" xfId="21226" xr:uid="{00000000-0005-0000-0000-000094670000}"/>
    <cellStyle name="Separador de milhares 5 2 2 2 2 9" xfId="22103" xr:uid="{00000000-0005-0000-0000-000095670000}"/>
    <cellStyle name="Separador de milhares 5 2 2 2 2 9 2" xfId="32283" xr:uid="{00000000-0005-0000-0000-000096670000}"/>
    <cellStyle name="Separador de milhares 5 2 2 2 2 9 3" xfId="42463" xr:uid="{00000000-0005-0000-0000-000097670000}"/>
    <cellStyle name="Separador de milhares 5 2 2 2 3" xfId="2285" xr:uid="{00000000-0005-0000-0000-000098670000}"/>
    <cellStyle name="Separador de milhares 5 2 2 2 3 10" xfId="33681" xr:uid="{00000000-0005-0000-0000-000099670000}"/>
    <cellStyle name="Separador de milhares 5 2 2 2 3 11" xfId="13320" xr:uid="{00000000-0005-0000-0000-00009A670000}"/>
    <cellStyle name="Separador de milhares 5 2 2 2 3 12" xfId="4313" xr:uid="{00000000-0005-0000-0000-00009B670000}"/>
    <cellStyle name="Separador de milhares 5 2 2 2 3 2" xfId="5190" xr:uid="{00000000-0005-0000-0000-00009C670000}"/>
    <cellStyle name="Separador de milhares 5 2 2 2 3 2 2" xfId="6942" xr:uid="{00000000-0005-0000-0000-00009D670000}"/>
    <cellStyle name="Separador de milhares 5 2 2 2 3 2 2 2" xfId="26129" xr:uid="{00000000-0005-0000-0000-00009E670000}"/>
    <cellStyle name="Separador de milhares 5 2 2 2 3 2 2 3" xfId="36309" xr:uid="{00000000-0005-0000-0000-00009F670000}"/>
    <cellStyle name="Separador de milhares 5 2 2 2 3 2 2 4" xfId="15948" xr:uid="{00000000-0005-0000-0000-0000A0670000}"/>
    <cellStyle name="Separador de milhares 5 2 2 2 3 2 3" xfId="8695" xr:uid="{00000000-0005-0000-0000-0000A1670000}"/>
    <cellStyle name="Separador de milhares 5 2 2 2 3 2 3 2" xfId="27882" xr:uid="{00000000-0005-0000-0000-0000A2670000}"/>
    <cellStyle name="Separador de milhares 5 2 2 2 3 2 3 3" xfId="38062" xr:uid="{00000000-0005-0000-0000-0000A3670000}"/>
    <cellStyle name="Separador de milhares 5 2 2 2 3 2 3 4" xfId="17701" xr:uid="{00000000-0005-0000-0000-0000A4670000}"/>
    <cellStyle name="Separador de milhares 5 2 2 2 3 2 4" xfId="10688" xr:uid="{00000000-0005-0000-0000-0000A5670000}"/>
    <cellStyle name="Separador de milhares 5 2 2 2 3 2 4 2" xfId="29872" xr:uid="{00000000-0005-0000-0000-0000A6670000}"/>
    <cellStyle name="Separador de milhares 5 2 2 2 3 2 4 3" xfId="40052" xr:uid="{00000000-0005-0000-0000-0000A7670000}"/>
    <cellStyle name="Separador de milhares 5 2 2 2 3 2 4 4" xfId="19692" xr:uid="{00000000-0005-0000-0000-0000A8670000}"/>
    <cellStyle name="Separador de milhares 5 2 2 2 3 2 5" xfId="24377" xr:uid="{00000000-0005-0000-0000-0000A9670000}"/>
    <cellStyle name="Separador de milhares 5 2 2 2 3 2 6" xfId="34557" xr:uid="{00000000-0005-0000-0000-0000AA670000}"/>
    <cellStyle name="Separador de milhares 5 2 2 2 3 2 7" xfId="14196" xr:uid="{00000000-0005-0000-0000-0000AB670000}"/>
    <cellStyle name="Separador de milhares 5 2 2 2 3 3" xfId="6066" xr:uid="{00000000-0005-0000-0000-0000AC670000}"/>
    <cellStyle name="Separador de milhares 5 2 2 2 3 3 2" xfId="25253" xr:uid="{00000000-0005-0000-0000-0000AD670000}"/>
    <cellStyle name="Separador de milhares 5 2 2 2 3 3 3" xfId="35433" xr:uid="{00000000-0005-0000-0000-0000AE670000}"/>
    <cellStyle name="Separador de milhares 5 2 2 2 3 3 4" xfId="15072" xr:uid="{00000000-0005-0000-0000-0000AF670000}"/>
    <cellStyle name="Separador de milhares 5 2 2 2 3 4" xfId="7819" xr:uid="{00000000-0005-0000-0000-0000B0670000}"/>
    <cellStyle name="Separador de milhares 5 2 2 2 3 4 2" xfId="27006" xr:uid="{00000000-0005-0000-0000-0000B1670000}"/>
    <cellStyle name="Separador de milhares 5 2 2 2 3 4 3" xfId="37186" xr:uid="{00000000-0005-0000-0000-0000B2670000}"/>
    <cellStyle name="Separador de milhares 5 2 2 2 3 4 4" xfId="16825" xr:uid="{00000000-0005-0000-0000-0000B3670000}"/>
    <cellStyle name="Separador de milhares 5 2 2 2 3 5" xfId="9812" xr:uid="{00000000-0005-0000-0000-0000B4670000}"/>
    <cellStyle name="Separador de milhares 5 2 2 2 3 5 2" xfId="28996" xr:uid="{00000000-0005-0000-0000-0000B5670000}"/>
    <cellStyle name="Separador de milhares 5 2 2 2 3 5 3" xfId="39176" xr:uid="{00000000-0005-0000-0000-0000B6670000}"/>
    <cellStyle name="Separador de milhares 5 2 2 2 3 5 4" xfId="18816" xr:uid="{00000000-0005-0000-0000-0000B7670000}"/>
    <cellStyle name="Separador de milhares 5 2 2 2 3 6" xfId="11565" xr:uid="{00000000-0005-0000-0000-0000B8670000}"/>
    <cellStyle name="Separador de milhares 5 2 2 2 3 6 2" xfId="30749" xr:uid="{00000000-0005-0000-0000-0000B9670000}"/>
    <cellStyle name="Separador de milhares 5 2 2 2 3 6 3" xfId="40929" xr:uid="{00000000-0005-0000-0000-0000BA670000}"/>
    <cellStyle name="Separador de milhares 5 2 2 2 3 6 4" xfId="20569" xr:uid="{00000000-0005-0000-0000-0000BB670000}"/>
    <cellStyle name="Separador de milhares 5 2 2 2 3 7" xfId="12441" xr:uid="{00000000-0005-0000-0000-0000BC670000}"/>
    <cellStyle name="Separador de milhares 5 2 2 2 3 7 2" xfId="31625" xr:uid="{00000000-0005-0000-0000-0000BD670000}"/>
    <cellStyle name="Separador de milhares 5 2 2 2 3 7 3" xfId="41805" xr:uid="{00000000-0005-0000-0000-0000BE670000}"/>
    <cellStyle name="Separador de milhares 5 2 2 2 3 7 4" xfId="21445" xr:uid="{00000000-0005-0000-0000-0000BF670000}"/>
    <cellStyle name="Separador de milhares 5 2 2 2 3 8" xfId="22322" xr:uid="{00000000-0005-0000-0000-0000C0670000}"/>
    <cellStyle name="Separador de milhares 5 2 2 2 3 8 2" xfId="32502" xr:uid="{00000000-0005-0000-0000-0000C1670000}"/>
    <cellStyle name="Separador de milhares 5 2 2 2 3 8 3" xfId="42682" xr:uid="{00000000-0005-0000-0000-0000C2670000}"/>
    <cellStyle name="Separador de milhares 5 2 2 2 3 9" xfId="23501" xr:uid="{00000000-0005-0000-0000-0000C3670000}"/>
    <cellStyle name="Separador de milhares 5 2 2 2 4" xfId="3633" xr:uid="{00000000-0005-0000-0000-0000C4670000}"/>
    <cellStyle name="Separador de milhares 5 2 2 2 4 2" xfId="6504" xr:uid="{00000000-0005-0000-0000-0000C5670000}"/>
    <cellStyle name="Separador de milhares 5 2 2 2 4 2 2" xfId="25691" xr:uid="{00000000-0005-0000-0000-0000C6670000}"/>
    <cellStyle name="Separador de milhares 5 2 2 2 4 2 3" xfId="35871" xr:uid="{00000000-0005-0000-0000-0000C7670000}"/>
    <cellStyle name="Separador de milhares 5 2 2 2 4 2 4" xfId="15510" xr:uid="{00000000-0005-0000-0000-0000C8670000}"/>
    <cellStyle name="Separador de milhares 5 2 2 2 4 3" xfId="8257" xr:uid="{00000000-0005-0000-0000-0000C9670000}"/>
    <cellStyle name="Separador de milhares 5 2 2 2 4 3 2" xfId="27444" xr:uid="{00000000-0005-0000-0000-0000CA670000}"/>
    <cellStyle name="Separador de milhares 5 2 2 2 4 3 3" xfId="37624" xr:uid="{00000000-0005-0000-0000-0000CB670000}"/>
    <cellStyle name="Separador de milhares 5 2 2 2 4 3 4" xfId="17263" xr:uid="{00000000-0005-0000-0000-0000CC670000}"/>
    <cellStyle name="Separador de milhares 5 2 2 2 4 4" xfId="10250" xr:uid="{00000000-0005-0000-0000-0000CD670000}"/>
    <cellStyle name="Separador de milhares 5 2 2 2 4 4 2" xfId="29434" xr:uid="{00000000-0005-0000-0000-0000CE670000}"/>
    <cellStyle name="Separador de milhares 5 2 2 2 4 4 3" xfId="39614" xr:uid="{00000000-0005-0000-0000-0000CF670000}"/>
    <cellStyle name="Separador de milhares 5 2 2 2 4 4 4" xfId="19254" xr:uid="{00000000-0005-0000-0000-0000D0670000}"/>
    <cellStyle name="Separador de milhares 5 2 2 2 4 5" xfId="23939" xr:uid="{00000000-0005-0000-0000-0000D1670000}"/>
    <cellStyle name="Separador de milhares 5 2 2 2 4 6" xfId="34119" xr:uid="{00000000-0005-0000-0000-0000D2670000}"/>
    <cellStyle name="Separador de milhares 5 2 2 2 4 7" xfId="13758" xr:uid="{00000000-0005-0000-0000-0000D3670000}"/>
    <cellStyle name="Separador de milhares 5 2 2 2 4 8" xfId="4752" xr:uid="{00000000-0005-0000-0000-0000D4670000}"/>
    <cellStyle name="Separador de milhares 5 2 2 2 5" xfId="5628" xr:uid="{00000000-0005-0000-0000-0000D5670000}"/>
    <cellStyle name="Separador de milhares 5 2 2 2 5 2" xfId="9154" xr:uid="{00000000-0005-0000-0000-0000D6670000}"/>
    <cellStyle name="Separador de milhares 5 2 2 2 5 2 2" xfId="28338" xr:uid="{00000000-0005-0000-0000-0000D7670000}"/>
    <cellStyle name="Separador de milhares 5 2 2 2 5 2 3" xfId="38518" xr:uid="{00000000-0005-0000-0000-0000D8670000}"/>
    <cellStyle name="Separador de milhares 5 2 2 2 5 2 4" xfId="18158" xr:uid="{00000000-0005-0000-0000-0000D9670000}"/>
    <cellStyle name="Separador de milhares 5 2 2 2 5 3" xfId="24815" xr:uid="{00000000-0005-0000-0000-0000DA670000}"/>
    <cellStyle name="Separador de milhares 5 2 2 2 5 4" xfId="34995" xr:uid="{00000000-0005-0000-0000-0000DB670000}"/>
    <cellStyle name="Separador de milhares 5 2 2 2 5 5" xfId="14634" xr:uid="{00000000-0005-0000-0000-0000DC670000}"/>
    <cellStyle name="Separador de milhares 5 2 2 2 6" xfId="7381" xr:uid="{00000000-0005-0000-0000-0000DD670000}"/>
    <cellStyle name="Separador de milhares 5 2 2 2 6 2" xfId="26568" xr:uid="{00000000-0005-0000-0000-0000DE670000}"/>
    <cellStyle name="Separador de milhares 5 2 2 2 6 3" xfId="36748" xr:uid="{00000000-0005-0000-0000-0000DF670000}"/>
    <cellStyle name="Separador de milhares 5 2 2 2 6 4" xfId="16387" xr:uid="{00000000-0005-0000-0000-0000E0670000}"/>
    <cellStyle name="Separador de milhares 5 2 2 2 7" xfId="9374" xr:uid="{00000000-0005-0000-0000-0000E1670000}"/>
    <cellStyle name="Separador de milhares 5 2 2 2 7 2" xfId="28558" xr:uid="{00000000-0005-0000-0000-0000E2670000}"/>
    <cellStyle name="Separador de milhares 5 2 2 2 7 3" xfId="38738" xr:uid="{00000000-0005-0000-0000-0000E3670000}"/>
    <cellStyle name="Separador de milhares 5 2 2 2 7 4" xfId="18378" xr:uid="{00000000-0005-0000-0000-0000E4670000}"/>
    <cellStyle name="Separador de milhares 5 2 2 2 8" xfId="11127" xr:uid="{00000000-0005-0000-0000-0000E5670000}"/>
    <cellStyle name="Separador de milhares 5 2 2 2 8 2" xfId="30311" xr:uid="{00000000-0005-0000-0000-0000E6670000}"/>
    <cellStyle name="Separador de milhares 5 2 2 2 8 3" xfId="40491" xr:uid="{00000000-0005-0000-0000-0000E7670000}"/>
    <cellStyle name="Separador de milhares 5 2 2 2 8 4" xfId="20131" xr:uid="{00000000-0005-0000-0000-0000E8670000}"/>
    <cellStyle name="Separador de milhares 5 2 2 2 9" xfId="12003" xr:uid="{00000000-0005-0000-0000-0000E9670000}"/>
    <cellStyle name="Separador de milhares 5 2 2 2 9 2" xfId="31187" xr:uid="{00000000-0005-0000-0000-0000EA670000}"/>
    <cellStyle name="Separador de milhares 5 2 2 2 9 3" xfId="41367" xr:uid="{00000000-0005-0000-0000-0000EB670000}"/>
    <cellStyle name="Separador de milhares 5 2 2 2 9 4" xfId="21007" xr:uid="{00000000-0005-0000-0000-0000EC670000}"/>
    <cellStyle name="Separador de milhares 5 2 2 20" xfId="3753" xr:uid="{00000000-0005-0000-0000-0000ED670000}"/>
    <cellStyle name="Separador de milhares 5 2 2 3" xfId="1274" xr:uid="{00000000-0005-0000-0000-0000EE670000}"/>
    <cellStyle name="Separador de milhares 5 2 2 3 10" xfId="23164" xr:uid="{00000000-0005-0000-0000-0000EF670000}"/>
    <cellStyle name="Separador de milhares 5 2 2 3 11" xfId="33344" xr:uid="{00000000-0005-0000-0000-0000F0670000}"/>
    <cellStyle name="Separador de milhares 5 2 2 3 12" xfId="12983" xr:uid="{00000000-0005-0000-0000-0000F1670000}"/>
    <cellStyle name="Separador de milhares 5 2 2 3 13" xfId="3976" xr:uid="{00000000-0005-0000-0000-0000F2670000}"/>
    <cellStyle name="Separador de milhares 5 2 2 3 2" xfId="2624" xr:uid="{00000000-0005-0000-0000-0000F3670000}"/>
    <cellStyle name="Separador de milhares 5 2 2 3 2 10" xfId="33782" xr:uid="{00000000-0005-0000-0000-0000F4670000}"/>
    <cellStyle name="Separador de milhares 5 2 2 3 2 11" xfId="13421" xr:uid="{00000000-0005-0000-0000-0000F5670000}"/>
    <cellStyle name="Separador de milhares 5 2 2 3 2 12" xfId="4414" xr:uid="{00000000-0005-0000-0000-0000F6670000}"/>
    <cellStyle name="Separador de milhares 5 2 2 3 2 2" xfId="5291" xr:uid="{00000000-0005-0000-0000-0000F7670000}"/>
    <cellStyle name="Separador de milhares 5 2 2 3 2 2 2" xfId="7043" xr:uid="{00000000-0005-0000-0000-0000F8670000}"/>
    <cellStyle name="Separador de milhares 5 2 2 3 2 2 2 2" xfId="26230" xr:uid="{00000000-0005-0000-0000-0000F9670000}"/>
    <cellStyle name="Separador de milhares 5 2 2 3 2 2 2 3" xfId="36410" xr:uid="{00000000-0005-0000-0000-0000FA670000}"/>
    <cellStyle name="Separador de milhares 5 2 2 3 2 2 2 4" xfId="16049" xr:uid="{00000000-0005-0000-0000-0000FB670000}"/>
    <cellStyle name="Separador de milhares 5 2 2 3 2 2 3" xfId="8796" xr:uid="{00000000-0005-0000-0000-0000FC670000}"/>
    <cellStyle name="Separador de milhares 5 2 2 3 2 2 3 2" xfId="27983" xr:uid="{00000000-0005-0000-0000-0000FD670000}"/>
    <cellStyle name="Separador de milhares 5 2 2 3 2 2 3 3" xfId="38163" xr:uid="{00000000-0005-0000-0000-0000FE670000}"/>
    <cellStyle name="Separador de milhares 5 2 2 3 2 2 3 4" xfId="17802" xr:uid="{00000000-0005-0000-0000-0000FF670000}"/>
    <cellStyle name="Separador de milhares 5 2 2 3 2 2 4" xfId="10789" xr:uid="{00000000-0005-0000-0000-000000680000}"/>
    <cellStyle name="Separador de milhares 5 2 2 3 2 2 4 2" xfId="29973" xr:uid="{00000000-0005-0000-0000-000001680000}"/>
    <cellStyle name="Separador de milhares 5 2 2 3 2 2 4 3" xfId="40153" xr:uid="{00000000-0005-0000-0000-000002680000}"/>
    <cellStyle name="Separador de milhares 5 2 2 3 2 2 4 4" xfId="19793" xr:uid="{00000000-0005-0000-0000-000003680000}"/>
    <cellStyle name="Separador de milhares 5 2 2 3 2 2 5" xfId="24478" xr:uid="{00000000-0005-0000-0000-000004680000}"/>
    <cellStyle name="Separador de milhares 5 2 2 3 2 2 6" xfId="34658" xr:uid="{00000000-0005-0000-0000-000005680000}"/>
    <cellStyle name="Separador de milhares 5 2 2 3 2 2 7" xfId="14297" xr:uid="{00000000-0005-0000-0000-000006680000}"/>
    <cellStyle name="Separador de milhares 5 2 2 3 2 3" xfId="6167" xr:uid="{00000000-0005-0000-0000-000007680000}"/>
    <cellStyle name="Separador de milhares 5 2 2 3 2 3 2" xfId="25354" xr:uid="{00000000-0005-0000-0000-000008680000}"/>
    <cellStyle name="Separador de milhares 5 2 2 3 2 3 3" xfId="35534" xr:uid="{00000000-0005-0000-0000-000009680000}"/>
    <cellStyle name="Separador de milhares 5 2 2 3 2 3 4" xfId="15173" xr:uid="{00000000-0005-0000-0000-00000A680000}"/>
    <cellStyle name="Separador de milhares 5 2 2 3 2 4" xfId="7920" xr:uid="{00000000-0005-0000-0000-00000B680000}"/>
    <cellStyle name="Separador de milhares 5 2 2 3 2 4 2" xfId="27107" xr:uid="{00000000-0005-0000-0000-00000C680000}"/>
    <cellStyle name="Separador de milhares 5 2 2 3 2 4 3" xfId="37287" xr:uid="{00000000-0005-0000-0000-00000D680000}"/>
    <cellStyle name="Separador de milhares 5 2 2 3 2 4 4" xfId="16926" xr:uid="{00000000-0005-0000-0000-00000E680000}"/>
    <cellStyle name="Separador de milhares 5 2 2 3 2 5" xfId="9913" xr:uid="{00000000-0005-0000-0000-00000F680000}"/>
    <cellStyle name="Separador de milhares 5 2 2 3 2 5 2" xfId="29097" xr:uid="{00000000-0005-0000-0000-000010680000}"/>
    <cellStyle name="Separador de milhares 5 2 2 3 2 5 3" xfId="39277" xr:uid="{00000000-0005-0000-0000-000011680000}"/>
    <cellStyle name="Separador de milhares 5 2 2 3 2 5 4" xfId="18917" xr:uid="{00000000-0005-0000-0000-000012680000}"/>
    <cellStyle name="Separador de milhares 5 2 2 3 2 6" xfId="11666" xr:uid="{00000000-0005-0000-0000-000013680000}"/>
    <cellStyle name="Separador de milhares 5 2 2 3 2 6 2" xfId="30850" xr:uid="{00000000-0005-0000-0000-000014680000}"/>
    <cellStyle name="Separador de milhares 5 2 2 3 2 6 3" xfId="41030" xr:uid="{00000000-0005-0000-0000-000015680000}"/>
    <cellStyle name="Separador de milhares 5 2 2 3 2 6 4" xfId="20670" xr:uid="{00000000-0005-0000-0000-000016680000}"/>
    <cellStyle name="Separador de milhares 5 2 2 3 2 7" xfId="12542" xr:uid="{00000000-0005-0000-0000-000017680000}"/>
    <cellStyle name="Separador de milhares 5 2 2 3 2 7 2" xfId="31726" xr:uid="{00000000-0005-0000-0000-000018680000}"/>
    <cellStyle name="Separador de milhares 5 2 2 3 2 7 3" xfId="41906" xr:uid="{00000000-0005-0000-0000-000019680000}"/>
    <cellStyle name="Separador de milhares 5 2 2 3 2 7 4" xfId="21546" xr:uid="{00000000-0005-0000-0000-00001A680000}"/>
    <cellStyle name="Separador de milhares 5 2 2 3 2 8" xfId="22423" xr:uid="{00000000-0005-0000-0000-00001B680000}"/>
    <cellStyle name="Separador de milhares 5 2 2 3 2 8 2" xfId="32603" xr:uid="{00000000-0005-0000-0000-00001C680000}"/>
    <cellStyle name="Separador de milhares 5 2 2 3 2 8 3" xfId="42783" xr:uid="{00000000-0005-0000-0000-00001D680000}"/>
    <cellStyle name="Separador de milhares 5 2 2 3 2 9" xfId="23602" xr:uid="{00000000-0005-0000-0000-00001E680000}"/>
    <cellStyle name="Separador de milhares 5 2 2 3 3" xfId="4853" xr:uid="{00000000-0005-0000-0000-00001F680000}"/>
    <cellStyle name="Separador de milhares 5 2 2 3 3 2" xfId="6605" xr:uid="{00000000-0005-0000-0000-000020680000}"/>
    <cellStyle name="Separador de milhares 5 2 2 3 3 2 2" xfId="25792" xr:uid="{00000000-0005-0000-0000-000021680000}"/>
    <cellStyle name="Separador de milhares 5 2 2 3 3 2 3" xfId="35972" xr:uid="{00000000-0005-0000-0000-000022680000}"/>
    <cellStyle name="Separador de milhares 5 2 2 3 3 2 4" xfId="15611" xr:uid="{00000000-0005-0000-0000-000023680000}"/>
    <cellStyle name="Separador de milhares 5 2 2 3 3 3" xfId="8358" xr:uid="{00000000-0005-0000-0000-000024680000}"/>
    <cellStyle name="Separador de milhares 5 2 2 3 3 3 2" xfId="27545" xr:uid="{00000000-0005-0000-0000-000025680000}"/>
    <cellStyle name="Separador de milhares 5 2 2 3 3 3 3" xfId="37725" xr:uid="{00000000-0005-0000-0000-000026680000}"/>
    <cellStyle name="Separador de milhares 5 2 2 3 3 3 4" xfId="17364" xr:uid="{00000000-0005-0000-0000-000027680000}"/>
    <cellStyle name="Separador de milhares 5 2 2 3 3 4" xfId="10351" xr:uid="{00000000-0005-0000-0000-000028680000}"/>
    <cellStyle name="Separador de milhares 5 2 2 3 3 4 2" xfId="29535" xr:uid="{00000000-0005-0000-0000-000029680000}"/>
    <cellStyle name="Separador de milhares 5 2 2 3 3 4 3" xfId="39715" xr:uid="{00000000-0005-0000-0000-00002A680000}"/>
    <cellStyle name="Separador de milhares 5 2 2 3 3 4 4" xfId="19355" xr:uid="{00000000-0005-0000-0000-00002B680000}"/>
    <cellStyle name="Separador de milhares 5 2 2 3 3 5" xfId="24040" xr:uid="{00000000-0005-0000-0000-00002C680000}"/>
    <cellStyle name="Separador de milhares 5 2 2 3 3 6" xfId="34220" xr:uid="{00000000-0005-0000-0000-00002D680000}"/>
    <cellStyle name="Separador de milhares 5 2 2 3 3 7" xfId="13859" xr:uid="{00000000-0005-0000-0000-00002E680000}"/>
    <cellStyle name="Separador de milhares 5 2 2 3 4" xfId="5729" xr:uid="{00000000-0005-0000-0000-00002F680000}"/>
    <cellStyle name="Separador de milhares 5 2 2 3 4 2" xfId="24916" xr:uid="{00000000-0005-0000-0000-000030680000}"/>
    <cellStyle name="Separador de milhares 5 2 2 3 4 3" xfId="35096" xr:uid="{00000000-0005-0000-0000-000031680000}"/>
    <cellStyle name="Separador de milhares 5 2 2 3 4 4" xfId="14735" xr:uid="{00000000-0005-0000-0000-000032680000}"/>
    <cellStyle name="Separador de milhares 5 2 2 3 5" xfId="7482" xr:uid="{00000000-0005-0000-0000-000033680000}"/>
    <cellStyle name="Separador de milhares 5 2 2 3 5 2" xfId="26669" xr:uid="{00000000-0005-0000-0000-000034680000}"/>
    <cellStyle name="Separador de milhares 5 2 2 3 5 3" xfId="36849" xr:uid="{00000000-0005-0000-0000-000035680000}"/>
    <cellStyle name="Separador de milhares 5 2 2 3 5 4" xfId="16488" xr:uid="{00000000-0005-0000-0000-000036680000}"/>
    <cellStyle name="Separador de milhares 5 2 2 3 6" xfId="9475" xr:uid="{00000000-0005-0000-0000-000037680000}"/>
    <cellStyle name="Separador de milhares 5 2 2 3 6 2" xfId="28659" xr:uid="{00000000-0005-0000-0000-000038680000}"/>
    <cellStyle name="Separador de milhares 5 2 2 3 6 3" xfId="38839" xr:uid="{00000000-0005-0000-0000-000039680000}"/>
    <cellStyle name="Separador de milhares 5 2 2 3 6 4" xfId="18479" xr:uid="{00000000-0005-0000-0000-00003A680000}"/>
    <cellStyle name="Separador de milhares 5 2 2 3 7" xfId="11228" xr:uid="{00000000-0005-0000-0000-00003B680000}"/>
    <cellStyle name="Separador de milhares 5 2 2 3 7 2" xfId="30412" xr:uid="{00000000-0005-0000-0000-00003C680000}"/>
    <cellStyle name="Separador de milhares 5 2 2 3 7 3" xfId="40592" xr:uid="{00000000-0005-0000-0000-00003D680000}"/>
    <cellStyle name="Separador de milhares 5 2 2 3 7 4" xfId="20232" xr:uid="{00000000-0005-0000-0000-00003E680000}"/>
    <cellStyle name="Separador de milhares 5 2 2 3 8" xfId="12104" xr:uid="{00000000-0005-0000-0000-00003F680000}"/>
    <cellStyle name="Separador de milhares 5 2 2 3 8 2" xfId="31288" xr:uid="{00000000-0005-0000-0000-000040680000}"/>
    <cellStyle name="Separador de milhares 5 2 2 3 8 3" xfId="41468" xr:uid="{00000000-0005-0000-0000-000041680000}"/>
    <cellStyle name="Separador de milhares 5 2 2 3 8 4" xfId="21108" xr:uid="{00000000-0005-0000-0000-000042680000}"/>
    <cellStyle name="Separador de milhares 5 2 2 3 9" xfId="21985" xr:uid="{00000000-0005-0000-0000-000043680000}"/>
    <cellStyle name="Separador de milhares 5 2 2 3 9 2" xfId="32165" xr:uid="{00000000-0005-0000-0000-000044680000}"/>
    <cellStyle name="Separador de milhares 5 2 2 3 9 3" xfId="42345" xr:uid="{00000000-0005-0000-0000-000045680000}"/>
    <cellStyle name="Separador de milhares 5 2 2 4" xfId="1950" xr:uid="{00000000-0005-0000-0000-000046680000}"/>
    <cellStyle name="Separador de milhares 5 2 2 4 10" xfId="33563" xr:uid="{00000000-0005-0000-0000-000047680000}"/>
    <cellStyle name="Separador de milhares 5 2 2 4 11" xfId="13202" xr:uid="{00000000-0005-0000-0000-000048680000}"/>
    <cellStyle name="Separador de milhares 5 2 2 4 12" xfId="4195" xr:uid="{00000000-0005-0000-0000-000049680000}"/>
    <cellStyle name="Separador de milhares 5 2 2 4 2" xfId="5072" xr:uid="{00000000-0005-0000-0000-00004A680000}"/>
    <cellStyle name="Separador de milhares 5 2 2 4 2 2" xfId="6824" xr:uid="{00000000-0005-0000-0000-00004B680000}"/>
    <cellStyle name="Separador de milhares 5 2 2 4 2 2 2" xfId="26011" xr:uid="{00000000-0005-0000-0000-00004C680000}"/>
    <cellStyle name="Separador de milhares 5 2 2 4 2 2 3" xfId="36191" xr:uid="{00000000-0005-0000-0000-00004D680000}"/>
    <cellStyle name="Separador de milhares 5 2 2 4 2 2 4" xfId="15830" xr:uid="{00000000-0005-0000-0000-00004E680000}"/>
    <cellStyle name="Separador de milhares 5 2 2 4 2 3" xfId="8577" xr:uid="{00000000-0005-0000-0000-00004F680000}"/>
    <cellStyle name="Separador de milhares 5 2 2 4 2 3 2" xfId="27764" xr:uid="{00000000-0005-0000-0000-000050680000}"/>
    <cellStyle name="Separador de milhares 5 2 2 4 2 3 3" xfId="37944" xr:uid="{00000000-0005-0000-0000-000051680000}"/>
    <cellStyle name="Separador de milhares 5 2 2 4 2 3 4" xfId="17583" xr:uid="{00000000-0005-0000-0000-000052680000}"/>
    <cellStyle name="Separador de milhares 5 2 2 4 2 4" xfId="10570" xr:uid="{00000000-0005-0000-0000-000053680000}"/>
    <cellStyle name="Separador de milhares 5 2 2 4 2 4 2" xfId="29754" xr:uid="{00000000-0005-0000-0000-000054680000}"/>
    <cellStyle name="Separador de milhares 5 2 2 4 2 4 3" xfId="39934" xr:uid="{00000000-0005-0000-0000-000055680000}"/>
    <cellStyle name="Separador de milhares 5 2 2 4 2 4 4" xfId="19574" xr:uid="{00000000-0005-0000-0000-000056680000}"/>
    <cellStyle name="Separador de milhares 5 2 2 4 2 5" xfId="24259" xr:uid="{00000000-0005-0000-0000-000057680000}"/>
    <cellStyle name="Separador de milhares 5 2 2 4 2 6" xfId="34439" xr:uid="{00000000-0005-0000-0000-000058680000}"/>
    <cellStyle name="Separador de milhares 5 2 2 4 2 7" xfId="14078" xr:uid="{00000000-0005-0000-0000-000059680000}"/>
    <cellStyle name="Separador de milhares 5 2 2 4 3" xfId="5948" xr:uid="{00000000-0005-0000-0000-00005A680000}"/>
    <cellStyle name="Separador de milhares 5 2 2 4 3 2" xfId="25135" xr:uid="{00000000-0005-0000-0000-00005B680000}"/>
    <cellStyle name="Separador de milhares 5 2 2 4 3 3" xfId="35315" xr:uid="{00000000-0005-0000-0000-00005C680000}"/>
    <cellStyle name="Separador de milhares 5 2 2 4 3 4" xfId="14954" xr:uid="{00000000-0005-0000-0000-00005D680000}"/>
    <cellStyle name="Separador de milhares 5 2 2 4 4" xfId="7701" xr:uid="{00000000-0005-0000-0000-00005E680000}"/>
    <cellStyle name="Separador de milhares 5 2 2 4 4 2" xfId="26888" xr:uid="{00000000-0005-0000-0000-00005F680000}"/>
    <cellStyle name="Separador de milhares 5 2 2 4 4 3" xfId="37068" xr:uid="{00000000-0005-0000-0000-000060680000}"/>
    <cellStyle name="Separador de milhares 5 2 2 4 4 4" xfId="16707" xr:uid="{00000000-0005-0000-0000-000061680000}"/>
    <cellStyle name="Separador de milhares 5 2 2 4 5" xfId="9694" xr:uid="{00000000-0005-0000-0000-000062680000}"/>
    <cellStyle name="Separador de milhares 5 2 2 4 5 2" xfId="28878" xr:uid="{00000000-0005-0000-0000-000063680000}"/>
    <cellStyle name="Separador de milhares 5 2 2 4 5 3" xfId="39058" xr:uid="{00000000-0005-0000-0000-000064680000}"/>
    <cellStyle name="Separador de milhares 5 2 2 4 5 4" xfId="18698" xr:uid="{00000000-0005-0000-0000-000065680000}"/>
    <cellStyle name="Separador de milhares 5 2 2 4 6" xfId="11447" xr:uid="{00000000-0005-0000-0000-000066680000}"/>
    <cellStyle name="Separador de milhares 5 2 2 4 6 2" xfId="30631" xr:uid="{00000000-0005-0000-0000-000067680000}"/>
    <cellStyle name="Separador de milhares 5 2 2 4 6 3" xfId="40811" xr:uid="{00000000-0005-0000-0000-000068680000}"/>
    <cellStyle name="Separador de milhares 5 2 2 4 6 4" xfId="20451" xr:uid="{00000000-0005-0000-0000-000069680000}"/>
    <cellStyle name="Separador de milhares 5 2 2 4 7" xfId="12323" xr:uid="{00000000-0005-0000-0000-00006A680000}"/>
    <cellStyle name="Separador de milhares 5 2 2 4 7 2" xfId="31507" xr:uid="{00000000-0005-0000-0000-00006B680000}"/>
    <cellStyle name="Separador de milhares 5 2 2 4 7 3" xfId="41687" xr:uid="{00000000-0005-0000-0000-00006C680000}"/>
    <cellStyle name="Separador de milhares 5 2 2 4 7 4" xfId="21327" xr:uid="{00000000-0005-0000-0000-00006D680000}"/>
    <cellStyle name="Separador de milhares 5 2 2 4 8" xfId="22204" xr:uid="{00000000-0005-0000-0000-00006E680000}"/>
    <cellStyle name="Separador de milhares 5 2 2 4 8 2" xfId="32384" xr:uid="{00000000-0005-0000-0000-00006F680000}"/>
    <cellStyle name="Separador de milhares 5 2 2 4 8 3" xfId="42564" xr:uid="{00000000-0005-0000-0000-000070680000}"/>
    <cellStyle name="Separador de milhares 5 2 2 4 9" xfId="23383" xr:uid="{00000000-0005-0000-0000-000071680000}"/>
    <cellStyle name="Separador de milhares 5 2 2 5" xfId="3298" xr:uid="{00000000-0005-0000-0000-000072680000}"/>
    <cellStyle name="Separador de milhares 5 2 2 5 2" xfId="6386" xr:uid="{00000000-0005-0000-0000-000073680000}"/>
    <cellStyle name="Separador de milhares 5 2 2 5 2 2" xfId="25573" xr:uid="{00000000-0005-0000-0000-000074680000}"/>
    <cellStyle name="Separador de milhares 5 2 2 5 2 3" xfId="35753" xr:uid="{00000000-0005-0000-0000-000075680000}"/>
    <cellStyle name="Separador de milhares 5 2 2 5 2 4" xfId="15392" xr:uid="{00000000-0005-0000-0000-000076680000}"/>
    <cellStyle name="Separador de milhares 5 2 2 5 3" xfId="8139" xr:uid="{00000000-0005-0000-0000-000077680000}"/>
    <cellStyle name="Separador de milhares 5 2 2 5 3 2" xfId="27326" xr:uid="{00000000-0005-0000-0000-000078680000}"/>
    <cellStyle name="Separador de milhares 5 2 2 5 3 3" xfId="37506" xr:uid="{00000000-0005-0000-0000-000079680000}"/>
    <cellStyle name="Separador de milhares 5 2 2 5 3 4" xfId="17145" xr:uid="{00000000-0005-0000-0000-00007A680000}"/>
    <cellStyle name="Separador de milhares 5 2 2 5 4" xfId="10132" xr:uid="{00000000-0005-0000-0000-00007B680000}"/>
    <cellStyle name="Separador de milhares 5 2 2 5 4 2" xfId="29316" xr:uid="{00000000-0005-0000-0000-00007C680000}"/>
    <cellStyle name="Separador de milhares 5 2 2 5 4 3" xfId="39496" xr:uid="{00000000-0005-0000-0000-00007D680000}"/>
    <cellStyle name="Separador de milhares 5 2 2 5 4 4" xfId="19136" xr:uid="{00000000-0005-0000-0000-00007E680000}"/>
    <cellStyle name="Separador de milhares 5 2 2 5 5" xfId="23821" xr:uid="{00000000-0005-0000-0000-00007F680000}"/>
    <cellStyle name="Separador de milhares 5 2 2 5 6" xfId="34001" xr:uid="{00000000-0005-0000-0000-000080680000}"/>
    <cellStyle name="Separador de milhares 5 2 2 5 7" xfId="13640" xr:uid="{00000000-0005-0000-0000-000081680000}"/>
    <cellStyle name="Separador de milhares 5 2 2 5 8" xfId="4634" xr:uid="{00000000-0005-0000-0000-000082680000}"/>
    <cellStyle name="Separador de milhares 5 2 2 6" xfId="5510" xr:uid="{00000000-0005-0000-0000-000083680000}"/>
    <cellStyle name="Separador de milhares 5 2 2 6 2" xfId="9036" xr:uid="{00000000-0005-0000-0000-000084680000}"/>
    <cellStyle name="Separador de milhares 5 2 2 6 2 2" xfId="28220" xr:uid="{00000000-0005-0000-0000-000085680000}"/>
    <cellStyle name="Separador de milhares 5 2 2 6 2 3" xfId="38400" xr:uid="{00000000-0005-0000-0000-000086680000}"/>
    <cellStyle name="Separador de milhares 5 2 2 6 2 4" xfId="18040" xr:uid="{00000000-0005-0000-0000-000087680000}"/>
    <cellStyle name="Separador de milhares 5 2 2 6 3" xfId="24697" xr:uid="{00000000-0005-0000-0000-000088680000}"/>
    <cellStyle name="Separador de milhares 5 2 2 6 4" xfId="34877" xr:uid="{00000000-0005-0000-0000-000089680000}"/>
    <cellStyle name="Separador de milhares 5 2 2 6 5" xfId="14516" xr:uid="{00000000-0005-0000-0000-00008A680000}"/>
    <cellStyle name="Separador de milhares 5 2 2 7" xfId="7263" xr:uid="{00000000-0005-0000-0000-00008B680000}"/>
    <cellStyle name="Separador de milhares 5 2 2 7 2" xfId="26450" xr:uid="{00000000-0005-0000-0000-00008C680000}"/>
    <cellStyle name="Separador de milhares 5 2 2 7 3" xfId="36630" xr:uid="{00000000-0005-0000-0000-00008D680000}"/>
    <cellStyle name="Separador de milhares 5 2 2 7 4" xfId="16269" xr:uid="{00000000-0005-0000-0000-00008E680000}"/>
    <cellStyle name="Separador de milhares 5 2 2 8" xfId="9256" xr:uid="{00000000-0005-0000-0000-00008F680000}"/>
    <cellStyle name="Separador de milhares 5 2 2 8 2" xfId="28440" xr:uid="{00000000-0005-0000-0000-000090680000}"/>
    <cellStyle name="Separador de milhares 5 2 2 8 3" xfId="38620" xr:uid="{00000000-0005-0000-0000-000091680000}"/>
    <cellStyle name="Separador de milhares 5 2 2 8 4" xfId="18260" xr:uid="{00000000-0005-0000-0000-000092680000}"/>
    <cellStyle name="Separador de milhares 5 2 2 9" xfId="11009" xr:uid="{00000000-0005-0000-0000-000093680000}"/>
    <cellStyle name="Separador de milhares 5 2 2 9 2" xfId="30193" xr:uid="{00000000-0005-0000-0000-000094680000}"/>
    <cellStyle name="Separador de milhares 5 2 2 9 3" xfId="40373" xr:uid="{00000000-0005-0000-0000-000095680000}"/>
    <cellStyle name="Separador de milhares 5 2 2 9 4" xfId="20013" xr:uid="{00000000-0005-0000-0000-000096680000}"/>
    <cellStyle name="Separador de milhares 5 2 20" xfId="43499" xr:uid="{00000000-0005-0000-0000-000097680000}"/>
    <cellStyle name="Separador de milhares 5 2 21" xfId="12763" xr:uid="{00000000-0005-0000-0000-000098680000}"/>
    <cellStyle name="Separador de milhares 5 2 22" xfId="3752" xr:uid="{00000000-0005-0000-0000-000099680000}"/>
    <cellStyle name="Separador de milhares 5 2 3" xfId="770" xr:uid="{00000000-0005-0000-0000-00009A680000}"/>
    <cellStyle name="Separador de milhares 5 2 3 10" xfId="11886" xr:uid="{00000000-0005-0000-0000-00009B680000}"/>
    <cellStyle name="Separador de milhares 5 2 3 10 2" xfId="31070" xr:uid="{00000000-0005-0000-0000-00009C680000}"/>
    <cellStyle name="Separador de milhares 5 2 3 10 3" xfId="41250" xr:uid="{00000000-0005-0000-0000-00009D680000}"/>
    <cellStyle name="Separador de milhares 5 2 3 10 4" xfId="20890" xr:uid="{00000000-0005-0000-0000-00009E680000}"/>
    <cellStyle name="Separador de milhares 5 2 3 11" xfId="21767" xr:uid="{00000000-0005-0000-0000-00009F680000}"/>
    <cellStyle name="Separador de milhares 5 2 3 11 2" xfId="31947" xr:uid="{00000000-0005-0000-0000-0000A0680000}"/>
    <cellStyle name="Separador de milhares 5 2 3 11 3" xfId="42127" xr:uid="{00000000-0005-0000-0000-0000A1680000}"/>
    <cellStyle name="Separador de milhares 5 2 3 12" xfId="22663" xr:uid="{00000000-0005-0000-0000-0000A2680000}"/>
    <cellStyle name="Separador de milhares 5 2 3 12 2" xfId="32843" xr:uid="{00000000-0005-0000-0000-0000A3680000}"/>
    <cellStyle name="Separador de milhares 5 2 3 12 3" xfId="43023" xr:uid="{00000000-0005-0000-0000-0000A4680000}"/>
    <cellStyle name="Separador de milhares 5 2 3 13" xfId="22902" xr:uid="{00000000-0005-0000-0000-0000A5680000}"/>
    <cellStyle name="Separador de milhares 5 2 3 14" xfId="23071" xr:uid="{00000000-0005-0000-0000-0000A6680000}"/>
    <cellStyle name="Separador de milhares 5 2 3 15" xfId="33082" xr:uid="{00000000-0005-0000-0000-0000A7680000}"/>
    <cellStyle name="Separador de milhares 5 2 3 16" xfId="33251" xr:uid="{00000000-0005-0000-0000-0000A8680000}"/>
    <cellStyle name="Separador de milhares 5 2 3 17" xfId="43262" xr:uid="{00000000-0005-0000-0000-0000A9680000}"/>
    <cellStyle name="Separador de milhares 5 2 3 18" xfId="43501" xr:uid="{00000000-0005-0000-0000-0000AA680000}"/>
    <cellStyle name="Separador de milhares 5 2 3 19" xfId="12765" xr:uid="{00000000-0005-0000-0000-0000AB680000}"/>
    <cellStyle name="Separador de milhares 5 2 3 2" xfId="1443" xr:uid="{00000000-0005-0000-0000-0000AC680000}"/>
    <cellStyle name="Separador de milhares 5 2 3 2 10" xfId="21885" xr:uid="{00000000-0005-0000-0000-0000AD680000}"/>
    <cellStyle name="Separador de milhares 5 2 3 2 10 2" xfId="32065" xr:uid="{00000000-0005-0000-0000-0000AE680000}"/>
    <cellStyle name="Separador de milhares 5 2 3 2 10 3" xfId="42245" xr:uid="{00000000-0005-0000-0000-0000AF680000}"/>
    <cellStyle name="Separador de milhares 5 2 3 2 11" xfId="22781" xr:uid="{00000000-0005-0000-0000-0000B0680000}"/>
    <cellStyle name="Separador de milhares 5 2 3 2 11 2" xfId="32961" xr:uid="{00000000-0005-0000-0000-0000B1680000}"/>
    <cellStyle name="Separador de milhares 5 2 3 2 11 3" xfId="43141" xr:uid="{00000000-0005-0000-0000-0000B2680000}"/>
    <cellStyle name="Separador de milhares 5 2 3 2 12" xfId="23020" xr:uid="{00000000-0005-0000-0000-0000B3680000}"/>
    <cellStyle name="Separador de milhares 5 2 3 2 13" xfId="33200" xr:uid="{00000000-0005-0000-0000-0000B4680000}"/>
    <cellStyle name="Separador de milhares 5 2 3 2 14" xfId="43380" xr:uid="{00000000-0005-0000-0000-0000B5680000}"/>
    <cellStyle name="Separador de milhares 5 2 3 2 15" xfId="43619" xr:uid="{00000000-0005-0000-0000-0000B6680000}"/>
    <cellStyle name="Separador de milhares 5 2 3 2 16" xfId="12883" xr:uid="{00000000-0005-0000-0000-0000B7680000}"/>
    <cellStyle name="Separador de milhares 5 2 3 2 17" xfId="3875" xr:uid="{00000000-0005-0000-0000-0000B8680000}"/>
    <cellStyle name="Separador de milhares 5 2 3 2 2" xfId="2793" xr:uid="{00000000-0005-0000-0000-0000B9680000}"/>
    <cellStyle name="Separador de milhares 5 2 3 2 2 10" xfId="23283" xr:uid="{00000000-0005-0000-0000-0000BA680000}"/>
    <cellStyle name="Separador de milhares 5 2 3 2 2 11" xfId="33463" xr:uid="{00000000-0005-0000-0000-0000BB680000}"/>
    <cellStyle name="Separador de milhares 5 2 3 2 2 12" xfId="13102" xr:uid="{00000000-0005-0000-0000-0000BC680000}"/>
    <cellStyle name="Separador de milhares 5 2 3 2 2 13" xfId="4095" xr:uid="{00000000-0005-0000-0000-0000BD680000}"/>
    <cellStyle name="Separador de milhares 5 2 3 2 2 2" xfId="4533" xr:uid="{00000000-0005-0000-0000-0000BE680000}"/>
    <cellStyle name="Separador de milhares 5 2 3 2 2 2 10" xfId="33901" xr:uid="{00000000-0005-0000-0000-0000BF680000}"/>
    <cellStyle name="Separador de milhares 5 2 3 2 2 2 11" xfId="13540" xr:uid="{00000000-0005-0000-0000-0000C0680000}"/>
    <cellStyle name="Separador de milhares 5 2 3 2 2 2 2" xfId="5410" xr:uid="{00000000-0005-0000-0000-0000C1680000}"/>
    <cellStyle name="Separador de milhares 5 2 3 2 2 2 2 2" xfId="7162" xr:uid="{00000000-0005-0000-0000-0000C2680000}"/>
    <cellStyle name="Separador de milhares 5 2 3 2 2 2 2 2 2" xfId="26349" xr:uid="{00000000-0005-0000-0000-0000C3680000}"/>
    <cellStyle name="Separador de milhares 5 2 3 2 2 2 2 2 3" xfId="36529" xr:uid="{00000000-0005-0000-0000-0000C4680000}"/>
    <cellStyle name="Separador de milhares 5 2 3 2 2 2 2 2 4" xfId="16168" xr:uid="{00000000-0005-0000-0000-0000C5680000}"/>
    <cellStyle name="Separador de milhares 5 2 3 2 2 2 2 3" xfId="8915" xr:uid="{00000000-0005-0000-0000-0000C6680000}"/>
    <cellStyle name="Separador de milhares 5 2 3 2 2 2 2 3 2" xfId="28102" xr:uid="{00000000-0005-0000-0000-0000C7680000}"/>
    <cellStyle name="Separador de milhares 5 2 3 2 2 2 2 3 3" xfId="38282" xr:uid="{00000000-0005-0000-0000-0000C8680000}"/>
    <cellStyle name="Separador de milhares 5 2 3 2 2 2 2 3 4" xfId="17921" xr:uid="{00000000-0005-0000-0000-0000C9680000}"/>
    <cellStyle name="Separador de milhares 5 2 3 2 2 2 2 4" xfId="10908" xr:uid="{00000000-0005-0000-0000-0000CA680000}"/>
    <cellStyle name="Separador de milhares 5 2 3 2 2 2 2 4 2" xfId="30092" xr:uid="{00000000-0005-0000-0000-0000CB680000}"/>
    <cellStyle name="Separador de milhares 5 2 3 2 2 2 2 4 3" xfId="40272" xr:uid="{00000000-0005-0000-0000-0000CC680000}"/>
    <cellStyle name="Separador de milhares 5 2 3 2 2 2 2 4 4" xfId="19912" xr:uid="{00000000-0005-0000-0000-0000CD680000}"/>
    <cellStyle name="Separador de milhares 5 2 3 2 2 2 2 5" xfId="24597" xr:uid="{00000000-0005-0000-0000-0000CE680000}"/>
    <cellStyle name="Separador de milhares 5 2 3 2 2 2 2 6" xfId="34777" xr:uid="{00000000-0005-0000-0000-0000CF680000}"/>
    <cellStyle name="Separador de milhares 5 2 3 2 2 2 2 7" xfId="14416" xr:uid="{00000000-0005-0000-0000-0000D0680000}"/>
    <cellStyle name="Separador de milhares 5 2 3 2 2 2 3" xfId="6286" xr:uid="{00000000-0005-0000-0000-0000D1680000}"/>
    <cellStyle name="Separador de milhares 5 2 3 2 2 2 3 2" xfId="25473" xr:uid="{00000000-0005-0000-0000-0000D2680000}"/>
    <cellStyle name="Separador de milhares 5 2 3 2 2 2 3 3" xfId="35653" xr:uid="{00000000-0005-0000-0000-0000D3680000}"/>
    <cellStyle name="Separador de milhares 5 2 3 2 2 2 3 4" xfId="15292" xr:uid="{00000000-0005-0000-0000-0000D4680000}"/>
    <cellStyle name="Separador de milhares 5 2 3 2 2 2 4" xfId="8039" xr:uid="{00000000-0005-0000-0000-0000D5680000}"/>
    <cellStyle name="Separador de milhares 5 2 3 2 2 2 4 2" xfId="27226" xr:uid="{00000000-0005-0000-0000-0000D6680000}"/>
    <cellStyle name="Separador de milhares 5 2 3 2 2 2 4 3" xfId="37406" xr:uid="{00000000-0005-0000-0000-0000D7680000}"/>
    <cellStyle name="Separador de milhares 5 2 3 2 2 2 4 4" xfId="17045" xr:uid="{00000000-0005-0000-0000-0000D8680000}"/>
    <cellStyle name="Separador de milhares 5 2 3 2 2 2 5" xfId="10032" xr:uid="{00000000-0005-0000-0000-0000D9680000}"/>
    <cellStyle name="Separador de milhares 5 2 3 2 2 2 5 2" xfId="29216" xr:uid="{00000000-0005-0000-0000-0000DA680000}"/>
    <cellStyle name="Separador de milhares 5 2 3 2 2 2 5 3" xfId="39396" xr:uid="{00000000-0005-0000-0000-0000DB680000}"/>
    <cellStyle name="Separador de milhares 5 2 3 2 2 2 5 4" xfId="19036" xr:uid="{00000000-0005-0000-0000-0000DC680000}"/>
    <cellStyle name="Separador de milhares 5 2 3 2 2 2 6" xfId="11785" xr:uid="{00000000-0005-0000-0000-0000DD680000}"/>
    <cellStyle name="Separador de milhares 5 2 3 2 2 2 6 2" xfId="30969" xr:uid="{00000000-0005-0000-0000-0000DE680000}"/>
    <cellStyle name="Separador de milhares 5 2 3 2 2 2 6 3" xfId="41149" xr:uid="{00000000-0005-0000-0000-0000DF680000}"/>
    <cellStyle name="Separador de milhares 5 2 3 2 2 2 6 4" xfId="20789" xr:uid="{00000000-0005-0000-0000-0000E0680000}"/>
    <cellStyle name="Separador de milhares 5 2 3 2 2 2 7" xfId="12661" xr:uid="{00000000-0005-0000-0000-0000E1680000}"/>
    <cellStyle name="Separador de milhares 5 2 3 2 2 2 7 2" xfId="31845" xr:uid="{00000000-0005-0000-0000-0000E2680000}"/>
    <cellStyle name="Separador de milhares 5 2 3 2 2 2 7 3" xfId="42025" xr:uid="{00000000-0005-0000-0000-0000E3680000}"/>
    <cellStyle name="Separador de milhares 5 2 3 2 2 2 7 4" xfId="21665" xr:uid="{00000000-0005-0000-0000-0000E4680000}"/>
    <cellStyle name="Separador de milhares 5 2 3 2 2 2 8" xfId="22542" xr:uid="{00000000-0005-0000-0000-0000E5680000}"/>
    <cellStyle name="Separador de milhares 5 2 3 2 2 2 8 2" xfId="32722" xr:uid="{00000000-0005-0000-0000-0000E6680000}"/>
    <cellStyle name="Separador de milhares 5 2 3 2 2 2 8 3" xfId="42902" xr:uid="{00000000-0005-0000-0000-0000E7680000}"/>
    <cellStyle name="Separador de milhares 5 2 3 2 2 2 9" xfId="23721" xr:uid="{00000000-0005-0000-0000-0000E8680000}"/>
    <cellStyle name="Separador de milhares 5 2 3 2 2 3" xfId="4972" xr:uid="{00000000-0005-0000-0000-0000E9680000}"/>
    <cellStyle name="Separador de milhares 5 2 3 2 2 3 2" xfId="6724" xr:uid="{00000000-0005-0000-0000-0000EA680000}"/>
    <cellStyle name="Separador de milhares 5 2 3 2 2 3 2 2" xfId="25911" xr:uid="{00000000-0005-0000-0000-0000EB680000}"/>
    <cellStyle name="Separador de milhares 5 2 3 2 2 3 2 3" xfId="36091" xr:uid="{00000000-0005-0000-0000-0000EC680000}"/>
    <cellStyle name="Separador de milhares 5 2 3 2 2 3 2 4" xfId="15730" xr:uid="{00000000-0005-0000-0000-0000ED680000}"/>
    <cellStyle name="Separador de milhares 5 2 3 2 2 3 3" xfId="8477" xr:uid="{00000000-0005-0000-0000-0000EE680000}"/>
    <cellStyle name="Separador de milhares 5 2 3 2 2 3 3 2" xfId="27664" xr:uid="{00000000-0005-0000-0000-0000EF680000}"/>
    <cellStyle name="Separador de milhares 5 2 3 2 2 3 3 3" xfId="37844" xr:uid="{00000000-0005-0000-0000-0000F0680000}"/>
    <cellStyle name="Separador de milhares 5 2 3 2 2 3 3 4" xfId="17483" xr:uid="{00000000-0005-0000-0000-0000F1680000}"/>
    <cellStyle name="Separador de milhares 5 2 3 2 2 3 4" xfId="10470" xr:uid="{00000000-0005-0000-0000-0000F2680000}"/>
    <cellStyle name="Separador de milhares 5 2 3 2 2 3 4 2" xfId="29654" xr:uid="{00000000-0005-0000-0000-0000F3680000}"/>
    <cellStyle name="Separador de milhares 5 2 3 2 2 3 4 3" xfId="39834" xr:uid="{00000000-0005-0000-0000-0000F4680000}"/>
    <cellStyle name="Separador de milhares 5 2 3 2 2 3 4 4" xfId="19474" xr:uid="{00000000-0005-0000-0000-0000F5680000}"/>
    <cellStyle name="Separador de milhares 5 2 3 2 2 3 5" xfId="24159" xr:uid="{00000000-0005-0000-0000-0000F6680000}"/>
    <cellStyle name="Separador de milhares 5 2 3 2 2 3 6" xfId="34339" xr:uid="{00000000-0005-0000-0000-0000F7680000}"/>
    <cellStyle name="Separador de milhares 5 2 3 2 2 3 7" xfId="13978" xr:uid="{00000000-0005-0000-0000-0000F8680000}"/>
    <cellStyle name="Separador de milhares 5 2 3 2 2 4" xfId="5848" xr:uid="{00000000-0005-0000-0000-0000F9680000}"/>
    <cellStyle name="Separador de milhares 5 2 3 2 2 4 2" xfId="25035" xr:uid="{00000000-0005-0000-0000-0000FA680000}"/>
    <cellStyle name="Separador de milhares 5 2 3 2 2 4 3" xfId="35215" xr:uid="{00000000-0005-0000-0000-0000FB680000}"/>
    <cellStyle name="Separador de milhares 5 2 3 2 2 4 4" xfId="14854" xr:uid="{00000000-0005-0000-0000-0000FC680000}"/>
    <cellStyle name="Separador de milhares 5 2 3 2 2 5" xfId="7601" xr:uid="{00000000-0005-0000-0000-0000FD680000}"/>
    <cellStyle name="Separador de milhares 5 2 3 2 2 5 2" xfId="26788" xr:uid="{00000000-0005-0000-0000-0000FE680000}"/>
    <cellStyle name="Separador de milhares 5 2 3 2 2 5 3" xfId="36968" xr:uid="{00000000-0005-0000-0000-0000FF680000}"/>
    <cellStyle name="Separador de milhares 5 2 3 2 2 5 4" xfId="16607" xr:uid="{00000000-0005-0000-0000-000000690000}"/>
    <cellStyle name="Separador de milhares 5 2 3 2 2 6" xfId="9594" xr:uid="{00000000-0005-0000-0000-000001690000}"/>
    <cellStyle name="Separador de milhares 5 2 3 2 2 6 2" xfId="28778" xr:uid="{00000000-0005-0000-0000-000002690000}"/>
    <cellStyle name="Separador de milhares 5 2 3 2 2 6 3" xfId="38958" xr:uid="{00000000-0005-0000-0000-000003690000}"/>
    <cellStyle name="Separador de milhares 5 2 3 2 2 6 4" xfId="18598" xr:uid="{00000000-0005-0000-0000-000004690000}"/>
    <cellStyle name="Separador de milhares 5 2 3 2 2 7" xfId="11347" xr:uid="{00000000-0005-0000-0000-000005690000}"/>
    <cellStyle name="Separador de milhares 5 2 3 2 2 7 2" xfId="30531" xr:uid="{00000000-0005-0000-0000-000006690000}"/>
    <cellStyle name="Separador de milhares 5 2 3 2 2 7 3" xfId="40711" xr:uid="{00000000-0005-0000-0000-000007690000}"/>
    <cellStyle name="Separador de milhares 5 2 3 2 2 7 4" xfId="20351" xr:uid="{00000000-0005-0000-0000-000008690000}"/>
    <cellStyle name="Separador de milhares 5 2 3 2 2 8" xfId="12223" xr:uid="{00000000-0005-0000-0000-000009690000}"/>
    <cellStyle name="Separador de milhares 5 2 3 2 2 8 2" xfId="31407" xr:uid="{00000000-0005-0000-0000-00000A690000}"/>
    <cellStyle name="Separador de milhares 5 2 3 2 2 8 3" xfId="41587" xr:uid="{00000000-0005-0000-0000-00000B690000}"/>
    <cellStyle name="Separador de milhares 5 2 3 2 2 8 4" xfId="21227" xr:uid="{00000000-0005-0000-0000-00000C690000}"/>
    <cellStyle name="Separador de milhares 5 2 3 2 2 9" xfId="22104" xr:uid="{00000000-0005-0000-0000-00000D690000}"/>
    <cellStyle name="Separador de milhares 5 2 3 2 2 9 2" xfId="32284" xr:uid="{00000000-0005-0000-0000-00000E690000}"/>
    <cellStyle name="Separador de milhares 5 2 3 2 2 9 3" xfId="42464" xr:uid="{00000000-0005-0000-0000-00000F690000}"/>
    <cellStyle name="Separador de milhares 5 2 3 2 3" xfId="4314" xr:uid="{00000000-0005-0000-0000-000010690000}"/>
    <cellStyle name="Separador de milhares 5 2 3 2 3 10" xfId="33682" xr:uid="{00000000-0005-0000-0000-000011690000}"/>
    <cellStyle name="Separador de milhares 5 2 3 2 3 11" xfId="13321" xr:uid="{00000000-0005-0000-0000-000012690000}"/>
    <cellStyle name="Separador de milhares 5 2 3 2 3 2" xfId="5191" xr:uid="{00000000-0005-0000-0000-000013690000}"/>
    <cellStyle name="Separador de milhares 5 2 3 2 3 2 2" xfId="6943" xr:uid="{00000000-0005-0000-0000-000014690000}"/>
    <cellStyle name="Separador de milhares 5 2 3 2 3 2 2 2" xfId="26130" xr:uid="{00000000-0005-0000-0000-000015690000}"/>
    <cellStyle name="Separador de milhares 5 2 3 2 3 2 2 3" xfId="36310" xr:uid="{00000000-0005-0000-0000-000016690000}"/>
    <cellStyle name="Separador de milhares 5 2 3 2 3 2 2 4" xfId="15949" xr:uid="{00000000-0005-0000-0000-000017690000}"/>
    <cellStyle name="Separador de milhares 5 2 3 2 3 2 3" xfId="8696" xr:uid="{00000000-0005-0000-0000-000018690000}"/>
    <cellStyle name="Separador de milhares 5 2 3 2 3 2 3 2" xfId="27883" xr:uid="{00000000-0005-0000-0000-000019690000}"/>
    <cellStyle name="Separador de milhares 5 2 3 2 3 2 3 3" xfId="38063" xr:uid="{00000000-0005-0000-0000-00001A690000}"/>
    <cellStyle name="Separador de milhares 5 2 3 2 3 2 3 4" xfId="17702" xr:uid="{00000000-0005-0000-0000-00001B690000}"/>
    <cellStyle name="Separador de milhares 5 2 3 2 3 2 4" xfId="10689" xr:uid="{00000000-0005-0000-0000-00001C690000}"/>
    <cellStyle name="Separador de milhares 5 2 3 2 3 2 4 2" xfId="29873" xr:uid="{00000000-0005-0000-0000-00001D690000}"/>
    <cellStyle name="Separador de milhares 5 2 3 2 3 2 4 3" xfId="40053" xr:uid="{00000000-0005-0000-0000-00001E690000}"/>
    <cellStyle name="Separador de milhares 5 2 3 2 3 2 4 4" xfId="19693" xr:uid="{00000000-0005-0000-0000-00001F690000}"/>
    <cellStyle name="Separador de milhares 5 2 3 2 3 2 5" xfId="24378" xr:uid="{00000000-0005-0000-0000-000020690000}"/>
    <cellStyle name="Separador de milhares 5 2 3 2 3 2 6" xfId="34558" xr:uid="{00000000-0005-0000-0000-000021690000}"/>
    <cellStyle name="Separador de milhares 5 2 3 2 3 2 7" xfId="14197" xr:uid="{00000000-0005-0000-0000-000022690000}"/>
    <cellStyle name="Separador de milhares 5 2 3 2 3 3" xfId="6067" xr:uid="{00000000-0005-0000-0000-000023690000}"/>
    <cellStyle name="Separador de milhares 5 2 3 2 3 3 2" xfId="25254" xr:uid="{00000000-0005-0000-0000-000024690000}"/>
    <cellStyle name="Separador de milhares 5 2 3 2 3 3 3" xfId="35434" xr:uid="{00000000-0005-0000-0000-000025690000}"/>
    <cellStyle name="Separador de milhares 5 2 3 2 3 3 4" xfId="15073" xr:uid="{00000000-0005-0000-0000-000026690000}"/>
    <cellStyle name="Separador de milhares 5 2 3 2 3 4" xfId="7820" xr:uid="{00000000-0005-0000-0000-000027690000}"/>
    <cellStyle name="Separador de milhares 5 2 3 2 3 4 2" xfId="27007" xr:uid="{00000000-0005-0000-0000-000028690000}"/>
    <cellStyle name="Separador de milhares 5 2 3 2 3 4 3" xfId="37187" xr:uid="{00000000-0005-0000-0000-000029690000}"/>
    <cellStyle name="Separador de milhares 5 2 3 2 3 4 4" xfId="16826" xr:uid="{00000000-0005-0000-0000-00002A690000}"/>
    <cellStyle name="Separador de milhares 5 2 3 2 3 5" xfId="9813" xr:uid="{00000000-0005-0000-0000-00002B690000}"/>
    <cellStyle name="Separador de milhares 5 2 3 2 3 5 2" xfId="28997" xr:uid="{00000000-0005-0000-0000-00002C690000}"/>
    <cellStyle name="Separador de milhares 5 2 3 2 3 5 3" xfId="39177" xr:uid="{00000000-0005-0000-0000-00002D690000}"/>
    <cellStyle name="Separador de milhares 5 2 3 2 3 5 4" xfId="18817" xr:uid="{00000000-0005-0000-0000-00002E690000}"/>
    <cellStyle name="Separador de milhares 5 2 3 2 3 6" xfId="11566" xr:uid="{00000000-0005-0000-0000-00002F690000}"/>
    <cellStyle name="Separador de milhares 5 2 3 2 3 6 2" xfId="30750" xr:uid="{00000000-0005-0000-0000-000030690000}"/>
    <cellStyle name="Separador de milhares 5 2 3 2 3 6 3" xfId="40930" xr:uid="{00000000-0005-0000-0000-000031690000}"/>
    <cellStyle name="Separador de milhares 5 2 3 2 3 6 4" xfId="20570" xr:uid="{00000000-0005-0000-0000-000032690000}"/>
    <cellStyle name="Separador de milhares 5 2 3 2 3 7" xfId="12442" xr:uid="{00000000-0005-0000-0000-000033690000}"/>
    <cellStyle name="Separador de milhares 5 2 3 2 3 7 2" xfId="31626" xr:uid="{00000000-0005-0000-0000-000034690000}"/>
    <cellStyle name="Separador de milhares 5 2 3 2 3 7 3" xfId="41806" xr:uid="{00000000-0005-0000-0000-000035690000}"/>
    <cellStyle name="Separador de milhares 5 2 3 2 3 7 4" xfId="21446" xr:uid="{00000000-0005-0000-0000-000036690000}"/>
    <cellStyle name="Separador de milhares 5 2 3 2 3 8" xfId="22323" xr:uid="{00000000-0005-0000-0000-000037690000}"/>
    <cellStyle name="Separador de milhares 5 2 3 2 3 8 2" xfId="32503" xr:uid="{00000000-0005-0000-0000-000038690000}"/>
    <cellStyle name="Separador de milhares 5 2 3 2 3 8 3" xfId="42683" xr:uid="{00000000-0005-0000-0000-000039690000}"/>
    <cellStyle name="Separador de milhares 5 2 3 2 3 9" xfId="23502" xr:uid="{00000000-0005-0000-0000-00003A690000}"/>
    <cellStyle name="Separador de milhares 5 2 3 2 4" xfId="4753" xr:uid="{00000000-0005-0000-0000-00003B690000}"/>
    <cellStyle name="Separador de milhares 5 2 3 2 4 2" xfId="6505" xr:uid="{00000000-0005-0000-0000-00003C690000}"/>
    <cellStyle name="Separador de milhares 5 2 3 2 4 2 2" xfId="25692" xr:uid="{00000000-0005-0000-0000-00003D690000}"/>
    <cellStyle name="Separador de milhares 5 2 3 2 4 2 3" xfId="35872" xr:uid="{00000000-0005-0000-0000-00003E690000}"/>
    <cellStyle name="Separador de milhares 5 2 3 2 4 2 4" xfId="15511" xr:uid="{00000000-0005-0000-0000-00003F690000}"/>
    <cellStyle name="Separador de milhares 5 2 3 2 4 3" xfId="8258" xr:uid="{00000000-0005-0000-0000-000040690000}"/>
    <cellStyle name="Separador de milhares 5 2 3 2 4 3 2" xfId="27445" xr:uid="{00000000-0005-0000-0000-000041690000}"/>
    <cellStyle name="Separador de milhares 5 2 3 2 4 3 3" xfId="37625" xr:uid="{00000000-0005-0000-0000-000042690000}"/>
    <cellStyle name="Separador de milhares 5 2 3 2 4 3 4" xfId="17264" xr:uid="{00000000-0005-0000-0000-000043690000}"/>
    <cellStyle name="Separador de milhares 5 2 3 2 4 4" xfId="10251" xr:uid="{00000000-0005-0000-0000-000044690000}"/>
    <cellStyle name="Separador de milhares 5 2 3 2 4 4 2" xfId="29435" xr:uid="{00000000-0005-0000-0000-000045690000}"/>
    <cellStyle name="Separador de milhares 5 2 3 2 4 4 3" xfId="39615" xr:uid="{00000000-0005-0000-0000-000046690000}"/>
    <cellStyle name="Separador de milhares 5 2 3 2 4 4 4" xfId="19255" xr:uid="{00000000-0005-0000-0000-000047690000}"/>
    <cellStyle name="Separador de milhares 5 2 3 2 4 5" xfId="23940" xr:uid="{00000000-0005-0000-0000-000048690000}"/>
    <cellStyle name="Separador de milhares 5 2 3 2 4 6" xfId="34120" xr:uid="{00000000-0005-0000-0000-000049690000}"/>
    <cellStyle name="Separador de milhares 5 2 3 2 4 7" xfId="13759" xr:uid="{00000000-0005-0000-0000-00004A690000}"/>
    <cellStyle name="Separador de milhares 5 2 3 2 5" xfId="5629" xr:uid="{00000000-0005-0000-0000-00004B690000}"/>
    <cellStyle name="Separador de milhares 5 2 3 2 5 2" xfId="9155" xr:uid="{00000000-0005-0000-0000-00004C690000}"/>
    <cellStyle name="Separador de milhares 5 2 3 2 5 2 2" xfId="28339" xr:uid="{00000000-0005-0000-0000-00004D690000}"/>
    <cellStyle name="Separador de milhares 5 2 3 2 5 2 3" xfId="38519" xr:uid="{00000000-0005-0000-0000-00004E690000}"/>
    <cellStyle name="Separador de milhares 5 2 3 2 5 2 4" xfId="18159" xr:uid="{00000000-0005-0000-0000-00004F690000}"/>
    <cellStyle name="Separador de milhares 5 2 3 2 5 3" xfId="24816" xr:uid="{00000000-0005-0000-0000-000050690000}"/>
    <cellStyle name="Separador de milhares 5 2 3 2 5 4" xfId="34996" xr:uid="{00000000-0005-0000-0000-000051690000}"/>
    <cellStyle name="Separador de milhares 5 2 3 2 5 5" xfId="14635" xr:uid="{00000000-0005-0000-0000-000052690000}"/>
    <cellStyle name="Separador de milhares 5 2 3 2 6" xfId="7382" xr:uid="{00000000-0005-0000-0000-000053690000}"/>
    <cellStyle name="Separador de milhares 5 2 3 2 6 2" xfId="26569" xr:uid="{00000000-0005-0000-0000-000054690000}"/>
    <cellStyle name="Separador de milhares 5 2 3 2 6 3" xfId="36749" xr:uid="{00000000-0005-0000-0000-000055690000}"/>
    <cellStyle name="Separador de milhares 5 2 3 2 6 4" xfId="16388" xr:uid="{00000000-0005-0000-0000-000056690000}"/>
    <cellStyle name="Separador de milhares 5 2 3 2 7" xfId="9375" xr:uid="{00000000-0005-0000-0000-000057690000}"/>
    <cellStyle name="Separador de milhares 5 2 3 2 7 2" xfId="28559" xr:uid="{00000000-0005-0000-0000-000058690000}"/>
    <cellStyle name="Separador de milhares 5 2 3 2 7 3" xfId="38739" xr:uid="{00000000-0005-0000-0000-000059690000}"/>
    <cellStyle name="Separador de milhares 5 2 3 2 7 4" xfId="18379" xr:uid="{00000000-0005-0000-0000-00005A690000}"/>
    <cellStyle name="Separador de milhares 5 2 3 2 8" xfId="11128" xr:uid="{00000000-0005-0000-0000-00005B690000}"/>
    <cellStyle name="Separador de milhares 5 2 3 2 8 2" xfId="30312" xr:uid="{00000000-0005-0000-0000-00005C690000}"/>
    <cellStyle name="Separador de milhares 5 2 3 2 8 3" xfId="40492" xr:uid="{00000000-0005-0000-0000-00005D690000}"/>
    <cellStyle name="Separador de milhares 5 2 3 2 8 4" xfId="20132" xr:uid="{00000000-0005-0000-0000-00005E690000}"/>
    <cellStyle name="Separador de milhares 5 2 3 2 9" xfId="12004" xr:uid="{00000000-0005-0000-0000-00005F690000}"/>
    <cellStyle name="Separador de milhares 5 2 3 2 9 2" xfId="31188" xr:uid="{00000000-0005-0000-0000-000060690000}"/>
    <cellStyle name="Separador de milhares 5 2 3 2 9 3" xfId="41368" xr:uid="{00000000-0005-0000-0000-000061690000}"/>
    <cellStyle name="Separador de milhares 5 2 3 2 9 4" xfId="21008" xr:uid="{00000000-0005-0000-0000-000062690000}"/>
    <cellStyle name="Separador de milhares 5 2 3 20" xfId="3754" xr:uid="{00000000-0005-0000-0000-000063690000}"/>
    <cellStyle name="Separador de milhares 5 2 3 3" xfId="2119" xr:uid="{00000000-0005-0000-0000-000064690000}"/>
    <cellStyle name="Separador de milhares 5 2 3 3 10" xfId="23165" xr:uid="{00000000-0005-0000-0000-000065690000}"/>
    <cellStyle name="Separador de milhares 5 2 3 3 11" xfId="33345" xr:uid="{00000000-0005-0000-0000-000066690000}"/>
    <cellStyle name="Separador de milhares 5 2 3 3 12" xfId="12984" xr:uid="{00000000-0005-0000-0000-000067690000}"/>
    <cellStyle name="Separador de milhares 5 2 3 3 13" xfId="3977" xr:uid="{00000000-0005-0000-0000-000068690000}"/>
    <cellStyle name="Separador de milhares 5 2 3 3 2" xfId="4415" xr:uid="{00000000-0005-0000-0000-000069690000}"/>
    <cellStyle name="Separador de milhares 5 2 3 3 2 10" xfId="33783" xr:uid="{00000000-0005-0000-0000-00006A690000}"/>
    <cellStyle name="Separador de milhares 5 2 3 3 2 11" xfId="13422" xr:uid="{00000000-0005-0000-0000-00006B690000}"/>
    <cellStyle name="Separador de milhares 5 2 3 3 2 2" xfId="5292" xr:uid="{00000000-0005-0000-0000-00006C690000}"/>
    <cellStyle name="Separador de milhares 5 2 3 3 2 2 2" xfId="7044" xr:uid="{00000000-0005-0000-0000-00006D690000}"/>
    <cellStyle name="Separador de milhares 5 2 3 3 2 2 2 2" xfId="26231" xr:uid="{00000000-0005-0000-0000-00006E690000}"/>
    <cellStyle name="Separador de milhares 5 2 3 3 2 2 2 3" xfId="36411" xr:uid="{00000000-0005-0000-0000-00006F690000}"/>
    <cellStyle name="Separador de milhares 5 2 3 3 2 2 2 4" xfId="16050" xr:uid="{00000000-0005-0000-0000-000070690000}"/>
    <cellStyle name="Separador de milhares 5 2 3 3 2 2 3" xfId="8797" xr:uid="{00000000-0005-0000-0000-000071690000}"/>
    <cellStyle name="Separador de milhares 5 2 3 3 2 2 3 2" xfId="27984" xr:uid="{00000000-0005-0000-0000-000072690000}"/>
    <cellStyle name="Separador de milhares 5 2 3 3 2 2 3 3" xfId="38164" xr:uid="{00000000-0005-0000-0000-000073690000}"/>
    <cellStyle name="Separador de milhares 5 2 3 3 2 2 3 4" xfId="17803" xr:uid="{00000000-0005-0000-0000-000074690000}"/>
    <cellStyle name="Separador de milhares 5 2 3 3 2 2 4" xfId="10790" xr:uid="{00000000-0005-0000-0000-000075690000}"/>
    <cellStyle name="Separador de milhares 5 2 3 3 2 2 4 2" xfId="29974" xr:uid="{00000000-0005-0000-0000-000076690000}"/>
    <cellStyle name="Separador de milhares 5 2 3 3 2 2 4 3" xfId="40154" xr:uid="{00000000-0005-0000-0000-000077690000}"/>
    <cellStyle name="Separador de milhares 5 2 3 3 2 2 4 4" xfId="19794" xr:uid="{00000000-0005-0000-0000-000078690000}"/>
    <cellStyle name="Separador de milhares 5 2 3 3 2 2 5" xfId="24479" xr:uid="{00000000-0005-0000-0000-000079690000}"/>
    <cellStyle name="Separador de milhares 5 2 3 3 2 2 6" xfId="34659" xr:uid="{00000000-0005-0000-0000-00007A690000}"/>
    <cellStyle name="Separador de milhares 5 2 3 3 2 2 7" xfId="14298" xr:uid="{00000000-0005-0000-0000-00007B690000}"/>
    <cellStyle name="Separador de milhares 5 2 3 3 2 3" xfId="6168" xr:uid="{00000000-0005-0000-0000-00007C690000}"/>
    <cellStyle name="Separador de milhares 5 2 3 3 2 3 2" xfId="25355" xr:uid="{00000000-0005-0000-0000-00007D690000}"/>
    <cellStyle name="Separador de milhares 5 2 3 3 2 3 3" xfId="35535" xr:uid="{00000000-0005-0000-0000-00007E690000}"/>
    <cellStyle name="Separador de milhares 5 2 3 3 2 3 4" xfId="15174" xr:uid="{00000000-0005-0000-0000-00007F690000}"/>
    <cellStyle name="Separador de milhares 5 2 3 3 2 4" xfId="7921" xr:uid="{00000000-0005-0000-0000-000080690000}"/>
    <cellStyle name="Separador de milhares 5 2 3 3 2 4 2" xfId="27108" xr:uid="{00000000-0005-0000-0000-000081690000}"/>
    <cellStyle name="Separador de milhares 5 2 3 3 2 4 3" xfId="37288" xr:uid="{00000000-0005-0000-0000-000082690000}"/>
    <cellStyle name="Separador de milhares 5 2 3 3 2 4 4" xfId="16927" xr:uid="{00000000-0005-0000-0000-000083690000}"/>
    <cellStyle name="Separador de milhares 5 2 3 3 2 5" xfId="9914" xr:uid="{00000000-0005-0000-0000-000084690000}"/>
    <cellStyle name="Separador de milhares 5 2 3 3 2 5 2" xfId="29098" xr:uid="{00000000-0005-0000-0000-000085690000}"/>
    <cellStyle name="Separador de milhares 5 2 3 3 2 5 3" xfId="39278" xr:uid="{00000000-0005-0000-0000-000086690000}"/>
    <cellStyle name="Separador de milhares 5 2 3 3 2 5 4" xfId="18918" xr:uid="{00000000-0005-0000-0000-000087690000}"/>
    <cellStyle name="Separador de milhares 5 2 3 3 2 6" xfId="11667" xr:uid="{00000000-0005-0000-0000-000088690000}"/>
    <cellStyle name="Separador de milhares 5 2 3 3 2 6 2" xfId="30851" xr:uid="{00000000-0005-0000-0000-000089690000}"/>
    <cellStyle name="Separador de milhares 5 2 3 3 2 6 3" xfId="41031" xr:uid="{00000000-0005-0000-0000-00008A690000}"/>
    <cellStyle name="Separador de milhares 5 2 3 3 2 6 4" xfId="20671" xr:uid="{00000000-0005-0000-0000-00008B690000}"/>
    <cellStyle name="Separador de milhares 5 2 3 3 2 7" xfId="12543" xr:uid="{00000000-0005-0000-0000-00008C690000}"/>
    <cellStyle name="Separador de milhares 5 2 3 3 2 7 2" xfId="31727" xr:uid="{00000000-0005-0000-0000-00008D690000}"/>
    <cellStyle name="Separador de milhares 5 2 3 3 2 7 3" xfId="41907" xr:uid="{00000000-0005-0000-0000-00008E690000}"/>
    <cellStyle name="Separador de milhares 5 2 3 3 2 7 4" xfId="21547" xr:uid="{00000000-0005-0000-0000-00008F690000}"/>
    <cellStyle name="Separador de milhares 5 2 3 3 2 8" xfId="22424" xr:uid="{00000000-0005-0000-0000-000090690000}"/>
    <cellStyle name="Separador de milhares 5 2 3 3 2 8 2" xfId="32604" xr:uid="{00000000-0005-0000-0000-000091690000}"/>
    <cellStyle name="Separador de milhares 5 2 3 3 2 8 3" xfId="42784" xr:uid="{00000000-0005-0000-0000-000092690000}"/>
    <cellStyle name="Separador de milhares 5 2 3 3 2 9" xfId="23603" xr:uid="{00000000-0005-0000-0000-000093690000}"/>
    <cellStyle name="Separador de milhares 5 2 3 3 3" xfId="4854" xr:uid="{00000000-0005-0000-0000-000094690000}"/>
    <cellStyle name="Separador de milhares 5 2 3 3 3 2" xfId="6606" xr:uid="{00000000-0005-0000-0000-000095690000}"/>
    <cellStyle name="Separador de milhares 5 2 3 3 3 2 2" xfId="25793" xr:uid="{00000000-0005-0000-0000-000096690000}"/>
    <cellStyle name="Separador de milhares 5 2 3 3 3 2 3" xfId="35973" xr:uid="{00000000-0005-0000-0000-000097690000}"/>
    <cellStyle name="Separador de milhares 5 2 3 3 3 2 4" xfId="15612" xr:uid="{00000000-0005-0000-0000-000098690000}"/>
    <cellStyle name="Separador de milhares 5 2 3 3 3 3" xfId="8359" xr:uid="{00000000-0005-0000-0000-000099690000}"/>
    <cellStyle name="Separador de milhares 5 2 3 3 3 3 2" xfId="27546" xr:uid="{00000000-0005-0000-0000-00009A690000}"/>
    <cellStyle name="Separador de milhares 5 2 3 3 3 3 3" xfId="37726" xr:uid="{00000000-0005-0000-0000-00009B690000}"/>
    <cellStyle name="Separador de milhares 5 2 3 3 3 3 4" xfId="17365" xr:uid="{00000000-0005-0000-0000-00009C690000}"/>
    <cellStyle name="Separador de milhares 5 2 3 3 3 4" xfId="10352" xr:uid="{00000000-0005-0000-0000-00009D690000}"/>
    <cellStyle name="Separador de milhares 5 2 3 3 3 4 2" xfId="29536" xr:uid="{00000000-0005-0000-0000-00009E690000}"/>
    <cellStyle name="Separador de milhares 5 2 3 3 3 4 3" xfId="39716" xr:uid="{00000000-0005-0000-0000-00009F690000}"/>
    <cellStyle name="Separador de milhares 5 2 3 3 3 4 4" xfId="19356" xr:uid="{00000000-0005-0000-0000-0000A0690000}"/>
    <cellStyle name="Separador de milhares 5 2 3 3 3 5" xfId="24041" xr:uid="{00000000-0005-0000-0000-0000A1690000}"/>
    <cellStyle name="Separador de milhares 5 2 3 3 3 6" xfId="34221" xr:uid="{00000000-0005-0000-0000-0000A2690000}"/>
    <cellStyle name="Separador de milhares 5 2 3 3 3 7" xfId="13860" xr:uid="{00000000-0005-0000-0000-0000A3690000}"/>
    <cellStyle name="Separador de milhares 5 2 3 3 4" xfId="5730" xr:uid="{00000000-0005-0000-0000-0000A4690000}"/>
    <cellStyle name="Separador de milhares 5 2 3 3 4 2" xfId="24917" xr:uid="{00000000-0005-0000-0000-0000A5690000}"/>
    <cellStyle name="Separador de milhares 5 2 3 3 4 3" xfId="35097" xr:uid="{00000000-0005-0000-0000-0000A6690000}"/>
    <cellStyle name="Separador de milhares 5 2 3 3 4 4" xfId="14736" xr:uid="{00000000-0005-0000-0000-0000A7690000}"/>
    <cellStyle name="Separador de milhares 5 2 3 3 5" xfId="7483" xr:uid="{00000000-0005-0000-0000-0000A8690000}"/>
    <cellStyle name="Separador de milhares 5 2 3 3 5 2" xfId="26670" xr:uid="{00000000-0005-0000-0000-0000A9690000}"/>
    <cellStyle name="Separador de milhares 5 2 3 3 5 3" xfId="36850" xr:uid="{00000000-0005-0000-0000-0000AA690000}"/>
    <cellStyle name="Separador de milhares 5 2 3 3 5 4" xfId="16489" xr:uid="{00000000-0005-0000-0000-0000AB690000}"/>
    <cellStyle name="Separador de milhares 5 2 3 3 6" xfId="9476" xr:uid="{00000000-0005-0000-0000-0000AC690000}"/>
    <cellStyle name="Separador de milhares 5 2 3 3 6 2" xfId="28660" xr:uid="{00000000-0005-0000-0000-0000AD690000}"/>
    <cellStyle name="Separador de milhares 5 2 3 3 6 3" xfId="38840" xr:uid="{00000000-0005-0000-0000-0000AE690000}"/>
    <cellStyle name="Separador de milhares 5 2 3 3 6 4" xfId="18480" xr:uid="{00000000-0005-0000-0000-0000AF690000}"/>
    <cellStyle name="Separador de milhares 5 2 3 3 7" xfId="11229" xr:uid="{00000000-0005-0000-0000-0000B0690000}"/>
    <cellStyle name="Separador de milhares 5 2 3 3 7 2" xfId="30413" xr:uid="{00000000-0005-0000-0000-0000B1690000}"/>
    <cellStyle name="Separador de milhares 5 2 3 3 7 3" xfId="40593" xr:uid="{00000000-0005-0000-0000-0000B2690000}"/>
    <cellStyle name="Separador de milhares 5 2 3 3 7 4" xfId="20233" xr:uid="{00000000-0005-0000-0000-0000B3690000}"/>
    <cellStyle name="Separador de milhares 5 2 3 3 8" xfId="12105" xr:uid="{00000000-0005-0000-0000-0000B4690000}"/>
    <cellStyle name="Separador de milhares 5 2 3 3 8 2" xfId="31289" xr:uid="{00000000-0005-0000-0000-0000B5690000}"/>
    <cellStyle name="Separador de milhares 5 2 3 3 8 3" xfId="41469" xr:uid="{00000000-0005-0000-0000-0000B6690000}"/>
    <cellStyle name="Separador de milhares 5 2 3 3 8 4" xfId="21109" xr:uid="{00000000-0005-0000-0000-0000B7690000}"/>
    <cellStyle name="Separador de milhares 5 2 3 3 9" xfId="21986" xr:uid="{00000000-0005-0000-0000-0000B8690000}"/>
    <cellStyle name="Separador de milhares 5 2 3 3 9 2" xfId="32166" xr:uid="{00000000-0005-0000-0000-0000B9690000}"/>
    <cellStyle name="Separador de milhares 5 2 3 3 9 3" xfId="42346" xr:uid="{00000000-0005-0000-0000-0000BA690000}"/>
    <cellStyle name="Separador de milhares 5 2 3 4" xfId="3467" xr:uid="{00000000-0005-0000-0000-0000BB690000}"/>
    <cellStyle name="Separador de milhares 5 2 3 4 10" xfId="33564" xr:uid="{00000000-0005-0000-0000-0000BC690000}"/>
    <cellStyle name="Separador de milhares 5 2 3 4 11" xfId="13203" xr:uid="{00000000-0005-0000-0000-0000BD690000}"/>
    <cellStyle name="Separador de milhares 5 2 3 4 12" xfId="4196" xr:uid="{00000000-0005-0000-0000-0000BE690000}"/>
    <cellStyle name="Separador de milhares 5 2 3 4 2" xfId="5073" xr:uid="{00000000-0005-0000-0000-0000BF690000}"/>
    <cellStyle name="Separador de milhares 5 2 3 4 2 2" xfId="6825" xr:uid="{00000000-0005-0000-0000-0000C0690000}"/>
    <cellStyle name="Separador de milhares 5 2 3 4 2 2 2" xfId="26012" xr:uid="{00000000-0005-0000-0000-0000C1690000}"/>
    <cellStyle name="Separador de milhares 5 2 3 4 2 2 3" xfId="36192" xr:uid="{00000000-0005-0000-0000-0000C2690000}"/>
    <cellStyle name="Separador de milhares 5 2 3 4 2 2 4" xfId="15831" xr:uid="{00000000-0005-0000-0000-0000C3690000}"/>
    <cellStyle name="Separador de milhares 5 2 3 4 2 3" xfId="8578" xr:uid="{00000000-0005-0000-0000-0000C4690000}"/>
    <cellStyle name="Separador de milhares 5 2 3 4 2 3 2" xfId="27765" xr:uid="{00000000-0005-0000-0000-0000C5690000}"/>
    <cellStyle name="Separador de milhares 5 2 3 4 2 3 3" xfId="37945" xr:uid="{00000000-0005-0000-0000-0000C6690000}"/>
    <cellStyle name="Separador de milhares 5 2 3 4 2 3 4" xfId="17584" xr:uid="{00000000-0005-0000-0000-0000C7690000}"/>
    <cellStyle name="Separador de milhares 5 2 3 4 2 4" xfId="10571" xr:uid="{00000000-0005-0000-0000-0000C8690000}"/>
    <cellStyle name="Separador de milhares 5 2 3 4 2 4 2" xfId="29755" xr:uid="{00000000-0005-0000-0000-0000C9690000}"/>
    <cellStyle name="Separador de milhares 5 2 3 4 2 4 3" xfId="39935" xr:uid="{00000000-0005-0000-0000-0000CA690000}"/>
    <cellStyle name="Separador de milhares 5 2 3 4 2 4 4" xfId="19575" xr:uid="{00000000-0005-0000-0000-0000CB690000}"/>
    <cellStyle name="Separador de milhares 5 2 3 4 2 5" xfId="24260" xr:uid="{00000000-0005-0000-0000-0000CC690000}"/>
    <cellStyle name="Separador de milhares 5 2 3 4 2 6" xfId="34440" xr:uid="{00000000-0005-0000-0000-0000CD690000}"/>
    <cellStyle name="Separador de milhares 5 2 3 4 2 7" xfId="14079" xr:uid="{00000000-0005-0000-0000-0000CE690000}"/>
    <cellStyle name="Separador de milhares 5 2 3 4 3" xfId="5949" xr:uid="{00000000-0005-0000-0000-0000CF690000}"/>
    <cellStyle name="Separador de milhares 5 2 3 4 3 2" xfId="25136" xr:uid="{00000000-0005-0000-0000-0000D0690000}"/>
    <cellStyle name="Separador de milhares 5 2 3 4 3 3" xfId="35316" xr:uid="{00000000-0005-0000-0000-0000D1690000}"/>
    <cellStyle name="Separador de milhares 5 2 3 4 3 4" xfId="14955" xr:uid="{00000000-0005-0000-0000-0000D2690000}"/>
    <cellStyle name="Separador de milhares 5 2 3 4 4" xfId="7702" xr:uid="{00000000-0005-0000-0000-0000D3690000}"/>
    <cellStyle name="Separador de milhares 5 2 3 4 4 2" xfId="26889" xr:uid="{00000000-0005-0000-0000-0000D4690000}"/>
    <cellStyle name="Separador de milhares 5 2 3 4 4 3" xfId="37069" xr:uid="{00000000-0005-0000-0000-0000D5690000}"/>
    <cellStyle name="Separador de milhares 5 2 3 4 4 4" xfId="16708" xr:uid="{00000000-0005-0000-0000-0000D6690000}"/>
    <cellStyle name="Separador de milhares 5 2 3 4 5" xfId="9695" xr:uid="{00000000-0005-0000-0000-0000D7690000}"/>
    <cellStyle name="Separador de milhares 5 2 3 4 5 2" xfId="28879" xr:uid="{00000000-0005-0000-0000-0000D8690000}"/>
    <cellStyle name="Separador de milhares 5 2 3 4 5 3" xfId="39059" xr:uid="{00000000-0005-0000-0000-0000D9690000}"/>
    <cellStyle name="Separador de milhares 5 2 3 4 5 4" xfId="18699" xr:uid="{00000000-0005-0000-0000-0000DA690000}"/>
    <cellStyle name="Separador de milhares 5 2 3 4 6" xfId="11448" xr:uid="{00000000-0005-0000-0000-0000DB690000}"/>
    <cellStyle name="Separador de milhares 5 2 3 4 6 2" xfId="30632" xr:uid="{00000000-0005-0000-0000-0000DC690000}"/>
    <cellStyle name="Separador de milhares 5 2 3 4 6 3" xfId="40812" xr:uid="{00000000-0005-0000-0000-0000DD690000}"/>
    <cellStyle name="Separador de milhares 5 2 3 4 6 4" xfId="20452" xr:uid="{00000000-0005-0000-0000-0000DE690000}"/>
    <cellStyle name="Separador de milhares 5 2 3 4 7" xfId="12324" xr:uid="{00000000-0005-0000-0000-0000DF690000}"/>
    <cellStyle name="Separador de milhares 5 2 3 4 7 2" xfId="31508" xr:uid="{00000000-0005-0000-0000-0000E0690000}"/>
    <cellStyle name="Separador de milhares 5 2 3 4 7 3" xfId="41688" xr:uid="{00000000-0005-0000-0000-0000E1690000}"/>
    <cellStyle name="Separador de milhares 5 2 3 4 7 4" xfId="21328" xr:uid="{00000000-0005-0000-0000-0000E2690000}"/>
    <cellStyle name="Separador de milhares 5 2 3 4 8" xfId="22205" xr:uid="{00000000-0005-0000-0000-0000E3690000}"/>
    <cellStyle name="Separador de milhares 5 2 3 4 8 2" xfId="32385" xr:uid="{00000000-0005-0000-0000-0000E4690000}"/>
    <cellStyle name="Separador de milhares 5 2 3 4 8 3" xfId="42565" xr:uid="{00000000-0005-0000-0000-0000E5690000}"/>
    <cellStyle name="Separador de milhares 5 2 3 4 9" xfId="23384" xr:uid="{00000000-0005-0000-0000-0000E6690000}"/>
    <cellStyle name="Separador de milhares 5 2 3 5" xfId="4635" xr:uid="{00000000-0005-0000-0000-0000E7690000}"/>
    <cellStyle name="Separador de milhares 5 2 3 5 2" xfId="6387" xr:uid="{00000000-0005-0000-0000-0000E8690000}"/>
    <cellStyle name="Separador de milhares 5 2 3 5 2 2" xfId="25574" xr:uid="{00000000-0005-0000-0000-0000E9690000}"/>
    <cellStyle name="Separador de milhares 5 2 3 5 2 3" xfId="35754" xr:uid="{00000000-0005-0000-0000-0000EA690000}"/>
    <cellStyle name="Separador de milhares 5 2 3 5 2 4" xfId="15393" xr:uid="{00000000-0005-0000-0000-0000EB690000}"/>
    <cellStyle name="Separador de milhares 5 2 3 5 3" xfId="8140" xr:uid="{00000000-0005-0000-0000-0000EC690000}"/>
    <cellStyle name="Separador de milhares 5 2 3 5 3 2" xfId="27327" xr:uid="{00000000-0005-0000-0000-0000ED690000}"/>
    <cellStyle name="Separador de milhares 5 2 3 5 3 3" xfId="37507" xr:uid="{00000000-0005-0000-0000-0000EE690000}"/>
    <cellStyle name="Separador de milhares 5 2 3 5 3 4" xfId="17146" xr:uid="{00000000-0005-0000-0000-0000EF690000}"/>
    <cellStyle name="Separador de milhares 5 2 3 5 4" xfId="10133" xr:uid="{00000000-0005-0000-0000-0000F0690000}"/>
    <cellStyle name="Separador de milhares 5 2 3 5 4 2" xfId="29317" xr:uid="{00000000-0005-0000-0000-0000F1690000}"/>
    <cellStyle name="Separador de milhares 5 2 3 5 4 3" xfId="39497" xr:uid="{00000000-0005-0000-0000-0000F2690000}"/>
    <cellStyle name="Separador de milhares 5 2 3 5 4 4" xfId="19137" xr:uid="{00000000-0005-0000-0000-0000F3690000}"/>
    <cellStyle name="Separador de milhares 5 2 3 5 5" xfId="23822" xr:uid="{00000000-0005-0000-0000-0000F4690000}"/>
    <cellStyle name="Separador de milhares 5 2 3 5 6" xfId="34002" xr:uid="{00000000-0005-0000-0000-0000F5690000}"/>
    <cellStyle name="Separador de milhares 5 2 3 5 7" xfId="13641" xr:uid="{00000000-0005-0000-0000-0000F6690000}"/>
    <cellStyle name="Separador de milhares 5 2 3 6" xfId="5511" xr:uid="{00000000-0005-0000-0000-0000F7690000}"/>
    <cellStyle name="Separador de milhares 5 2 3 6 2" xfId="9037" xr:uid="{00000000-0005-0000-0000-0000F8690000}"/>
    <cellStyle name="Separador de milhares 5 2 3 6 2 2" xfId="28221" xr:uid="{00000000-0005-0000-0000-0000F9690000}"/>
    <cellStyle name="Separador de milhares 5 2 3 6 2 3" xfId="38401" xr:uid="{00000000-0005-0000-0000-0000FA690000}"/>
    <cellStyle name="Separador de milhares 5 2 3 6 2 4" xfId="18041" xr:uid="{00000000-0005-0000-0000-0000FB690000}"/>
    <cellStyle name="Separador de milhares 5 2 3 6 3" xfId="24698" xr:uid="{00000000-0005-0000-0000-0000FC690000}"/>
    <cellStyle name="Separador de milhares 5 2 3 6 4" xfId="34878" xr:uid="{00000000-0005-0000-0000-0000FD690000}"/>
    <cellStyle name="Separador de milhares 5 2 3 6 5" xfId="14517" xr:uid="{00000000-0005-0000-0000-0000FE690000}"/>
    <cellStyle name="Separador de milhares 5 2 3 7" xfId="7264" xr:uid="{00000000-0005-0000-0000-0000FF690000}"/>
    <cellStyle name="Separador de milhares 5 2 3 7 2" xfId="26451" xr:uid="{00000000-0005-0000-0000-0000006A0000}"/>
    <cellStyle name="Separador de milhares 5 2 3 7 3" xfId="36631" xr:uid="{00000000-0005-0000-0000-0000016A0000}"/>
    <cellStyle name="Separador de milhares 5 2 3 7 4" xfId="16270" xr:uid="{00000000-0005-0000-0000-0000026A0000}"/>
    <cellStyle name="Separador de milhares 5 2 3 8" xfId="9257" xr:uid="{00000000-0005-0000-0000-0000036A0000}"/>
    <cellStyle name="Separador de milhares 5 2 3 8 2" xfId="28441" xr:uid="{00000000-0005-0000-0000-0000046A0000}"/>
    <cellStyle name="Separador de milhares 5 2 3 8 3" xfId="38621" xr:uid="{00000000-0005-0000-0000-0000056A0000}"/>
    <cellStyle name="Separador de milhares 5 2 3 8 4" xfId="18261" xr:uid="{00000000-0005-0000-0000-0000066A0000}"/>
    <cellStyle name="Separador de milhares 5 2 3 9" xfId="11010" xr:uid="{00000000-0005-0000-0000-0000076A0000}"/>
    <cellStyle name="Separador de milhares 5 2 3 9 2" xfId="30194" xr:uid="{00000000-0005-0000-0000-0000086A0000}"/>
    <cellStyle name="Separador de milhares 5 2 3 9 3" xfId="40374" xr:uid="{00000000-0005-0000-0000-0000096A0000}"/>
    <cellStyle name="Separador de milhares 5 2 3 9 4" xfId="20014" xr:uid="{00000000-0005-0000-0000-00000A6A0000}"/>
    <cellStyle name="Separador de milhares 5 2 4" xfId="1108" xr:uid="{00000000-0005-0000-0000-00000B6A0000}"/>
    <cellStyle name="Separador de milhares 5 2 4 10" xfId="21883" xr:uid="{00000000-0005-0000-0000-00000C6A0000}"/>
    <cellStyle name="Separador de milhares 5 2 4 10 2" xfId="32063" xr:uid="{00000000-0005-0000-0000-00000D6A0000}"/>
    <cellStyle name="Separador de milhares 5 2 4 10 3" xfId="42243" xr:uid="{00000000-0005-0000-0000-00000E6A0000}"/>
    <cellStyle name="Separador de milhares 5 2 4 11" xfId="22779" xr:uid="{00000000-0005-0000-0000-00000F6A0000}"/>
    <cellStyle name="Separador de milhares 5 2 4 11 2" xfId="32959" xr:uid="{00000000-0005-0000-0000-0000106A0000}"/>
    <cellStyle name="Separador de milhares 5 2 4 11 3" xfId="43139" xr:uid="{00000000-0005-0000-0000-0000116A0000}"/>
    <cellStyle name="Separador de milhares 5 2 4 12" xfId="23018" xr:uid="{00000000-0005-0000-0000-0000126A0000}"/>
    <cellStyle name="Separador de milhares 5 2 4 13" xfId="33198" xr:uid="{00000000-0005-0000-0000-0000136A0000}"/>
    <cellStyle name="Separador de milhares 5 2 4 14" xfId="43378" xr:uid="{00000000-0005-0000-0000-0000146A0000}"/>
    <cellStyle name="Separador de milhares 5 2 4 15" xfId="43617" xr:uid="{00000000-0005-0000-0000-0000156A0000}"/>
    <cellStyle name="Separador de milhares 5 2 4 16" xfId="12881" xr:uid="{00000000-0005-0000-0000-0000166A0000}"/>
    <cellStyle name="Separador de milhares 5 2 4 17" xfId="3873" xr:uid="{00000000-0005-0000-0000-0000176A0000}"/>
    <cellStyle name="Separador de milhares 5 2 4 2" xfId="2458" xr:uid="{00000000-0005-0000-0000-0000186A0000}"/>
    <cellStyle name="Separador de milhares 5 2 4 2 10" xfId="23281" xr:uid="{00000000-0005-0000-0000-0000196A0000}"/>
    <cellStyle name="Separador de milhares 5 2 4 2 11" xfId="33461" xr:uid="{00000000-0005-0000-0000-00001A6A0000}"/>
    <cellStyle name="Separador de milhares 5 2 4 2 12" xfId="13100" xr:uid="{00000000-0005-0000-0000-00001B6A0000}"/>
    <cellStyle name="Separador de milhares 5 2 4 2 13" xfId="4093" xr:uid="{00000000-0005-0000-0000-00001C6A0000}"/>
    <cellStyle name="Separador de milhares 5 2 4 2 2" xfId="4531" xr:uid="{00000000-0005-0000-0000-00001D6A0000}"/>
    <cellStyle name="Separador de milhares 5 2 4 2 2 10" xfId="33899" xr:uid="{00000000-0005-0000-0000-00001E6A0000}"/>
    <cellStyle name="Separador de milhares 5 2 4 2 2 11" xfId="13538" xr:uid="{00000000-0005-0000-0000-00001F6A0000}"/>
    <cellStyle name="Separador de milhares 5 2 4 2 2 2" xfId="5408" xr:uid="{00000000-0005-0000-0000-0000206A0000}"/>
    <cellStyle name="Separador de milhares 5 2 4 2 2 2 2" xfId="7160" xr:uid="{00000000-0005-0000-0000-0000216A0000}"/>
    <cellStyle name="Separador de milhares 5 2 4 2 2 2 2 2" xfId="26347" xr:uid="{00000000-0005-0000-0000-0000226A0000}"/>
    <cellStyle name="Separador de milhares 5 2 4 2 2 2 2 3" xfId="36527" xr:uid="{00000000-0005-0000-0000-0000236A0000}"/>
    <cellStyle name="Separador de milhares 5 2 4 2 2 2 2 4" xfId="16166" xr:uid="{00000000-0005-0000-0000-0000246A0000}"/>
    <cellStyle name="Separador de milhares 5 2 4 2 2 2 3" xfId="8913" xr:uid="{00000000-0005-0000-0000-0000256A0000}"/>
    <cellStyle name="Separador de milhares 5 2 4 2 2 2 3 2" xfId="28100" xr:uid="{00000000-0005-0000-0000-0000266A0000}"/>
    <cellStyle name="Separador de milhares 5 2 4 2 2 2 3 3" xfId="38280" xr:uid="{00000000-0005-0000-0000-0000276A0000}"/>
    <cellStyle name="Separador de milhares 5 2 4 2 2 2 3 4" xfId="17919" xr:uid="{00000000-0005-0000-0000-0000286A0000}"/>
    <cellStyle name="Separador de milhares 5 2 4 2 2 2 4" xfId="10906" xr:uid="{00000000-0005-0000-0000-0000296A0000}"/>
    <cellStyle name="Separador de milhares 5 2 4 2 2 2 4 2" xfId="30090" xr:uid="{00000000-0005-0000-0000-00002A6A0000}"/>
    <cellStyle name="Separador de milhares 5 2 4 2 2 2 4 3" xfId="40270" xr:uid="{00000000-0005-0000-0000-00002B6A0000}"/>
    <cellStyle name="Separador de milhares 5 2 4 2 2 2 4 4" xfId="19910" xr:uid="{00000000-0005-0000-0000-00002C6A0000}"/>
    <cellStyle name="Separador de milhares 5 2 4 2 2 2 5" xfId="24595" xr:uid="{00000000-0005-0000-0000-00002D6A0000}"/>
    <cellStyle name="Separador de milhares 5 2 4 2 2 2 6" xfId="34775" xr:uid="{00000000-0005-0000-0000-00002E6A0000}"/>
    <cellStyle name="Separador de milhares 5 2 4 2 2 2 7" xfId="14414" xr:uid="{00000000-0005-0000-0000-00002F6A0000}"/>
    <cellStyle name="Separador de milhares 5 2 4 2 2 3" xfId="6284" xr:uid="{00000000-0005-0000-0000-0000306A0000}"/>
    <cellStyle name="Separador de milhares 5 2 4 2 2 3 2" xfId="25471" xr:uid="{00000000-0005-0000-0000-0000316A0000}"/>
    <cellStyle name="Separador de milhares 5 2 4 2 2 3 3" xfId="35651" xr:uid="{00000000-0005-0000-0000-0000326A0000}"/>
    <cellStyle name="Separador de milhares 5 2 4 2 2 3 4" xfId="15290" xr:uid="{00000000-0005-0000-0000-0000336A0000}"/>
    <cellStyle name="Separador de milhares 5 2 4 2 2 4" xfId="8037" xr:uid="{00000000-0005-0000-0000-0000346A0000}"/>
    <cellStyle name="Separador de milhares 5 2 4 2 2 4 2" xfId="27224" xr:uid="{00000000-0005-0000-0000-0000356A0000}"/>
    <cellStyle name="Separador de milhares 5 2 4 2 2 4 3" xfId="37404" xr:uid="{00000000-0005-0000-0000-0000366A0000}"/>
    <cellStyle name="Separador de milhares 5 2 4 2 2 4 4" xfId="17043" xr:uid="{00000000-0005-0000-0000-0000376A0000}"/>
    <cellStyle name="Separador de milhares 5 2 4 2 2 5" xfId="10030" xr:uid="{00000000-0005-0000-0000-0000386A0000}"/>
    <cellStyle name="Separador de milhares 5 2 4 2 2 5 2" xfId="29214" xr:uid="{00000000-0005-0000-0000-0000396A0000}"/>
    <cellStyle name="Separador de milhares 5 2 4 2 2 5 3" xfId="39394" xr:uid="{00000000-0005-0000-0000-00003A6A0000}"/>
    <cellStyle name="Separador de milhares 5 2 4 2 2 5 4" xfId="19034" xr:uid="{00000000-0005-0000-0000-00003B6A0000}"/>
    <cellStyle name="Separador de milhares 5 2 4 2 2 6" xfId="11783" xr:uid="{00000000-0005-0000-0000-00003C6A0000}"/>
    <cellStyle name="Separador de milhares 5 2 4 2 2 6 2" xfId="30967" xr:uid="{00000000-0005-0000-0000-00003D6A0000}"/>
    <cellStyle name="Separador de milhares 5 2 4 2 2 6 3" xfId="41147" xr:uid="{00000000-0005-0000-0000-00003E6A0000}"/>
    <cellStyle name="Separador de milhares 5 2 4 2 2 6 4" xfId="20787" xr:uid="{00000000-0005-0000-0000-00003F6A0000}"/>
    <cellStyle name="Separador de milhares 5 2 4 2 2 7" xfId="12659" xr:uid="{00000000-0005-0000-0000-0000406A0000}"/>
    <cellStyle name="Separador de milhares 5 2 4 2 2 7 2" xfId="31843" xr:uid="{00000000-0005-0000-0000-0000416A0000}"/>
    <cellStyle name="Separador de milhares 5 2 4 2 2 7 3" xfId="42023" xr:uid="{00000000-0005-0000-0000-0000426A0000}"/>
    <cellStyle name="Separador de milhares 5 2 4 2 2 7 4" xfId="21663" xr:uid="{00000000-0005-0000-0000-0000436A0000}"/>
    <cellStyle name="Separador de milhares 5 2 4 2 2 8" xfId="22540" xr:uid="{00000000-0005-0000-0000-0000446A0000}"/>
    <cellStyle name="Separador de milhares 5 2 4 2 2 8 2" xfId="32720" xr:uid="{00000000-0005-0000-0000-0000456A0000}"/>
    <cellStyle name="Separador de milhares 5 2 4 2 2 8 3" xfId="42900" xr:uid="{00000000-0005-0000-0000-0000466A0000}"/>
    <cellStyle name="Separador de milhares 5 2 4 2 2 9" xfId="23719" xr:uid="{00000000-0005-0000-0000-0000476A0000}"/>
    <cellStyle name="Separador de milhares 5 2 4 2 3" xfId="4970" xr:uid="{00000000-0005-0000-0000-0000486A0000}"/>
    <cellStyle name="Separador de milhares 5 2 4 2 3 2" xfId="6722" xr:uid="{00000000-0005-0000-0000-0000496A0000}"/>
    <cellStyle name="Separador de milhares 5 2 4 2 3 2 2" xfId="25909" xr:uid="{00000000-0005-0000-0000-00004A6A0000}"/>
    <cellStyle name="Separador de milhares 5 2 4 2 3 2 3" xfId="36089" xr:uid="{00000000-0005-0000-0000-00004B6A0000}"/>
    <cellStyle name="Separador de milhares 5 2 4 2 3 2 4" xfId="15728" xr:uid="{00000000-0005-0000-0000-00004C6A0000}"/>
    <cellStyle name="Separador de milhares 5 2 4 2 3 3" xfId="8475" xr:uid="{00000000-0005-0000-0000-00004D6A0000}"/>
    <cellStyle name="Separador de milhares 5 2 4 2 3 3 2" xfId="27662" xr:uid="{00000000-0005-0000-0000-00004E6A0000}"/>
    <cellStyle name="Separador de milhares 5 2 4 2 3 3 3" xfId="37842" xr:uid="{00000000-0005-0000-0000-00004F6A0000}"/>
    <cellStyle name="Separador de milhares 5 2 4 2 3 3 4" xfId="17481" xr:uid="{00000000-0005-0000-0000-0000506A0000}"/>
    <cellStyle name="Separador de milhares 5 2 4 2 3 4" xfId="10468" xr:uid="{00000000-0005-0000-0000-0000516A0000}"/>
    <cellStyle name="Separador de milhares 5 2 4 2 3 4 2" xfId="29652" xr:uid="{00000000-0005-0000-0000-0000526A0000}"/>
    <cellStyle name="Separador de milhares 5 2 4 2 3 4 3" xfId="39832" xr:uid="{00000000-0005-0000-0000-0000536A0000}"/>
    <cellStyle name="Separador de milhares 5 2 4 2 3 4 4" xfId="19472" xr:uid="{00000000-0005-0000-0000-0000546A0000}"/>
    <cellStyle name="Separador de milhares 5 2 4 2 3 5" xfId="24157" xr:uid="{00000000-0005-0000-0000-0000556A0000}"/>
    <cellStyle name="Separador de milhares 5 2 4 2 3 6" xfId="34337" xr:uid="{00000000-0005-0000-0000-0000566A0000}"/>
    <cellStyle name="Separador de milhares 5 2 4 2 3 7" xfId="13976" xr:uid="{00000000-0005-0000-0000-0000576A0000}"/>
    <cellStyle name="Separador de milhares 5 2 4 2 4" xfId="5846" xr:uid="{00000000-0005-0000-0000-0000586A0000}"/>
    <cellStyle name="Separador de milhares 5 2 4 2 4 2" xfId="25033" xr:uid="{00000000-0005-0000-0000-0000596A0000}"/>
    <cellStyle name="Separador de milhares 5 2 4 2 4 3" xfId="35213" xr:uid="{00000000-0005-0000-0000-00005A6A0000}"/>
    <cellStyle name="Separador de milhares 5 2 4 2 4 4" xfId="14852" xr:uid="{00000000-0005-0000-0000-00005B6A0000}"/>
    <cellStyle name="Separador de milhares 5 2 4 2 5" xfId="7599" xr:uid="{00000000-0005-0000-0000-00005C6A0000}"/>
    <cellStyle name="Separador de milhares 5 2 4 2 5 2" xfId="26786" xr:uid="{00000000-0005-0000-0000-00005D6A0000}"/>
    <cellStyle name="Separador de milhares 5 2 4 2 5 3" xfId="36966" xr:uid="{00000000-0005-0000-0000-00005E6A0000}"/>
    <cellStyle name="Separador de milhares 5 2 4 2 5 4" xfId="16605" xr:uid="{00000000-0005-0000-0000-00005F6A0000}"/>
    <cellStyle name="Separador de milhares 5 2 4 2 6" xfId="9592" xr:uid="{00000000-0005-0000-0000-0000606A0000}"/>
    <cellStyle name="Separador de milhares 5 2 4 2 6 2" xfId="28776" xr:uid="{00000000-0005-0000-0000-0000616A0000}"/>
    <cellStyle name="Separador de milhares 5 2 4 2 6 3" xfId="38956" xr:uid="{00000000-0005-0000-0000-0000626A0000}"/>
    <cellStyle name="Separador de milhares 5 2 4 2 6 4" xfId="18596" xr:uid="{00000000-0005-0000-0000-0000636A0000}"/>
    <cellStyle name="Separador de milhares 5 2 4 2 7" xfId="11345" xr:uid="{00000000-0005-0000-0000-0000646A0000}"/>
    <cellStyle name="Separador de milhares 5 2 4 2 7 2" xfId="30529" xr:uid="{00000000-0005-0000-0000-0000656A0000}"/>
    <cellStyle name="Separador de milhares 5 2 4 2 7 3" xfId="40709" xr:uid="{00000000-0005-0000-0000-0000666A0000}"/>
    <cellStyle name="Separador de milhares 5 2 4 2 7 4" xfId="20349" xr:uid="{00000000-0005-0000-0000-0000676A0000}"/>
    <cellStyle name="Separador de milhares 5 2 4 2 8" xfId="12221" xr:uid="{00000000-0005-0000-0000-0000686A0000}"/>
    <cellStyle name="Separador de milhares 5 2 4 2 8 2" xfId="31405" xr:uid="{00000000-0005-0000-0000-0000696A0000}"/>
    <cellStyle name="Separador de milhares 5 2 4 2 8 3" xfId="41585" xr:uid="{00000000-0005-0000-0000-00006A6A0000}"/>
    <cellStyle name="Separador de milhares 5 2 4 2 8 4" xfId="21225" xr:uid="{00000000-0005-0000-0000-00006B6A0000}"/>
    <cellStyle name="Separador de milhares 5 2 4 2 9" xfId="22102" xr:uid="{00000000-0005-0000-0000-00006C6A0000}"/>
    <cellStyle name="Separador de milhares 5 2 4 2 9 2" xfId="32282" xr:uid="{00000000-0005-0000-0000-00006D6A0000}"/>
    <cellStyle name="Separador de milhares 5 2 4 2 9 3" xfId="42462" xr:uid="{00000000-0005-0000-0000-00006E6A0000}"/>
    <cellStyle name="Separador de milhares 5 2 4 3" xfId="4312" xr:uid="{00000000-0005-0000-0000-00006F6A0000}"/>
    <cellStyle name="Separador de milhares 5 2 4 3 10" xfId="33680" xr:uid="{00000000-0005-0000-0000-0000706A0000}"/>
    <cellStyle name="Separador de milhares 5 2 4 3 11" xfId="13319" xr:uid="{00000000-0005-0000-0000-0000716A0000}"/>
    <cellStyle name="Separador de milhares 5 2 4 3 2" xfId="5189" xr:uid="{00000000-0005-0000-0000-0000726A0000}"/>
    <cellStyle name="Separador de milhares 5 2 4 3 2 2" xfId="6941" xr:uid="{00000000-0005-0000-0000-0000736A0000}"/>
    <cellStyle name="Separador de milhares 5 2 4 3 2 2 2" xfId="26128" xr:uid="{00000000-0005-0000-0000-0000746A0000}"/>
    <cellStyle name="Separador de milhares 5 2 4 3 2 2 3" xfId="36308" xr:uid="{00000000-0005-0000-0000-0000756A0000}"/>
    <cellStyle name="Separador de milhares 5 2 4 3 2 2 4" xfId="15947" xr:uid="{00000000-0005-0000-0000-0000766A0000}"/>
    <cellStyle name="Separador de milhares 5 2 4 3 2 3" xfId="8694" xr:uid="{00000000-0005-0000-0000-0000776A0000}"/>
    <cellStyle name="Separador de milhares 5 2 4 3 2 3 2" xfId="27881" xr:uid="{00000000-0005-0000-0000-0000786A0000}"/>
    <cellStyle name="Separador de milhares 5 2 4 3 2 3 3" xfId="38061" xr:uid="{00000000-0005-0000-0000-0000796A0000}"/>
    <cellStyle name="Separador de milhares 5 2 4 3 2 3 4" xfId="17700" xr:uid="{00000000-0005-0000-0000-00007A6A0000}"/>
    <cellStyle name="Separador de milhares 5 2 4 3 2 4" xfId="10687" xr:uid="{00000000-0005-0000-0000-00007B6A0000}"/>
    <cellStyle name="Separador de milhares 5 2 4 3 2 4 2" xfId="29871" xr:uid="{00000000-0005-0000-0000-00007C6A0000}"/>
    <cellStyle name="Separador de milhares 5 2 4 3 2 4 3" xfId="40051" xr:uid="{00000000-0005-0000-0000-00007D6A0000}"/>
    <cellStyle name="Separador de milhares 5 2 4 3 2 4 4" xfId="19691" xr:uid="{00000000-0005-0000-0000-00007E6A0000}"/>
    <cellStyle name="Separador de milhares 5 2 4 3 2 5" xfId="24376" xr:uid="{00000000-0005-0000-0000-00007F6A0000}"/>
    <cellStyle name="Separador de milhares 5 2 4 3 2 6" xfId="34556" xr:uid="{00000000-0005-0000-0000-0000806A0000}"/>
    <cellStyle name="Separador de milhares 5 2 4 3 2 7" xfId="14195" xr:uid="{00000000-0005-0000-0000-0000816A0000}"/>
    <cellStyle name="Separador de milhares 5 2 4 3 3" xfId="6065" xr:uid="{00000000-0005-0000-0000-0000826A0000}"/>
    <cellStyle name="Separador de milhares 5 2 4 3 3 2" xfId="25252" xr:uid="{00000000-0005-0000-0000-0000836A0000}"/>
    <cellStyle name="Separador de milhares 5 2 4 3 3 3" xfId="35432" xr:uid="{00000000-0005-0000-0000-0000846A0000}"/>
    <cellStyle name="Separador de milhares 5 2 4 3 3 4" xfId="15071" xr:uid="{00000000-0005-0000-0000-0000856A0000}"/>
    <cellStyle name="Separador de milhares 5 2 4 3 4" xfId="7818" xr:uid="{00000000-0005-0000-0000-0000866A0000}"/>
    <cellStyle name="Separador de milhares 5 2 4 3 4 2" xfId="27005" xr:uid="{00000000-0005-0000-0000-0000876A0000}"/>
    <cellStyle name="Separador de milhares 5 2 4 3 4 3" xfId="37185" xr:uid="{00000000-0005-0000-0000-0000886A0000}"/>
    <cellStyle name="Separador de milhares 5 2 4 3 4 4" xfId="16824" xr:uid="{00000000-0005-0000-0000-0000896A0000}"/>
    <cellStyle name="Separador de milhares 5 2 4 3 5" xfId="9811" xr:uid="{00000000-0005-0000-0000-00008A6A0000}"/>
    <cellStyle name="Separador de milhares 5 2 4 3 5 2" xfId="28995" xr:uid="{00000000-0005-0000-0000-00008B6A0000}"/>
    <cellStyle name="Separador de milhares 5 2 4 3 5 3" xfId="39175" xr:uid="{00000000-0005-0000-0000-00008C6A0000}"/>
    <cellStyle name="Separador de milhares 5 2 4 3 5 4" xfId="18815" xr:uid="{00000000-0005-0000-0000-00008D6A0000}"/>
    <cellStyle name="Separador de milhares 5 2 4 3 6" xfId="11564" xr:uid="{00000000-0005-0000-0000-00008E6A0000}"/>
    <cellStyle name="Separador de milhares 5 2 4 3 6 2" xfId="30748" xr:uid="{00000000-0005-0000-0000-00008F6A0000}"/>
    <cellStyle name="Separador de milhares 5 2 4 3 6 3" xfId="40928" xr:uid="{00000000-0005-0000-0000-0000906A0000}"/>
    <cellStyle name="Separador de milhares 5 2 4 3 6 4" xfId="20568" xr:uid="{00000000-0005-0000-0000-0000916A0000}"/>
    <cellStyle name="Separador de milhares 5 2 4 3 7" xfId="12440" xr:uid="{00000000-0005-0000-0000-0000926A0000}"/>
    <cellStyle name="Separador de milhares 5 2 4 3 7 2" xfId="31624" xr:uid="{00000000-0005-0000-0000-0000936A0000}"/>
    <cellStyle name="Separador de milhares 5 2 4 3 7 3" xfId="41804" xr:uid="{00000000-0005-0000-0000-0000946A0000}"/>
    <cellStyle name="Separador de milhares 5 2 4 3 7 4" xfId="21444" xr:uid="{00000000-0005-0000-0000-0000956A0000}"/>
    <cellStyle name="Separador de milhares 5 2 4 3 8" xfId="22321" xr:uid="{00000000-0005-0000-0000-0000966A0000}"/>
    <cellStyle name="Separador de milhares 5 2 4 3 8 2" xfId="32501" xr:uid="{00000000-0005-0000-0000-0000976A0000}"/>
    <cellStyle name="Separador de milhares 5 2 4 3 8 3" xfId="42681" xr:uid="{00000000-0005-0000-0000-0000986A0000}"/>
    <cellStyle name="Separador de milhares 5 2 4 3 9" xfId="23500" xr:uid="{00000000-0005-0000-0000-0000996A0000}"/>
    <cellStyle name="Separador de milhares 5 2 4 4" xfId="4751" xr:uid="{00000000-0005-0000-0000-00009A6A0000}"/>
    <cellStyle name="Separador de milhares 5 2 4 4 2" xfId="6503" xr:uid="{00000000-0005-0000-0000-00009B6A0000}"/>
    <cellStyle name="Separador de milhares 5 2 4 4 2 2" xfId="25690" xr:uid="{00000000-0005-0000-0000-00009C6A0000}"/>
    <cellStyle name="Separador de milhares 5 2 4 4 2 3" xfId="35870" xr:uid="{00000000-0005-0000-0000-00009D6A0000}"/>
    <cellStyle name="Separador de milhares 5 2 4 4 2 4" xfId="15509" xr:uid="{00000000-0005-0000-0000-00009E6A0000}"/>
    <cellStyle name="Separador de milhares 5 2 4 4 3" xfId="8256" xr:uid="{00000000-0005-0000-0000-00009F6A0000}"/>
    <cellStyle name="Separador de milhares 5 2 4 4 3 2" xfId="27443" xr:uid="{00000000-0005-0000-0000-0000A06A0000}"/>
    <cellStyle name="Separador de milhares 5 2 4 4 3 3" xfId="37623" xr:uid="{00000000-0005-0000-0000-0000A16A0000}"/>
    <cellStyle name="Separador de milhares 5 2 4 4 3 4" xfId="17262" xr:uid="{00000000-0005-0000-0000-0000A26A0000}"/>
    <cellStyle name="Separador de milhares 5 2 4 4 4" xfId="10249" xr:uid="{00000000-0005-0000-0000-0000A36A0000}"/>
    <cellStyle name="Separador de milhares 5 2 4 4 4 2" xfId="29433" xr:uid="{00000000-0005-0000-0000-0000A46A0000}"/>
    <cellStyle name="Separador de milhares 5 2 4 4 4 3" xfId="39613" xr:uid="{00000000-0005-0000-0000-0000A56A0000}"/>
    <cellStyle name="Separador de milhares 5 2 4 4 4 4" xfId="19253" xr:uid="{00000000-0005-0000-0000-0000A66A0000}"/>
    <cellStyle name="Separador de milhares 5 2 4 4 5" xfId="23938" xr:uid="{00000000-0005-0000-0000-0000A76A0000}"/>
    <cellStyle name="Separador de milhares 5 2 4 4 6" xfId="34118" xr:uid="{00000000-0005-0000-0000-0000A86A0000}"/>
    <cellStyle name="Separador de milhares 5 2 4 4 7" xfId="13757" xr:uid="{00000000-0005-0000-0000-0000A96A0000}"/>
    <cellStyle name="Separador de milhares 5 2 4 5" xfId="5627" xr:uid="{00000000-0005-0000-0000-0000AA6A0000}"/>
    <cellStyle name="Separador de milhares 5 2 4 5 2" xfId="9153" xr:uid="{00000000-0005-0000-0000-0000AB6A0000}"/>
    <cellStyle name="Separador de milhares 5 2 4 5 2 2" xfId="28337" xr:uid="{00000000-0005-0000-0000-0000AC6A0000}"/>
    <cellStyle name="Separador de milhares 5 2 4 5 2 3" xfId="38517" xr:uid="{00000000-0005-0000-0000-0000AD6A0000}"/>
    <cellStyle name="Separador de milhares 5 2 4 5 2 4" xfId="18157" xr:uid="{00000000-0005-0000-0000-0000AE6A0000}"/>
    <cellStyle name="Separador de milhares 5 2 4 5 3" xfId="24814" xr:uid="{00000000-0005-0000-0000-0000AF6A0000}"/>
    <cellStyle name="Separador de milhares 5 2 4 5 4" xfId="34994" xr:uid="{00000000-0005-0000-0000-0000B06A0000}"/>
    <cellStyle name="Separador de milhares 5 2 4 5 5" xfId="14633" xr:uid="{00000000-0005-0000-0000-0000B16A0000}"/>
    <cellStyle name="Separador de milhares 5 2 4 6" xfId="7380" xr:uid="{00000000-0005-0000-0000-0000B26A0000}"/>
    <cellStyle name="Separador de milhares 5 2 4 6 2" xfId="26567" xr:uid="{00000000-0005-0000-0000-0000B36A0000}"/>
    <cellStyle name="Separador de milhares 5 2 4 6 3" xfId="36747" xr:uid="{00000000-0005-0000-0000-0000B46A0000}"/>
    <cellStyle name="Separador de milhares 5 2 4 6 4" xfId="16386" xr:uid="{00000000-0005-0000-0000-0000B56A0000}"/>
    <cellStyle name="Separador de milhares 5 2 4 7" xfId="9373" xr:uid="{00000000-0005-0000-0000-0000B66A0000}"/>
    <cellStyle name="Separador de milhares 5 2 4 7 2" xfId="28557" xr:uid="{00000000-0005-0000-0000-0000B76A0000}"/>
    <cellStyle name="Separador de milhares 5 2 4 7 3" xfId="38737" xr:uid="{00000000-0005-0000-0000-0000B86A0000}"/>
    <cellStyle name="Separador de milhares 5 2 4 7 4" xfId="18377" xr:uid="{00000000-0005-0000-0000-0000B96A0000}"/>
    <cellStyle name="Separador de milhares 5 2 4 8" xfId="11126" xr:uid="{00000000-0005-0000-0000-0000BA6A0000}"/>
    <cellStyle name="Separador de milhares 5 2 4 8 2" xfId="30310" xr:uid="{00000000-0005-0000-0000-0000BB6A0000}"/>
    <cellStyle name="Separador de milhares 5 2 4 8 3" xfId="40490" xr:uid="{00000000-0005-0000-0000-0000BC6A0000}"/>
    <cellStyle name="Separador de milhares 5 2 4 8 4" xfId="20130" xr:uid="{00000000-0005-0000-0000-0000BD6A0000}"/>
    <cellStyle name="Separador de milhares 5 2 4 9" xfId="12002" xr:uid="{00000000-0005-0000-0000-0000BE6A0000}"/>
    <cellStyle name="Separador de milhares 5 2 4 9 2" xfId="31186" xr:uid="{00000000-0005-0000-0000-0000BF6A0000}"/>
    <cellStyle name="Separador de milhares 5 2 4 9 3" xfId="41366" xr:uid="{00000000-0005-0000-0000-0000C06A0000}"/>
    <cellStyle name="Separador de milhares 5 2 4 9 4" xfId="21006" xr:uid="{00000000-0005-0000-0000-0000C16A0000}"/>
    <cellStyle name="Separador de milhares 5 2 5" xfId="1784" xr:uid="{00000000-0005-0000-0000-0000C26A0000}"/>
    <cellStyle name="Separador de milhares 5 2 5 10" xfId="23163" xr:uid="{00000000-0005-0000-0000-0000C36A0000}"/>
    <cellStyle name="Separador de milhares 5 2 5 11" xfId="33343" xr:uid="{00000000-0005-0000-0000-0000C46A0000}"/>
    <cellStyle name="Separador de milhares 5 2 5 12" xfId="12982" xr:uid="{00000000-0005-0000-0000-0000C56A0000}"/>
    <cellStyle name="Separador de milhares 5 2 5 13" xfId="3975" xr:uid="{00000000-0005-0000-0000-0000C66A0000}"/>
    <cellStyle name="Separador de milhares 5 2 5 2" xfId="4413" xr:uid="{00000000-0005-0000-0000-0000C76A0000}"/>
    <cellStyle name="Separador de milhares 5 2 5 2 10" xfId="33781" xr:uid="{00000000-0005-0000-0000-0000C86A0000}"/>
    <cellStyle name="Separador de milhares 5 2 5 2 11" xfId="13420" xr:uid="{00000000-0005-0000-0000-0000C96A0000}"/>
    <cellStyle name="Separador de milhares 5 2 5 2 2" xfId="5290" xr:uid="{00000000-0005-0000-0000-0000CA6A0000}"/>
    <cellStyle name="Separador de milhares 5 2 5 2 2 2" xfId="7042" xr:uid="{00000000-0005-0000-0000-0000CB6A0000}"/>
    <cellStyle name="Separador de milhares 5 2 5 2 2 2 2" xfId="26229" xr:uid="{00000000-0005-0000-0000-0000CC6A0000}"/>
    <cellStyle name="Separador de milhares 5 2 5 2 2 2 3" xfId="36409" xr:uid="{00000000-0005-0000-0000-0000CD6A0000}"/>
    <cellStyle name="Separador de milhares 5 2 5 2 2 2 4" xfId="16048" xr:uid="{00000000-0005-0000-0000-0000CE6A0000}"/>
    <cellStyle name="Separador de milhares 5 2 5 2 2 3" xfId="8795" xr:uid="{00000000-0005-0000-0000-0000CF6A0000}"/>
    <cellStyle name="Separador de milhares 5 2 5 2 2 3 2" xfId="27982" xr:uid="{00000000-0005-0000-0000-0000D06A0000}"/>
    <cellStyle name="Separador de milhares 5 2 5 2 2 3 3" xfId="38162" xr:uid="{00000000-0005-0000-0000-0000D16A0000}"/>
    <cellStyle name="Separador de milhares 5 2 5 2 2 3 4" xfId="17801" xr:uid="{00000000-0005-0000-0000-0000D26A0000}"/>
    <cellStyle name="Separador de milhares 5 2 5 2 2 4" xfId="10788" xr:uid="{00000000-0005-0000-0000-0000D36A0000}"/>
    <cellStyle name="Separador de milhares 5 2 5 2 2 4 2" xfId="29972" xr:uid="{00000000-0005-0000-0000-0000D46A0000}"/>
    <cellStyle name="Separador de milhares 5 2 5 2 2 4 3" xfId="40152" xr:uid="{00000000-0005-0000-0000-0000D56A0000}"/>
    <cellStyle name="Separador de milhares 5 2 5 2 2 4 4" xfId="19792" xr:uid="{00000000-0005-0000-0000-0000D66A0000}"/>
    <cellStyle name="Separador de milhares 5 2 5 2 2 5" xfId="24477" xr:uid="{00000000-0005-0000-0000-0000D76A0000}"/>
    <cellStyle name="Separador de milhares 5 2 5 2 2 6" xfId="34657" xr:uid="{00000000-0005-0000-0000-0000D86A0000}"/>
    <cellStyle name="Separador de milhares 5 2 5 2 2 7" xfId="14296" xr:uid="{00000000-0005-0000-0000-0000D96A0000}"/>
    <cellStyle name="Separador de milhares 5 2 5 2 3" xfId="6166" xr:uid="{00000000-0005-0000-0000-0000DA6A0000}"/>
    <cellStyle name="Separador de milhares 5 2 5 2 3 2" xfId="25353" xr:uid="{00000000-0005-0000-0000-0000DB6A0000}"/>
    <cellStyle name="Separador de milhares 5 2 5 2 3 3" xfId="35533" xr:uid="{00000000-0005-0000-0000-0000DC6A0000}"/>
    <cellStyle name="Separador de milhares 5 2 5 2 3 4" xfId="15172" xr:uid="{00000000-0005-0000-0000-0000DD6A0000}"/>
    <cellStyle name="Separador de milhares 5 2 5 2 4" xfId="7919" xr:uid="{00000000-0005-0000-0000-0000DE6A0000}"/>
    <cellStyle name="Separador de milhares 5 2 5 2 4 2" xfId="27106" xr:uid="{00000000-0005-0000-0000-0000DF6A0000}"/>
    <cellStyle name="Separador de milhares 5 2 5 2 4 3" xfId="37286" xr:uid="{00000000-0005-0000-0000-0000E06A0000}"/>
    <cellStyle name="Separador de milhares 5 2 5 2 4 4" xfId="16925" xr:uid="{00000000-0005-0000-0000-0000E16A0000}"/>
    <cellStyle name="Separador de milhares 5 2 5 2 5" xfId="9912" xr:uid="{00000000-0005-0000-0000-0000E26A0000}"/>
    <cellStyle name="Separador de milhares 5 2 5 2 5 2" xfId="29096" xr:uid="{00000000-0005-0000-0000-0000E36A0000}"/>
    <cellStyle name="Separador de milhares 5 2 5 2 5 3" xfId="39276" xr:uid="{00000000-0005-0000-0000-0000E46A0000}"/>
    <cellStyle name="Separador de milhares 5 2 5 2 5 4" xfId="18916" xr:uid="{00000000-0005-0000-0000-0000E56A0000}"/>
    <cellStyle name="Separador de milhares 5 2 5 2 6" xfId="11665" xr:uid="{00000000-0005-0000-0000-0000E66A0000}"/>
    <cellStyle name="Separador de milhares 5 2 5 2 6 2" xfId="30849" xr:uid="{00000000-0005-0000-0000-0000E76A0000}"/>
    <cellStyle name="Separador de milhares 5 2 5 2 6 3" xfId="41029" xr:uid="{00000000-0005-0000-0000-0000E86A0000}"/>
    <cellStyle name="Separador de milhares 5 2 5 2 6 4" xfId="20669" xr:uid="{00000000-0005-0000-0000-0000E96A0000}"/>
    <cellStyle name="Separador de milhares 5 2 5 2 7" xfId="12541" xr:uid="{00000000-0005-0000-0000-0000EA6A0000}"/>
    <cellStyle name="Separador de milhares 5 2 5 2 7 2" xfId="31725" xr:uid="{00000000-0005-0000-0000-0000EB6A0000}"/>
    <cellStyle name="Separador de milhares 5 2 5 2 7 3" xfId="41905" xr:uid="{00000000-0005-0000-0000-0000EC6A0000}"/>
    <cellStyle name="Separador de milhares 5 2 5 2 7 4" xfId="21545" xr:uid="{00000000-0005-0000-0000-0000ED6A0000}"/>
    <cellStyle name="Separador de milhares 5 2 5 2 8" xfId="22422" xr:uid="{00000000-0005-0000-0000-0000EE6A0000}"/>
    <cellStyle name="Separador de milhares 5 2 5 2 8 2" xfId="32602" xr:uid="{00000000-0005-0000-0000-0000EF6A0000}"/>
    <cellStyle name="Separador de milhares 5 2 5 2 8 3" xfId="42782" xr:uid="{00000000-0005-0000-0000-0000F06A0000}"/>
    <cellStyle name="Separador de milhares 5 2 5 2 9" xfId="23601" xr:uid="{00000000-0005-0000-0000-0000F16A0000}"/>
    <cellStyle name="Separador de milhares 5 2 5 3" xfId="4852" xr:uid="{00000000-0005-0000-0000-0000F26A0000}"/>
    <cellStyle name="Separador de milhares 5 2 5 3 2" xfId="6604" xr:uid="{00000000-0005-0000-0000-0000F36A0000}"/>
    <cellStyle name="Separador de milhares 5 2 5 3 2 2" xfId="25791" xr:uid="{00000000-0005-0000-0000-0000F46A0000}"/>
    <cellStyle name="Separador de milhares 5 2 5 3 2 3" xfId="35971" xr:uid="{00000000-0005-0000-0000-0000F56A0000}"/>
    <cellStyle name="Separador de milhares 5 2 5 3 2 4" xfId="15610" xr:uid="{00000000-0005-0000-0000-0000F66A0000}"/>
    <cellStyle name="Separador de milhares 5 2 5 3 3" xfId="8357" xr:uid="{00000000-0005-0000-0000-0000F76A0000}"/>
    <cellStyle name="Separador de milhares 5 2 5 3 3 2" xfId="27544" xr:uid="{00000000-0005-0000-0000-0000F86A0000}"/>
    <cellStyle name="Separador de milhares 5 2 5 3 3 3" xfId="37724" xr:uid="{00000000-0005-0000-0000-0000F96A0000}"/>
    <cellStyle name="Separador de milhares 5 2 5 3 3 4" xfId="17363" xr:uid="{00000000-0005-0000-0000-0000FA6A0000}"/>
    <cellStyle name="Separador de milhares 5 2 5 3 4" xfId="10350" xr:uid="{00000000-0005-0000-0000-0000FB6A0000}"/>
    <cellStyle name="Separador de milhares 5 2 5 3 4 2" xfId="29534" xr:uid="{00000000-0005-0000-0000-0000FC6A0000}"/>
    <cellStyle name="Separador de milhares 5 2 5 3 4 3" xfId="39714" xr:uid="{00000000-0005-0000-0000-0000FD6A0000}"/>
    <cellStyle name="Separador de milhares 5 2 5 3 4 4" xfId="19354" xr:uid="{00000000-0005-0000-0000-0000FE6A0000}"/>
    <cellStyle name="Separador de milhares 5 2 5 3 5" xfId="24039" xr:uid="{00000000-0005-0000-0000-0000FF6A0000}"/>
    <cellStyle name="Separador de milhares 5 2 5 3 6" xfId="34219" xr:uid="{00000000-0005-0000-0000-0000006B0000}"/>
    <cellStyle name="Separador de milhares 5 2 5 3 7" xfId="13858" xr:uid="{00000000-0005-0000-0000-0000016B0000}"/>
    <cellStyle name="Separador de milhares 5 2 5 4" xfId="5728" xr:uid="{00000000-0005-0000-0000-0000026B0000}"/>
    <cellStyle name="Separador de milhares 5 2 5 4 2" xfId="24915" xr:uid="{00000000-0005-0000-0000-0000036B0000}"/>
    <cellStyle name="Separador de milhares 5 2 5 4 3" xfId="35095" xr:uid="{00000000-0005-0000-0000-0000046B0000}"/>
    <cellStyle name="Separador de milhares 5 2 5 4 4" xfId="14734" xr:uid="{00000000-0005-0000-0000-0000056B0000}"/>
    <cellStyle name="Separador de milhares 5 2 5 5" xfId="7481" xr:uid="{00000000-0005-0000-0000-0000066B0000}"/>
    <cellStyle name="Separador de milhares 5 2 5 5 2" xfId="26668" xr:uid="{00000000-0005-0000-0000-0000076B0000}"/>
    <cellStyle name="Separador de milhares 5 2 5 5 3" xfId="36848" xr:uid="{00000000-0005-0000-0000-0000086B0000}"/>
    <cellStyle name="Separador de milhares 5 2 5 5 4" xfId="16487" xr:uid="{00000000-0005-0000-0000-0000096B0000}"/>
    <cellStyle name="Separador de milhares 5 2 5 6" xfId="9474" xr:uid="{00000000-0005-0000-0000-00000A6B0000}"/>
    <cellStyle name="Separador de milhares 5 2 5 6 2" xfId="28658" xr:uid="{00000000-0005-0000-0000-00000B6B0000}"/>
    <cellStyle name="Separador de milhares 5 2 5 6 3" xfId="38838" xr:uid="{00000000-0005-0000-0000-00000C6B0000}"/>
    <cellStyle name="Separador de milhares 5 2 5 6 4" xfId="18478" xr:uid="{00000000-0005-0000-0000-00000D6B0000}"/>
    <cellStyle name="Separador de milhares 5 2 5 7" xfId="11227" xr:uid="{00000000-0005-0000-0000-00000E6B0000}"/>
    <cellStyle name="Separador de milhares 5 2 5 7 2" xfId="30411" xr:uid="{00000000-0005-0000-0000-00000F6B0000}"/>
    <cellStyle name="Separador de milhares 5 2 5 7 3" xfId="40591" xr:uid="{00000000-0005-0000-0000-0000106B0000}"/>
    <cellStyle name="Separador de milhares 5 2 5 7 4" xfId="20231" xr:uid="{00000000-0005-0000-0000-0000116B0000}"/>
    <cellStyle name="Separador de milhares 5 2 5 8" xfId="12103" xr:uid="{00000000-0005-0000-0000-0000126B0000}"/>
    <cellStyle name="Separador de milhares 5 2 5 8 2" xfId="31287" xr:uid="{00000000-0005-0000-0000-0000136B0000}"/>
    <cellStyle name="Separador de milhares 5 2 5 8 3" xfId="41467" xr:uid="{00000000-0005-0000-0000-0000146B0000}"/>
    <cellStyle name="Separador de milhares 5 2 5 8 4" xfId="21107" xr:uid="{00000000-0005-0000-0000-0000156B0000}"/>
    <cellStyle name="Separador de milhares 5 2 5 9" xfId="21984" xr:uid="{00000000-0005-0000-0000-0000166B0000}"/>
    <cellStyle name="Separador de milhares 5 2 5 9 2" xfId="32164" xr:uid="{00000000-0005-0000-0000-0000176B0000}"/>
    <cellStyle name="Separador de milhares 5 2 5 9 3" xfId="42344" xr:uid="{00000000-0005-0000-0000-0000186B0000}"/>
    <cellStyle name="Separador de milhares 5 2 6" xfId="3132" xr:uid="{00000000-0005-0000-0000-0000196B0000}"/>
    <cellStyle name="Separador de milhares 5 2 6 10" xfId="33562" xr:uid="{00000000-0005-0000-0000-00001A6B0000}"/>
    <cellStyle name="Separador de milhares 5 2 6 11" xfId="13201" xr:uid="{00000000-0005-0000-0000-00001B6B0000}"/>
    <cellStyle name="Separador de milhares 5 2 6 12" xfId="4194" xr:uid="{00000000-0005-0000-0000-00001C6B0000}"/>
    <cellStyle name="Separador de milhares 5 2 6 2" xfId="5071" xr:uid="{00000000-0005-0000-0000-00001D6B0000}"/>
    <cellStyle name="Separador de milhares 5 2 6 2 2" xfId="6823" xr:uid="{00000000-0005-0000-0000-00001E6B0000}"/>
    <cellStyle name="Separador de milhares 5 2 6 2 2 2" xfId="26010" xr:uid="{00000000-0005-0000-0000-00001F6B0000}"/>
    <cellStyle name="Separador de milhares 5 2 6 2 2 3" xfId="36190" xr:uid="{00000000-0005-0000-0000-0000206B0000}"/>
    <cellStyle name="Separador de milhares 5 2 6 2 2 4" xfId="15829" xr:uid="{00000000-0005-0000-0000-0000216B0000}"/>
    <cellStyle name="Separador de milhares 5 2 6 2 3" xfId="8576" xr:uid="{00000000-0005-0000-0000-0000226B0000}"/>
    <cellStyle name="Separador de milhares 5 2 6 2 3 2" xfId="27763" xr:uid="{00000000-0005-0000-0000-0000236B0000}"/>
    <cellStyle name="Separador de milhares 5 2 6 2 3 3" xfId="37943" xr:uid="{00000000-0005-0000-0000-0000246B0000}"/>
    <cellStyle name="Separador de milhares 5 2 6 2 3 4" xfId="17582" xr:uid="{00000000-0005-0000-0000-0000256B0000}"/>
    <cellStyle name="Separador de milhares 5 2 6 2 4" xfId="10569" xr:uid="{00000000-0005-0000-0000-0000266B0000}"/>
    <cellStyle name="Separador de milhares 5 2 6 2 4 2" xfId="29753" xr:uid="{00000000-0005-0000-0000-0000276B0000}"/>
    <cellStyle name="Separador de milhares 5 2 6 2 4 3" xfId="39933" xr:uid="{00000000-0005-0000-0000-0000286B0000}"/>
    <cellStyle name="Separador de milhares 5 2 6 2 4 4" xfId="19573" xr:uid="{00000000-0005-0000-0000-0000296B0000}"/>
    <cellStyle name="Separador de milhares 5 2 6 2 5" xfId="24258" xr:uid="{00000000-0005-0000-0000-00002A6B0000}"/>
    <cellStyle name="Separador de milhares 5 2 6 2 6" xfId="34438" xr:uid="{00000000-0005-0000-0000-00002B6B0000}"/>
    <cellStyle name="Separador de milhares 5 2 6 2 7" xfId="14077" xr:uid="{00000000-0005-0000-0000-00002C6B0000}"/>
    <cellStyle name="Separador de milhares 5 2 6 3" xfId="5947" xr:uid="{00000000-0005-0000-0000-00002D6B0000}"/>
    <cellStyle name="Separador de milhares 5 2 6 3 2" xfId="25134" xr:uid="{00000000-0005-0000-0000-00002E6B0000}"/>
    <cellStyle name="Separador de milhares 5 2 6 3 3" xfId="35314" xr:uid="{00000000-0005-0000-0000-00002F6B0000}"/>
    <cellStyle name="Separador de milhares 5 2 6 3 4" xfId="14953" xr:uid="{00000000-0005-0000-0000-0000306B0000}"/>
    <cellStyle name="Separador de milhares 5 2 6 4" xfId="7700" xr:uid="{00000000-0005-0000-0000-0000316B0000}"/>
    <cellStyle name="Separador de milhares 5 2 6 4 2" xfId="26887" xr:uid="{00000000-0005-0000-0000-0000326B0000}"/>
    <cellStyle name="Separador de milhares 5 2 6 4 3" xfId="37067" xr:uid="{00000000-0005-0000-0000-0000336B0000}"/>
    <cellStyle name="Separador de milhares 5 2 6 4 4" xfId="16706" xr:uid="{00000000-0005-0000-0000-0000346B0000}"/>
    <cellStyle name="Separador de milhares 5 2 6 5" xfId="9693" xr:uid="{00000000-0005-0000-0000-0000356B0000}"/>
    <cellStyle name="Separador de milhares 5 2 6 5 2" xfId="28877" xr:uid="{00000000-0005-0000-0000-0000366B0000}"/>
    <cellStyle name="Separador de milhares 5 2 6 5 3" xfId="39057" xr:uid="{00000000-0005-0000-0000-0000376B0000}"/>
    <cellStyle name="Separador de milhares 5 2 6 5 4" xfId="18697" xr:uid="{00000000-0005-0000-0000-0000386B0000}"/>
    <cellStyle name="Separador de milhares 5 2 6 6" xfId="11446" xr:uid="{00000000-0005-0000-0000-0000396B0000}"/>
    <cellStyle name="Separador de milhares 5 2 6 6 2" xfId="30630" xr:uid="{00000000-0005-0000-0000-00003A6B0000}"/>
    <cellStyle name="Separador de milhares 5 2 6 6 3" xfId="40810" xr:uid="{00000000-0005-0000-0000-00003B6B0000}"/>
    <cellStyle name="Separador de milhares 5 2 6 6 4" xfId="20450" xr:uid="{00000000-0005-0000-0000-00003C6B0000}"/>
    <cellStyle name="Separador de milhares 5 2 6 7" xfId="12322" xr:uid="{00000000-0005-0000-0000-00003D6B0000}"/>
    <cellStyle name="Separador de milhares 5 2 6 7 2" xfId="31506" xr:uid="{00000000-0005-0000-0000-00003E6B0000}"/>
    <cellStyle name="Separador de milhares 5 2 6 7 3" xfId="41686" xr:uid="{00000000-0005-0000-0000-00003F6B0000}"/>
    <cellStyle name="Separador de milhares 5 2 6 7 4" xfId="21326" xr:uid="{00000000-0005-0000-0000-0000406B0000}"/>
    <cellStyle name="Separador de milhares 5 2 6 8" xfId="22203" xr:uid="{00000000-0005-0000-0000-0000416B0000}"/>
    <cellStyle name="Separador de milhares 5 2 6 8 2" xfId="32383" xr:uid="{00000000-0005-0000-0000-0000426B0000}"/>
    <cellStyle name="Separador de milhares 5 2 6 8 3" xfId="42563" xr:uid="{00000000-0005-0000-0000-0000436B0000}"/>
    <cellStyle name="Separador de milhares 5 2 6 9" xfId="23382" xr:uid="{00000000-0005-0000-0000-0000446B0000}"/>
    <cellStyle name="Separador de milhares 5 2 7" xfId="4633" xr:uid="{00000000-0005-0000-0000-0000456B0000}"/>
    <cellStyle name="Separador de milhares 5 2 7 2" xfId="6385" xr:uid="{00000000-0005-0000-0000-0000466B0000}"/>
    <cellStyle name="Separador de milhares 5 2 7 2 2" xfId="25572" xr:uid="{00000000-0005-0000-0000-0000476B0000}"/>
    <cellStyle name="Separador de milhares 5 2 7 2 3" xfId="35752" xr:uid="{00000000-0005-0000-0000-0000486B0000}"/>
    <cellStyle name="Separador de milhares 5 2 7 2 4" xfId="15391" xr:uid="{00000000-0005-0000-0000-0000496B0000}"/>
    <cellStyle name="Separador de milhares 5 2 7 3" xfId="8138" xr:uid="{00000000-0005-0000-0000-00004A6B0000}"/>
    <cellStyle name="Separador de milhares 5 2 7 3 2" xfId="27325" xr:uid="{00000000-0005-0000-0000-00004B6B0000}"/>
    <cellStyle name="Separador de milhares 5 2 7 3 3" xfId="37505" xr:uid="{00000000-0005-0000-0000-00004C6B0000}"/>
    <cellStyle name="Separador de milhares 5 2 7 3 4" xfId="17144" xr:uid="{00000000-0005-0000-0000-00004D6B0000}"/>
    <cellStyle name="Separador de milhares 5 2 7 4" xfId="10131" xr:uid="{00000000-0005-0000-0000-00004E6B0000}"/>
    <cellStyle name="Separador de milhares 5 2 7 4 2" xfId="29315" xr:uid="{00000000-0005-0000-0000-00004F6B0000}"/>
    <cellStyle name="Separador de milhares 5 2 7 4 3" xfId="39495" xr:uid="{00000000-0005-0000-0000-0000506B0000}"/>
    <cellStyle name="Separador de milhares 5 2 7 4 4" xfId="19135" xr:uid="{00000000-0005-0000-0000-0000516B0000}"/>
    <cellStyle name="Separador de milhares 5 2 7 5" xfId="23820" xr:uid="{00000000-0005-0000-0000-0000526B0000}"/>
    <cellStyle name="Separador de milhares 5 2 7 6" xfId="34000" xr:uid="{00000000-0005-0000-0000-0000536B0000}"/>
    <cellStyle name="Separador de milhares 5 2 7 7" xfId="13639" xr:uid="{00000000-0005-0000-0000-0000546B0000}"/>
    <cellStyle name="Separador de milhares 5 2 8" xfId="5509" xr:uid="{00000000-0005-0000-0000-0000556B0000}"/>
    <cellStyle name="Separador de milhares 5 2 8 2" xfId="9035" xr:uid="{00000000-0005-0000-0000-0000566B0000}"/>
    <cellStyle name="Separador de milhares 5 2 8 2 2" xfId="28219" xr:uid="{00000000-0005-0000-0000-0000576B0000}"/>
    <cellStyle name="Separador de milhares 5 2 8 2 3" xfId="38399" xr:uid="{00000000-0005-0000-0000-0000586B0000}"/>
    <cellStyle name="Separador de milhares 5 2 8 2 4" xfId="18039" xr:uid="{00000000-0005-0000-0000-0000596B0000}"/>
    <cellStyle name="Separador de milhares 5 2 8 3" xfId="24696" xr:uid="{00000000-0005-0000-0000-00005A6B0000}"/>
    <cellStyle name="Separador de milhares 5 2 8 4" xfId="34876" xr:uid="{00000000-0005-0000-0000-00005B6B0000}"/>
    <cellStyle name="Separador de milhares 5 2 8 5" xfId="14515" xr:uid="{00000000-0005-0000-0000-00005C6B0000}"/>
    <cellStyle name="Separador de milhares 5 2 9" xfId="7262" xr:uid="{00000000-0005-0000-0000-00005D6B0000}"/>
    <cellStyle name="Separador de milhares 5 2 9 2" xfId="26449" xr:uid="{00000000-0005-0000-0000-00005E6B0000}"/>
    <cellStyle name="Separador de milhares 5 2 9 3" xfId="36629" xr:uid="{00000000-0005-0000-0000-00005F6B0000}"/>
    <cellStyle name="Separador de milhares 5 2 9 4" xfId="16268" xr:uid="{00000000-0005-0000-0000-0000606B0000}"/>
    <cellStyle name="Separador de milhares 5 20" xfId="43439" xr:uid="{00000000-0005-0000-0000-0000616B0000}"/>
    <cellStyle name="Separador de milhares 5 21" xfId="12706" xr:uid="{00000000-0005-0000-0000-0000626B0000}"/>
    <cellStyle name="Separador de milhares 5 22" xfId="3687" xr:uid="{00000000-0005-0000-0000-0000636B0000}"/>
    <cellStyle name="Separador de milhares 5 3" xfId="508" xr:uid="{00000000-0005-0000-0000-0000646B0000}"/>
    <cellStyle name="Separador de milhares 5 3 10" xfId="11887" xr:uid="{00000000-0005-0000-0000-0000656B0000}"/>
    <cellStyle name="Separador de milhares 5 3 10 2" xfId="31071" xr:uid="{00000000-0005-0000-0000-0000666B0000}"/>
    <cellStyle name="Separador de milhares 5 3 10 3" xfId="41251" xr:uid="{00000000-0005-0000-0000-0000676B0000}"/>
    <cellStyle name="Separador de milhares 5 3 10 4" xfId="20891" xr:uid="{00000000-0005-0000-0000-0000686B0000}"/>
    <cellStyle name="Separador de milhares 5 3 11" xfId="21768" xr:uid="{00000000-0005-0000-0000-0000696B0000}"/>
    <cellStyle name="Separador de milhares 5 3 11 2" xfId="31948" xr:uid="{00000000-0005-0000-0000-00006A6B0000}"/>
    <cellStyle name="Separador de milhares 5 3 11 3" xfId="42128" xr:uid="{00000000-0005-0000-0000-00006B6B0000}"/>
    <cellStyle name="Separador de milhares 5 3 12" xfId="22664" xr:uid="{00000000-0005-0000-0000-00006C6B0000}"/>
    <cellStyle name="Separador de milhares 5 3 12 2" xfId="32844" xr:uid="{00000000-0005-0000-0000-00006D6B0000}"/>
    <cellStyle name="Separador de milhares 5 3 12 3" xfId="43024" xr:uid="{00000000-0005-0000-0000-00006E6B0000}"/>
    <cellStyle name="Separador de milhares 5 3 13" xfId="22903" xr:uid="{00000000-0005-0000-0000-00006F6B0000}"/>
    <cellStyle name="Separador de milhares 5 3 14" xfId="23072" xr:uid="{00000000-0005-0000-0000-0000706B0000}"/>
    <cellStyle name="Separador de milhares 5 3 15" xfId="33083" xr:uid="{00000000-0005-0000-0000-0000716B0000}"/>
    <cellStyle name="Separador de milhares 5 3 16" xfId="33252" xr:uid="{00000000-0005-0000-0000-0000726B0000}"/>
    <cellStyle name="Separador de milhares 5 3 17" xfId="43263" xr:uid="{00000000-0005-0000-0000-0000736B0000}"/>
    <cellStyle name="Separador de milhares 5 3 18" xfId="43502" xr:uid="{00000000-0005-0000-0000-0000746B0000}"/>
    <cellStyle name="Separador de milhares 5 3 19" xfId="12766" xr:uid="{00000000-0005-0000-0000-0000756B0000}"/>
    <cellStyle name="Separador de milhares 5 3 2" xfId="843" xr:uid="{00000000-0005-0000-0000-0000766B0000}"/>
    <cellStyle name="Separador de milhares 5 3 2 10" xfId="21886" xr:uid="{00000000-0005-0000-0000-0000776B0000}"/>
    <cellStyle name="Separador de milhares 5 3 2 10 2" xfId="32066" xr:uid="{00000000-0005-0000-0000-0000786B0000}"/>
    <cellStyle name="Separador de milhares 5 3 2 10 3" xfId="42246" xr:uid="{00000000-0005-0000-0000-0000796B0000}"/>
    <cellStyle name="Separador de milhares 5 3 2 11" xfId="22782" xr:uid="{00000000-0005-0000-0000-00007A6B0000}"/>
    <cellStyle name="Separador de milhares 5 3 2 11 2" xfId="32962" xr:uid="{00000000-0005-0000-0000-00007B6B0000}"/>
    <cellStyle name="Separador de milhares 5 3 2 11 3" xfId="43142" xr:uid="{00000000-0005-0000-0000-00007C6B0000}"/>
    <cellStyle name="Separador de milhares 5 3 2 12" xfId="23021" xr:uid="{00000000-0005-0000-0000-00007D6B0000}"/>
    <cellStyle name="Separador de milhares 5 3 2 13" xfId="33201" xr:uid="{00000000-0005-0000-0000-00007E6B0000}"/>
    <cellStyle name="Separador de milhares 5 3 2 14" xfId="43381" xr:uid="{00000000-0005-0000-0000-00007F6B0000}"/>
    <cellStyle name="Separador de milhares 5 3 2 15" xfId="43620" xr:uid="{00000000-0005-0000-0000-0000806B0000}"/>
    <cellStyle name="Separador de milhares 5 3 2 16" xfId="12884" xr:uid="{00000000-0005-0000-0000-0000816B0000}"/>
    <cellStyle name="Separador de milhares 5 3 2 17" xfId="3876" xr:uid="{00000000-0005-0000-0000-0000826B0000}"/>
    <cellStyle name="Separador de milhares 5 3 2 2" xfId="1516" xr:uid="{00000000-0005-0000-0000-0000836B0000}"/>
    <cellStyle name="Separador de milhares 5 3 2 2 10" xfId="23284" xr:uid="{00000000-0005-0000-0000-0000846B0000}"/>
    <cellStyle name="Separador de milhares 5 3 2 2 11" xfId="33464" xr:uid="{00000000-0005-0000-0000-0000856B0000}"/>
    <cellStyle name="Separador de milhares 5 3 2 2 12" xfId="13103" xr:uid="{00000000-0005-0000-0000-0000866B0000}"/>
    <cellStyle name="Separador de milhares 5 3 2 2 13" xfId="4096" xr:uid="{00000000-0005-0000-0000-0000876B0000}"/>
    <cellStyle name="Separador de milhares 5 3 2 2 2" xfId="2866" xr:uid="{00000000-0005-0000-0000-0000886B0000}"/>
    <cellStyle name="Separador de milhares 5 3 2 2 2 10" xfId="33902" xr:uid="{00000000-0005-0000-0000-0000896B0000}"/>
    <cellStyle name="Separador de milhares 5 3 2 2 2 11" xfId="13541" xr:uid="{00000000-0005-0000-0000-00008A6B0000}"/>
    <cellStyle name="Separador de milhares 5 3 2 2 2 12" xfId="4534" xr:uid="{00000000-0005-0000-0000-00008B6B0000}"/>
    <cellStyle name="Separador de milhares 5 3 2 2 2 2" xfId="5411" xr:uid="{00000000-0005-0000-0000-00008C6B0000}"/>
    <cellStyle name="Separador de milhares 5 3 2 2 2 2 2" xfId="7163" xr:uid="{00000000-0005-0000-0000-00008D6B0000}"/>
    <cellStyle name="Separador de milhares 5 3 2 2 2 2 2 2" xfId="26350" xr:uid="{00000000-0005-0000-0000-00008E6B0000}"/>
    <cellStyle name="Separador de milhares 5 3 2 2 2 2 2 3" xfId="36530" xr:uid="{00000000-0005-0000-0000-00008F6B0000}"/>
    <cellStyle name="Separador de milhares 5 3 2 2 2 2 2 4" xfId="16169" xr:uid="{00000000-0005-0000-0000-0000906B0000}"/>
    <cellStyle name="Separador de milhares 5 3 2 2 2 2 3" xfId="8916" xr:uid="{00000000-0005-0000-0000-0000916B0000}"/>
    <cellStyle name="Separador de milhares 5 3 2 2 2 2 3 2" xfId="28103" xr:uid="{00000000-0005-0000-0000-0000926B0000}"/>
    <cellStyle name="Separador de milhares 5 3 2 2 2 2 3 3" xfId="38283" xr:uid="{00000000-0005-0000-0000-0000936B0000}"/>
    <cellStyle name="Separador de milhares 5 3 2 2 2 2 3 4" xfId="17922" xr:uid="{00000000-0005-0000-0000-0000946B0000}"/>
    <cellStyle name="Separador de milhares 5 3 2 2 2 2 4" xfId="10909" xr:uid="{00000000-0005-0000-0000-0000956B0000}"/>
    <cellStyle name="Separador de milhares 5 3 2 2 2 2 4 2" xfId="30093" xr:uid="{00000000-0005-0000-0000-0000966B0000}"/>
    <cellStyle name="Separador de milhares 5 3 2 2 2 2 4 3" xfId="40273" xr:uid="{00000000-0005-0000-0000-0000976B0000}"/>
    <cellStyle name="Separador de milhares 5 3 2 2 2 2 4 4" xfId="19913" xr:uid="{00000000-0005-0000-0000-0000986B0000}"/>
    <cellStyle name="Separador de milhares 5 3 2 2 2 2 5" xfId="24598" xr:uid="{00000000-0005-0000-0000-0000996B0000}"/>
    <cellStyle name="Separador de milhares 5 3 2 2 2 2 6" xfId="34778" xr:uid="{00000000-0005-0000-0000-00009A6B0000}"/>
    <cellStyle name="Separador de milhares 5 3 2 2 2 2 7" xfId="14417" xr:uid="{00000000-0005-0000-0000-00009B6B0000}"/>
    <cellStyle name="Separador de milhares 5 3 2 2 2 3" xfId="6287" xr:uid="{00000000-0005-0000-0000-00009C6B0000}"/>
    <cellStyle name="Separador de milhares 5 3 2 2 2 3 2" xfId="25474" xr:uid="{00000000-0005-0000-0000-00009D6B0000}"/>
    <cellStyle name="Separador de milhares 5 3 2 2 2 3 3" xfId="35654" xr:uid="{00000000-0005-0000-0000-00009E6B0000}"/>
    <cellStyle name="Separador de milhares 5 3 2 2 2 3 4" xfId="15293" xr:uid="{00000000-0005-0000-0000-00009F6B0000}"/>
    <cellStyle name="Separador de milhares 5 3 2 2 2 4" xfId="8040" xr:uid="{00000000-0005-0000-0000-0000A06B0000}"/>
    <cellStyle name="Separador de milhares 5 3 2 2 2 4 2" xfId="27227" xr:uid="{00000000-0005-0000-0000-0000A16B0000}"/>
    <cellStyle name="Separador de milhares 5 3 2 2 2 4 3" xfId="37407" xr:uid="{00000000-0005-0000-0000-0000A26B0000}"/>
    <cellStyle name="Separador de milhares 5 3 2 2 2 4 4" xfId="17046" xr:uid="{00000000-0005-0000-0000-0000A36B0000}"/>
    <cellStyle name="Separador de milhares 5 3 2 2 2 5" xfId="10033" xr:uid="{00000000-0005-0000-0000-0000A46B0000}"/>
    <cellStyle name="Separador de milhares 5 3 2 2 2 5 2" xfId="29217" xr:uid="{00000000-0005-0000-0000-0000A56B0000}"/>
    <cellStyle name="Separador de milhares 5 3 2 2 2 5 3" xfId="39397" xr:uid="{00000000-0005-0000-0000-0000A66B0000}"/>
    <cellStyle name="Separador de milhares 5 3 2 2 2 5 4" xfId="19037" xr:uid="{00000000-0005-0000-0000-0000A76B0000}"/>
    <cellStyle name="Separador de milhares 5 3 2 2 2 6" xfId="11786" xr:uid="{00000000-0005-0000-0000-0000A86B0000}"/>
    <cellStyle name="Separador de milhares 5 3 2 2 2 6 2" xfId="30970" xr:uid="{00000000-0005-0000-0000-0000A96B0000}"/>
    <cellStyle name="Separador de milhares 5 3 2 2 2 6 3" xfId="41150" xr:uid="{00000000-0005-0000-0000-0000AA6B0000}"/>
    <cellStyle name="Separador de milhares 5 3 2 2 2 6 4" xfId="20790" xr:uid="{00000000-0005-0000-0000-0000AB6B0000}"/>
    <cellStyle name="Separador de milhares 5 3 2 2 2 7" xfId="12662" xr:uid="{00000000-0005-0000-0000-0000AC6B0000}"/>
    <cellStyle name="Separador de milhares 5 3 2 2 2 7 2" xfId="31846" xr:uid="{00000000-0005-0000-0000-0000AD6B0000}"/>
    <cellStyle name="Separador de milhares 5 3 2 2 2 7 3" xfId="42026" xr:uid="{00000000-0005-0000-0000-0000AE6B0000}"/>
    <cellStyle name="Separador de milhares 5 3 2 2 2 7 4" xfId="21666" xr:uid="{00000000-0005-0000-0000-0000AF6B0000}"/>
    <cellStyle name="Separador de milhares 5 3 2 2 2 8" xfId="22543" xr:uid="{00000000-0005-0000-0000-0000B06B0000}"/>
    <cellStyle name="Separador de milhares 5 3 2 2 2 8 2" xfId="32723" xr:uid="{00000000-0005-0000-0000-0000B16B0000}"/>
    <cellStyle name="Separador de milhares 5 3 2 2 2 8 3" xfId="42903" xr:uid="{00000000-0005-0000-0000-0000B26B0000}"/>
    <cellStyle name="Separador de milhares 5 3 2 2 2 9" xfId="23722" xr:uid="{00000000-0005-0000-0000-0000B36B0000}"/>
    <cellStyle name="Separador de milhares 5 3 2 2 3" xfId="4973" xr:uid="{00000000-0005-0000-0000-0000B46B0000}"/>
    <cellStyle name="Separador de milhares 5 3 2 2 3 2" xfId="6725" xr:uid="{00000000-0005-0000-0000-0000B56B0000}"/>
    <cellStyle name="Separador de milhares 5 3 2 2 3 2 2" xfId="25912" xr:uid="{00000000-0005-0000-0000-0000B66B0000}"/>
    <cellStyle name="Separador de milhares 5 3 2 2 3 2 3" xfId="36092" xr:uid="{00000000-0005-0000-0000-0000B76B0000}"/>
    <cellStyle name="Separador de milhares 5 3 2 2 3 2 4" xfId="15731" xr:uid="{00000000-0005-0000-0000-0000B86B0000}"/>
    <cellStyle name="Separador de milhares 5 3 2 2 3 3" xfId="8478" xr:uid="{00000000-0005-0000-0000-0000B96B0000}"/>
    <cellStyle name="Separador de milhares 5 3 2 2 3 3 2" xfId="27665" xr:uid="{00000000-0005-0000-0000-0000BA6B0000}"/>
    <cellStyle name="Separador de milhares 5 3 2 2 3 3 3" xfId="37845" xr:uid="{00000000-0005-0000-0000-0000BB6B0000}"/>
    <cellStyle name="Separador de milhares 5 3 2 2 3 3 4" xfId="17484" xr:uid="{00000000-0005-0000-0000-0000BC6B0000}"/>
    <cellStyle name="Separador de milhares 5 3 2 2 3 4" xfId="10471" xr:uid="{00000000-0005-0000-0000-0000BD6B0000}"/>
    <cellStyle name="Separador de milhares 5 3 2 2 3 4 2" xfId="29655" xr:uid="{00000000-0005-0000-0000-0000BE6B0000}"/>
    <cellStyle name="Separador de milhares 5 3 2 2 3 4 3" xfId="39835" xr:uid="{00000000-0005-0000-0000-0000BF6B0000}"/>
    <cellStyle name="Separador de milhares 5 3 2 2 3 4 4" xfId="19475" xr:uid="{00000000-0005-0000-0000-0000C06B0000}"/>
    <cellStyle name="Separador de milhares 5 3 2 2 3 5" xfId="24160" xr:uid="{00000000-0005-0000-0000-0000C16B0000}"/>
    <cellStyle name="Separador de milhares 5 3 2 2 3 6" xfId="34340" xr:uid="{00000000-0005-0000-0000-0000C26B0000}"/>
    <cellStyle name="Separador de milhares 5 3 2 2 3 7" xfId="13979" xr:uid="{00000000-0005-0000-0000-0000C36B0000}"/>
    <cellStyle name="Separador de milhares 5 3 2 2 4" xfId="5849" xr:uid="{00000000-0005-0000-0000-0000C46B0000}"/>
    <cellStyle name="Separador de milhares 5 3 2 2 4 2" xfId="25036" xr:uid="{00000000-0005-0000-0000-0000C56B0000}"/>
    <cellStyle name="Separador de milhares 5 3 2 2 4 3" xfId="35216" xr:uid="{00000000-0005-0000-0000-0000C66B0000}"/>
    <cellStyle name="Separador de milhares 5 3 2 2 4 4" xfId="14855" xr:uid="{00000000-0005-0000-0000-0000C76B0000}"/>
    <cellStyle name="Separador de milhares 5 3 2 2 5" xfId="7602" xr:uid="{00000000-0005-0000-0000-0000C86B0000}"/>
    <cellStyle name="Separador de milhares 5 3 2 2 5 2" xfId="26789" xr:uid="{00000000-0005-0000-0000-0000C96B0000}"/>
    <cellStyle name="Separador de milhares 5 3 2 2 5 3" xfId="36969" xr:uid="{00000000-0005-0000-0000-0000CA6B0000}"/>
    <cellStyle name="Separador de milhares 5 3 2 2 5 4" xfId="16608" xr:uid="{00000000-0005-0000-0000-0000CB6B0000}"/>
    <cellStyle name="Separador de milhares 5 3 2 2 6" xfId="9595" xr:uid="{00000000-0005-0000-0000-0000CC6B0000}"/>
    <cellStyle name="Separador de milhares 5 3 2 2 6 2" xfId="28779" xr:uid="{00000000-0005-0000-0000-0000CD6B0000}"/>
    <cellStyle name="Separador de milhares 5 3 2 2 6 3" xfId="38959" xr:uid="{00000000-0005-0000-0000-0000CE6B0000}"/>
    <cellStyle name="Separador de milhares 5 3 2 2 6 4" xfId="18599" xr:uid="{00000000-0005-0000-0000-0000CF6B0000}"/>
    <cellStyle name="Separador de milhares 5 3 2 2 7" xfId="11348" xr:uid="{00000000-0005-0000-0000-0000D06B0000}"/>
    <cellStyle name="Separador de milhares 5 3 2 2 7 2" xfId="30532" xr:uid="{00000000-0005-0000-0000-0000D16B0000}"/>
    <cellStyle name="Separador de milhares 5 3 2 2 7 3" xfId="40712" xr:uid="{00000000-0005-0000-0000-0000D26B0000}"/>
    <cellStyle name="Separador de milhares 5 3 2 2 7 4" xfId="20352" xr:uid="{00000000-0005-0000-0000-0000D36B0000}"/>
    <cellStyle name="Separador de milhares 5 3 2 2 8" xfId="12224" xr:uid="{00000000-0005-0000-0000-0000D46B0000}"/>
    <cellStyle name="Separador de milhares 5 3 2 2 8 2" xfId="31408" xr:uid="{00000000-0005-0000-0000-0000D56B0000}"/>
    <cellStyle name="Separador de milhares 5 3 2 2 8 3" xfId="41588" xr:uid="{00000000-0005-0000-0000-0000D66B0000}"/>
    <cellStyle name="Separador de milhares 5 3 2 2 8 4" xfId="21228" xr:uid="{00000000-0005-0000-0000-0000D76B0000}"/>
    <cellStyle name="Separador de milhares 5 3 2 2 9" xfId="22105" xr:uid="{00000000-0005-0000-0000-0000D86B0000}"/>
    <cellStyle name="Separador de milhares 5 3 2 2 9 2" xfId="32285" xr:uid="{00000000-0005-0000-0000-0000D96B0000}"/>
    <cellStyle name="Separador de milhares 5 3 2 2 9 3" xfId="42465" xr:uid="{00000000-0005-0000-0000-0000DA6B0000}"/>
    <cellStyle name="Separador de milhares 5 3 2 3" xfId="2192" xr:uid="{00000000-0005-0000-0000-0000DB6B0000}"/>
    <cellStyle name="Separador de milhares 5 3 2 3 10" xfId="33683" xr:uid="{00000000-0005-0000-0000-0000DC6B0000}"/>
    <cellStyle name="Separador de milhares 5 3 2 3 11" xfId="13322" xr:uid="{00000000-0005-0000-0000-0000DD6B0000}"/>
    <cellStyle name="Separador de milhares 5 3 2 3 12" xfId="4315" xr:uid="{00000000-0005-0000-0000-0000DE6B0000}"/>
    <cellStyle name="Separador de milhares 5 3 2 3 2" xfId="5192" xr:uid="{00000000-0005-0000-0000-0000DF6B0000}"/>
    <cellStyle name="Separador de milhares 5 3 2 3 2 2" xfId="6944" xr:uid="{00000000-0005-0000-0000-0000E06B0000}"/>
    <cellStyle name="Separador de milhares 5 3 2 3 2 2 2" xfId="26131" xr:uid="{00000000-0005-0000-0000-0000E16B0000}"/>
    <cellStyle name="Separador de milhares 5 3 2 3 2 2 3" xfId="36311" xr:uid="{00000000-0005-0000-0000-0000E26B0000}"/>
    <cellStyle name="Separador de milhares 5 3 2 3 2 2 4" xfId="15950" xr:uid="{00000000-0005-0000-0000-0000E36B0000}"/>
    <cellStyle name="Separador de milhares 5 3 2 3 2 3" xfId="8697" xr:uid="{00000000-0005-0000-0000-0000E46B0000}"/>
    <cellStyle name="Separador de milhares 5 3 2 3 2 3 2" xfId="27884" xr:uid="{00000000-0005-0000-0000-0000E56B0000}"/>
    <cellStyle name="Separador de milhares 5 3 2 3 2 3 3" xfId="38064" xr:uid="{00000000-0005-0000-0000-0000E66B0000}"/>
    <cellStyle name="Separador de milhares 5 3 2 3 2 3 4" xfId="17703" xr:uid="{00000000-0005-0000-0000-0000E76B0000}"/>
    <cellStyle name="Separador de milhares 5 3 2 3 2 4" xfId="10690" xr:uid="{00000000-0005-0000-0000-0000E86B0000}"/>
    <cellStyle name="Separador de milhares 5 3 2 3 2 4 2" xfId="29874" xr:uid="{00000000-0005-0000-0000-0000E96B0000}"/>
    <cellStyle name="Separador de milhares 5 3 2 3 2 4 3" xfId="40054" xr:uid="{00000000-0005-0000-0000-0000EA6B0000}"/>
    <cellStyle name="Separador de milhares 5 3 2 3 2 4 4" xfId="19694" xr:uid="{00000000-0005-0000-0000-0000EB6B0000}"/>
    <cellStyle name="Separador de milhares 5 3 2 3 2 5" xfId="24379" xr:uid="{00000000-0005-0000-0000-0000EC6B0000}"/>
    <cellStyle name="Separador de milhares 5 3 2 3 2 6" xfId="34559" xr:uid="{00000000-0005-0000-0000-0000ED6B0000}"/>
    <cellStyle name="Separador de milhares 5 3 2 3 2 7" xfId="14198" xr:uid="{00000000-0005-0000-0000-0000EE6B0000}"/>
    <cellStyle name="Separador de milhares 5 3 2 3 3" xfId="6068" xr:uid="{00000000-0005-0000-0000-0000EF6B0000}"/>
    <cellStyle name="Separador de milhares 5 3 2 3 3 2" xfId="25255" xr:uid="{00000000-0005-0000-0000-0000F06B0000}"/>
    <cellStyle name="Separador de milhares 5 3 2 3 3 3" xfId="35435" xr:uid="{00000000-0005-0000-0000-0000F16B0000}"/>
    <cellStyle name="Separador de milhares 5 3 2 3 3 4" xfId="15074" xr:uid="{00000000-0005-0000-0000-0000F26B0000}"/>
    <cellStyle name="Separador de milhares 5 3 2 3 4" xfId="7821" xr:uid="{00000000-0005-0000-0000-0000F36B0000}"/>
    <cellStyle name="Separador de milhares 5 3 2 3 4 2" xfId="27008" xr:uid="{00000000-0005-0000-0000-0000F46B0000}"/>
    <cellStyle name="Separador de milhares 5 3 2 3 4 3" xfId="37188" xr:uid="{00000000-0005-0000-0000-0000F56B0000}"/>
    <cellStyle name="Separador de milhares 5 3 2 3 4 4" xfId="16827" xr:uid="{00000000-0005-0000-0000-0000F66B0000}"/>
    <cellStyle name="Separador de milhares 5 3 2 3 5" xfId="9814" xr:uid="{00000000-0005-0000-0000-0000F76B0000}"/>
    <cellStyle name="Separador de milhares 5 3 2 3 5 2" xfId="28998" xr:uid="{00000000-0005-0000-0000-0000F86B0000}"/>
    <cellStyle name="Separador de milhares 5 3 2 3 5 3" xfId="39178" xr:uid="{00000000-0005-0000-0000-0000F96B0000}"/>
    <cellStyle name="Separador de milhares 5 3 2 3 5 4" xfId="18818" xr:uid="{00000000-0005-0000-0000-0000FA6B0000}"/>
    <cellStyle name="Separador de milhares 5 3 2 3 6" xfId="11567" xr:uid="{00000000-0005-0000-0000-0000FB6B0000}"/>
    <cellStyle name="Separador de milhares 5 3 2 3 6 2" xfId="30751" xr:uid="{00000000-0005-0000-0000-0000FC6B0000}"/>
    <cellStyle name="Separador de milhares 5 3 2 3 6 3" xfId="40931" xr:uid="{00000000-0005-0000-0000-0000FD6B0000}"/>
    <cellStyle name="Separador de milhares 5 3 2 3 6 4" xfId="20571" xr:uid="{00000000-0005-0000-0000-0000FE6B0000}"/>
    <cellStyle name="Separador de milhares 5 3 2 3 7" xfId="12443" xr:uid="{00000000-0005-0000-0000-0000FF6B0000}"/>
    <cellStyle name="Separador de milhares 5 3 2 3 7 2" xfId="31627" xr:uid="{00000000-0005-0000-0000-0000006C0000}"/>
    <cellStyle name="Separador de milhares 5 3 2 3 7 3" xfId="41807" xr:uid="{00000000-0005-0000-0000-0000016C0000}"/>
    <cellStyle name="Separador de milhares 5 3 2 3 7 4" xfId="21447" xr:uid="{00000000-0005-0000-0000-0000026C0000}"/>
    <cellStyle name="Separador de milhares 5 3 2 3 8" xfId="22324" xr:uid="{00000000-0005-0000-0000-0000036C0000}"/>
    <cellStyle name="Separador de milhares 5 3 2 3 8 2" xfId="32504" xr:uid="{00000000-0005-0000-0000-0000046C0000}"/>
    <cellStyle name="Separador de milhares 5 3 2 3 8 3" xfId="42684" xr:uid="{00000000-0005-0000-0000-0000056C0000}"/>
    <cellStyle name="Separador de milhares 5 3 2 3 9" xfId="23503" xr:uid="{00000000-0005-0000-0000-0000066C0000}"/>
    <cellStyle name="Separador de milhares 5 3 2 4" xfId="3540" xr:uid="{00000000-0005-0000-0000-0000076C0000}"/>
    <cellStyle name="Separador de milhares 5 3 2 4 2" xfId="6506" xr:uid="{00000000-0005-0000-0000-0000086C0000}"/>
    <cellStyle name="Separador de milhares 5 3 2 4 2 2" xfId="25693" xr:uid="{00000000-0005-0000-0000-0000096C0000}"/>
    <cellStyle name="Separador de milhares 5 3 2 4 2 3" xfId="35873" xr:uid="{00000000-0005-0000-0000-00000A6C0000}"/>
    <cellStyle name="Separador de milhares 5 3 2 4 2 4" xfId="15512" xr:uid="{00000000-0005-0000-0000-00000B6C0000}"/>
    <cellStyle name="Separador de milhares 5 3 2 4 3" xfId="8259" xr:uid="{00000000-0005-0000-0000-00000C6C0000}"/>
    <cellStyle name="Separador de milhares 5 3 2 4 3 2" xfId="27446" xr:uid="{00000000-0005-0000-0000-00000D6C0000}"/>
    <cellStyle name="Separador de milhares 5 3 2 4 3 3" xfId="37626" xr:uid="{00000000-0005-0000-0000-00000E6C0000}"/>
    <cellStyle name="Separador de milhares 5 3 2 4 3 4" xfId="17265" xr:uid="{00000000-0005-0000-0000-00000F6C0000}"/>
    <cellStyle name="Separador de milhares 5 3 2 4 4" xfId="10252" xr:uid="{00000000-0005-0000-0000-0000106C0000}"/>
    <cellStyle name="Separador de milhares 5 3 2 4 4 2" xfId="29436" xr:uid="{00000000-0005-0000-0000-0000116C0000}"/>
    <cellStyle name="Separador de milhares 5 3 2 4 4 3" xfId="39616" xr:uid="{00000000-0005-0000-0000-0000126C0000}"/>
    <cellStyle name="Separador de milhares 5 3 2 4 4 4" xfId="19256" xr:uid="{00000000-0005-0000-0000-0000136C0000}"/>
    <cellStyle name="Separador de milhares 5 3 2 4 5" xfId="23941" xr:uid="{00000000-0005-0000-0000-0000146C0000}"/>
    <cellStyle name="Separador de milhares 5 3 2 4 6" xfId="34121" xr:uid="{00000000-0005-0000-0000-0000156C0000}"/>
    <cellStyle name="Separador de milhares 5 3 2 4 7" xfId="13760" xr:uid="{00000000-0005-0000-0000-0000166C0000}"/>
    <cellStyle name="Separador de milhares 5 3 2 4 8" xfId="4754" xr:uid="{00000000-0005-0000-0000-0000176C0000}"/>
    <cellStyle name="Separador de milhares 5 3 2 5" xfId="5630" xr:uid="{00000000-0005-0000-0000-0000186C0000}"/>
    <cellStyle name="Separador de milhares 5 3 2 5 2" xfId="9156" xr:uid="{00000000-0005-0000-0000-0000196C0000}"/>
    <cellStyle name="Separador de milhares 5 3 2 5 2 2" xfId="28340" xr:uid="{00000000-0005-0000-0000-00001A6C0000}"/>
    <cellStyle name="Separador de milhares 5 3 2 5 2 3" xfId="38520" xr:uid="{00000000-0005-0000-0000-00001B6C0000}"/>
    <cellStyle name="Separador de milhares 5 3 2 5 2 4" xfId="18160" xr:uid="{00000000-0005-0000-0000-00001C6C0000}"/>
    <cellStyle name="Separador de milhares 5 3 2 5 3" xfId="24817" xr:uid="{00000000-0005-0000-0000-00001D6C0000}"/>
    <cellStyle name="Separador de milhares 5 3 2 5 4" xfId="34997" xr:uid="{00000000-0005-0000-0000-00001E6C0000}"/>
    <cellStyle name="Separador de milhares 5 3 2 5 5" xfId="14636" xr:uid="{00000000-0005-0000-0000-00001F6C0000}"/>
    <cellStyle name="Separador de milhares 5 3 2 6" xfId="7383" xr:uid="{00000000-0005-0000-0000-0000206C0000}"/>
    <cellStyle name="Separador de milhares 5 3 2 6 2" xfId="26570" xr:uid="{00000000-0005-0000-0000-0000216C0000}"/>
    <cellStyle name="Separador de milhares 5 3 2 6 3" xfId="36750" xr:uid="{00000000-0005-0000-0000-0000226C0000}"/>
    <cellStyle name="Separador de milhares 5 3 2 6 4" xfId="16389" xr:uid="{00000000-0005-0000-0000-0000236C0000}"/>
    <cellStyle name="Separador de milhares 5 3 2 7" xfId="9376" xr:uid="{00000000-0005-0000-0000-0000246C0000}"/>
    <cellStyle name="Separador de milhares 5 3 2 7 2" xfId="28560" xr:uid="{00000000-0005-0000-0000-0000256C0000}"/>
    <cellStyle name="Separador de milhares 5 3 2 7 3" xfId="38740" xr:uid="{00000000-0005-0000-0000-0000266C0000}"/>
    <cellStyle name="Separador de milhares 5 3 2 7 4" xfId="18380" xr:uid="{00000000-0005-0000-0000-0000276C0000}"/>
    <cellStyle name="Separador de milhares 5 3 2 8" xfId="11129" xr:uid="{00000000-0005-0000-0000-0000286C0000}"/>
    <cellStyle name="Separador de milhares 5 3 2 8 2" xfId="30313" xr:uid="{00000000-0005-0000-0000-0000296C0000}"/>
    <cellStyle name="Separador de milhares 5 3 2 8 3" xfId="40493" xr:uid="{00000000-0005-0000-0000-00002A6C0000}"/>
    <cellStyle name="Separador de milhares 5 3 2 8 4" xfId="20133" xr:uid="{00000000-0005-0000-0000-00002B6C0000}"/>
    <cellStyle name="Separador de milhares 5 3 2 9" xfId="12005" xr:uid="{00000000-0005-0000-0000-00002C6C0000}"/>
    <cellStyle name="Separador de milhares 5 3 2 9 2" xfId="31189" xr:uid="{00000000-0005-0000-0000-00002D6C0000}"/>
    <cellStyle name="Separador de milhares 5 3 2 9 3" xfId="41369" xr:uid="{00000000-0005-0000-0000-00002E6C0000}"/>
    <cellStyle name="Separador de milhares 5 3 2 9 4" xfId="21009" xr:uid="{00000000-0005-0000-0000-00002F6C0000}"/>
    <cellStyle name="Separador de milhares 5 3 20" xfId="3755" xr:uid="{00000000-0005-0000-0000-0000306C0000}"/>
    <cellStyle name="Separador de milhares 5 3 3" xfId="1181" xr:uid="{00000000-0005-0000-0000-0000316C0000}"/>
    <cellStyle name="Separador de milhares 5 3 3 10" xfId="23166" xr:uid="{00000000-0005-0000-0000-0000326C0000}"/>
    <cellStyle name="Separador de milhares 5 3 3 11" xfId="33346" xr:uid="{00000000-0005-0000-0000-0000336C0000}"/>
    <cellStyle name="Separador de milhares 5 3 3 12" xfId="12985" xr:uid="{00000000-0005-0000-0000-0000346C0000}"/>
    <cellStyle name="Separador de milhares 5 3 3 13" xfId="3978" xr:uid="{00000000-0005-0000-0000-0000356C0000}"/>
    <cellStyle name="Separador de milhares 5 3 3 2" xfId="2531" xr:uid="{00000000-0005-0000-0000-0000366C0000}"/>
    <cellStyle name="Separador de milhares 5 3 3 2 10" xfId="33784" xr:uid="{00000000-0005-0000-0000-0000376C0000}"/>
    <cellStyle name="Separador de milhares 5 3 3 2 11" xfId="13423" xr:uid="{00000000-0005-0000-0000-0000386C0000}"/>
    <cellStyle name="Separador de milhares 5 3 3 2 12" xfId="4416" xr:uid="{00000000-0005-0000-0000-0000396C0000}"/>
    <cellStyle name="Separador de milhares 5 3 3 2 2" xfId="5293" xr:uid="{00000000-0005-0000-0000-00003A6C0000}"/>
    <cellStyle name="Separador de milhares 5 3 3 2 2 2" xfId="7045" xr:uid="{00000000-0005-0000-0000-00003B6C0000}"/>
    <cellStyle name="Separador de milhares 5 3 3 2 2 2 2" xfId="26232" xr:uid="{00000000-0005-0000-0000-00003C6C0000}"/>
    <cellStyle name="Separador de milhares 5 3 3 2 2 2 3" xfId="36412" xr:uid="{00000000-0005-0000-0000-00003D6C0000}"/>
    <cellStyle name="Separador de milhares 5 3 3 2 2 2 4" xfId="16051" xr:uid="{00000000-0005-0000-0000-00003E6C0000}"/>
    <cellStyle name="Separador de milhares 5 3 3 2 2 3" xfId="8798" xr:uid="{00000000-0005-0000-0000-00003F6C0000}"/>
    <cellStyle name="Separador de milhares 5 3 3 2 2 3 2" xfId="27985" xr:uid="{00000000-0005-0000-0000-0000406C0000}"/>
    <cellStyle name="Separador de milhares 5 3 3 2 2 3 3" xfId="38165" xr:uid="{00000000-0005-0000-0000-0000416C0000}"/>
    <cellStyle name="Separador de milhares 5 3 3 2 2 3 4" xfId="17804" xr:uid="{00000000-0005-0000-0000-0000426C0000}"/>
    <cellStyle name="Separador de milhares 5 3 3 2 2 4" xfId="10791" xr:uid="{00000000-0005-0000-0000-0000436C0000}"/>
    <cellStyle name="Separador de milhares 5 3 3 2 2 4 2" xfId="29975" xr:uid="{00000000-0005-0000-0000-0000446C0000}"/>
    <cellStyle name="Separador de milhares 5 3 3 2 2 4 3" xfId="40155" xr:uid="{00000000-0005-0000-0000-0000456C0000}"/>
    <cellStyle name="Separador de milhares 5 3 3 2 2 4 4" xfId="19795" xr:uid="{00000000-0005-0000-0000-0000466C0000}"/>
    <cellStyle name="Separador de milhares 5 3 3 2 2 5" xfId="24480" xr:uid="{00000000-0005-0000-0000-0000476C0000}"/>
    <cellStyle name="Separador de milhares 5 3 3 2 2 6" xfId="34660" xr:uid="{00000000-0005-0000-0000-0000486C0000}"/>
    <cellStyle name="Separador de milhares 5 3 3 2 2 7" xfId="14299" xr:uid="{00000000-0005-0000-0000-0000496C0000}"/>
    <cellStyle name="Separador de milhares 5 3 3 2 3" xfId="6169" xr:uid="{00000000-0005-0000-0000-00004A6C0000}"/>
    <cellStyle name="Separador de milhares 5 3 3 2 3 2" xfId="25356" xr:uid="{00000000-0005-0000-0000-00004B6C0000}"/>
    <cellStyle name="Separador de milhares 5 3 3 2 3 3" xfId="35536" xr:uid="{00000000-0005-0000-0000-00004C6C0000}"/>
    <cellStyle name="Separador de milhares 5 3 3 2 3 4" xfId="15175" xr:uid="{00000000-0005-0000-0000-00004D6C0000}"/>
    <cellStyle name="Separador de milhares 5 3 3 2 4" xfId="7922" xr:uid="{00000000-0005-0000-0000-00004E6C0000}"/>
    <cellStyle name="Separador de milhares 5 3 3 2 4 2" xfId="27109" xr:uid="{00000000-0005-0000-0000-00004F6C0000}"/>
    <cellStyle name="Separador de milhares 5 3 3 2 4 3" xfId="37289" xr:uid="{00000000-0005-0000-0000-0000506C0000}"/>
    <cellStyle name="Separador de milhares 5 3 3 2 4 4" xfId="16928" xr:uid="{00000000-0005-0000-0000-0000516C0000}"/>
    <cellStyle name="Separador de milhares 5 3 3 2 5" xfId="9915" xr:uid="{00000000-0005-0000-0000-0000526C0000}"/>
    <cellStyle name="Separador de milhares 5 3 3 2 5 2" xfId="29099" xr:uid="{00000000-0005-0000-0000-0000536C0000}"/>
    <cellStyle name="Separador de milhares 5 3 3 2 5 3" xfId="39279" xr:uid="{00000000-0005-0000-0000-0000546C0000}"/>
    <cellStyle name="Separador de milhares 5 3 3 2 5 4" xfId="18919" xr:uid="{00000000-0005-0000-0000-0000556C0000}"/>
    <cellStyle name="Separador de milhares 5 3 3 2 6" xfId="11668" xr:uid="{00000000-0005-0000-0000-0000566C0000}"/>
    <cellStyle name="Separador de milhares 5 3 3 2 6 2" xfId="30852" xr:uid="{00000000-0005-0000-0000-0000576C0000}"/>
    <cellStyle name="Separador de milhares 5 3 3 2 6 3" xfId="41032" xr:uid="{00000000-0005-0000-0000-0000586C0000}"/>
    <cellStyle name="Separador de milhares 5 3 3 2 6 4" xfId="20672" xr:uid="{00000000-0005-0000-0000-0000596C0000}"/>
    <cellStyle name="Separador de milhares 5 3 3 2 7" xfId="12544" xr:uid="{00000000-0005-0000-0000-00005A6C0000}"/>
    <cellStyle name="Separador de milhares 5 3 3 2 7 2" xfId="31728" xr:uid="{00000000-0005-0000-0000-00005B6C0000}"/>
    <cellStyle name="Separador de milhares 5 3 3 2 7 3" xfId="41908" xr:uid="{00000000-0005-0000-0000-00005C6C0000}"/>
    <cellStyle name="Separador de milhares 5 3 3 2 7 4" xfId="21548" xr:uid="{00000000-0005-0000-0000-00005D6C0000}"/>
    <cellStyle name="Separador de milhares 5 3 3 2 8" xfId="22425" xr:uid="{00000000-0005-0000-0000-00005E6C0000}"/>
    <cellStyle name="Separador de milhares 5 3 3 2 8 2" xfId="32605" xr:uid="{00000000-0005-0000-0000-00005F6C0000}"/>
    <cellStyle name="Separador de milhares 5 3 3 2 8 3" xfId="42785" xr:uid="{00000000-0005-0000-0000-0000606C0000}"/>
    <cellStyle name="Separador de milhares 5 3 3 2 9" xfId="23604" xr:uid="{00000000-0005-0000-0000-0000616C0000}"/>
    <cellStyle name="Separador de milhares 5 3 3 3" xfId="4855" xr:uid="{00000000-0005-0000-0000-0000626C0000}"/>
    <cellStyle name="Separador de milhares 5 3 3 3 2" xfId="6607" xr:uid="{00000000-0005-0000-0000-0000636C0000}"/>
    <cellStyle name="Separador de milhares 5 3 3 3 2 2" xfId="25794" xr:uid="{00000000-0005-0000-0000-0000646C0000}"/>
    <cellStyle name="Separador de milhares 5 3 3 3 2 3" xfId="35974" xr:uid="{00000000-0005-0000-0000-0000656C0000}"/>
    <cellStyle name="Separador de milhares 5 3 3 3 2 4" xfId="15613" xr:uid="{00000000-0005-0000-0000-0000666C0000}"/>
    <cellStyle name="Separador de milhares 5 3 3 3 3" xfId="8360" xr:uid="{00000000-0005-0000-0000-0000676C0000}"/>
    <cellStyle name="Separador de milhares 5 3 3 3 3 2" xfId="27547" xr:uid="{00000000-0005-0000-0000-0000686C0000}"/>
    <cellStyle name="Separador de milhares 5 3 3 3 3 3" xfId="37727" xr:uid="{00000000-0005-0000-0000-0000696C0000}"/>
    <cellStyle name="Separador de milhares 5 3 3 3 3 4" xfId="17366" xr:uid="{00000000-0005-0000-0000-00006A6C0000}"/>
    <cellStyle name="Separador de milhares 5 3 3 3 4" xfId="10353" xr:uid="{00000000-0005-0000-0000-00006B6C0000}"/>
    <cellStyle name="Separador de milhares 5 3 3 3 4 2" xfId="29537" xr:uid="{00000000-0005-0000-0000-00006C6C0000}"/>
    <cellStyle name="Separador de milhares 5 3 3 3 4 3" xfId="39717" xr:uid="{00000000-0005-0000-0000-00006D6C0000}"/>
    <cellStyle name="Separador de milhares 5 3 3 3 4 4" xfId="19357" xr:uid="{00000000-0005-0000-0000-00006E6C0000}"/>
    <cellStyle name="Separador de milhares 5 3 3 3 5" xfId="24042" xr:uid="{00000000-0005-0000-0000-00006F6C0000}"/>
    <cellStyle name="Separador de milhares 5 3 3 3 6" xfId="34222" xr:uid="{00000000-0005-0000-0000-0000706C0000}"/>
    <cellStyle name="Separador de milhares 5 3 3 3 7" xfId="13861" xr:uid="{00000000-0005-0000-0000-0000716C0000}"/>
    <cellStyle name="Separador de milhares 5 3 3 4" xfId="5731" xr:uid="{00000000-0005-0000-0000-0000726C0000}"/>
    <cellStyle name="Separador de milhares 5 3 3 4 2" xfId="24918" xr:uid="{00000000-0005-0000-0000-0000736C0000}"/>
    <cellStyle name="Separador de milhares 5 3 3 4 3" xfId="35098" xr:uid="{00000000-0005-0000-0000-0000746C0000}"/>
    <cellStyle name="Separador de milhares 5 3 3 4 4" xfId="14737" xr:uid="{00000000-0005-0000-0000-0000756C0000}"/>
    <cellStyle name="Separador de milhares 5 3 3 5" xfId="7484" xr:uid="{00000000-0005-0000-0000-0000766C0000}"/>
    <cellStyle name="Separador de milhares 5 3 3 5 2" xfId="26671" xr:uid="{00000000-0005-0000-0000-0000776C0000}"/>
    <cellStyle name="Separador de milhares 5 3 3 5 3" xfId="36851" xr:uid="{00000000-0005-0000-0000-0000786C0000}"/>
    <cellStyle name="Separador de milhares 5 3 3 5 4" xfId="16490" xr:uid="{00000000-0005-0000-0000-0000796C0000}"/>
    <cellStyle name="Separador de milhares 5 3 3 6" xfId="9477" xr:uid="{00000000-0005-0000-0000-00007A6C0000}"/>
    <cellStyle name="Separador de milhares 5 3 3 6 2" xfId="28661" xr:uid="{00000000-0005-0000-0000-00007B6C0000}"/>
    <cellStyle name="Separador de milhares 5 3 3 6 3" xfId="38841" xr:uid="{00000000-0005-0000-0000-00007C6C0000}"/>
    <cellStyle name="Separador de milhares 5 3 3 6 4" xfId="18481" xr:uid="{00000000-0005-0000-0000-00007D6C0000}"/>
    <cellStyle name="Separador de milhares 5 3 3 7" xfId="11230" xr:uid="{00000000-0005-0000-0000-00007E6C0000}"/>
    <cellStyle name="Separador de milhares 5 3 3 7 2" xfId="30414" xr:uid="{00000000-0005-0000-0000-00007F6C0000}"/>
    <cellStyle name="Separador de milhares 5 3 3 7 3" xfId="40594" xr:uid="{00000000-0005-0000-0000-0000806C0000}"/>
    <cellStyle name="Separador de milhares 5 3 3 7 4" xfId="20234" xr:uid="{00000000-0005-0000-0000-0000816C0000}"/>
    <cellStyle name="Separador de milhares 5 3 3 8" xfId="12106" xr:uid="{00000000-0005-0000-0000-0000826C0000}"/>
    <cellStyle name="Separador de milhares 5 3 3 8 2" xfId="31290" xr:uid="{00000000-0005-0000-0000-0000836C0000}"/>
    <cellStyle name="Separador de milhares 5 3 3 8 3" xfId="41470" xr:uid="{00000000-0005-0000-0000-0000846C0000}"/>
    <cellStyle name="Separador de milhares 5 3 3 8 4" xfId="21110" xr:uid="{00000000-0005-0000-0000-0000856C0000}"/>
    <cellStyle name="Separador de milhares 5 3 3 9" xfId="21987" xr:uid="{00000000-0005-0000-0000-0000866C0000}"/>
    <cellStyle name="Separador de milhares 5 3 3 9 2" xfId="32167" xr:uid="{00000000-0005-0000-0000-0000876C0000}"/>
    <cellStyle name="Separador de milhares 5 3 3 9 3" xfId="42347" xr:uid="{00000000-0005-0000-0000-0000886C0000}"/>
    <cellStyle name="Separador de milhares 5 3 4" xfId="1857" xr:uid="{00000000-0005-0000-0000-0000896C0000}"/>
    <cellStyle name="Separador de milhares 5 3 4 10" xfId="33565" xr:uid="{00000000-0005-0000-0000-00008A6C0000}"/>
    <cellStyle name="Separador de milhares 5 3 4 11" xfId="13204" xr:uid="{00000000-0005-0000-0000-00008B6C0000}"/>
    <cellStyle name="Separador de milhares 5 3 4 12" xfId="4197" xr:uid="{00000000-0005-0000-0000-00008C6C0000}"/>
    <cellStyle name="Separador de milhares 5 3 4 2" xfId="5074" xr:uid="{00000000-0005-0000-0000-00008D6C0000}"/>
    <cellStyle name="Separador de milhares 5 3 4 2 2" xfId="6826" xr:uid="{00000000-0005-0000-0000-00008E6C0000}"/>
    <cellStyle name="Separador de milhares 5 3 4 2 2 2" xfId="26013" xr:uid="{00000000-0005-0000-0000-00008F6C0000}"/>
    <cellStyle name="Separador de milhares 5 3 4 2 2 3" xfId="36193" xr:uid="{00000000-0005-0000-0000-0000906C0000}"/>
    <cellStyle name="Separador de milhares 5 3 4 2 2 4" xfId="15832" xr:uid="{00000000-0005-0000-0000-0000916C0000}"/>
    <cellStyle name="Separador de milhares 5 3 4 2 3" xfId="8579" xr:uid="{00000000-0005-0000-0000-0000926C0000}"/>
    <cellStyle name="Separador de milhares 5 3 4 2 3 2" xfId="27766" xr:uid="{00000000-0005-0000-0000-0000936C0000}"/>
    <cellStyle name="Separador de milhares 5 3 4 2 3 3" xfId="37946" xr:uid="{00000000-0005-0000-0000-0000946C0000}"/>
    <cellStyle name="Separador de milhares 5 3 4 2 3 4" xfId="17585" xr:uid="{00000000-0005-0000-0000-0000956C0000}"/>
    <cellStyle name="Separador de milhares 5 3 4 2 4" xfId="10572" xr:uid="{00000000-0005-0000-0000-0000966C0000}"/>
    <cellStyle name="Separador de milhares 5 3 4 2 4 2" xfId="29756" xr:uid="{00000000-0005-0000-0000-0000976C0000}"/>
    <cellStyle name="Separador de milhares 5 3 4 2 4 3" xfId="39936" xr:uid="{00000000-0005-0000-0000-0000986C0000}"/>
    <cellStyle name="Separador de milhares 5 3 4 2 4 4" xfId="19576" xr:uid="{00000000-0005-0000-0000-0000996C0000}"/>
    <cellStyle name="Separador de milhares 5 3 4 2 5" xfId="24261" xr:uid="{00000000-0005-0000-0000-00009A6C0000}"/>
    <cellStyle name="Separador de milhares 5 3 4 2 6" xfId="34441" xr:uid="{00000000-0005-0000-0000-00009B6C0000}"/>
    <cellStyle name="Separador de milhares 5 3 4 2 7" xfId="14080" xr:uid="{00000000-0005-0000-0000-00009C6C0000}"/>
    <cellStyle name="Separador de milhares 5 3 4 3" xfId="5950" xr:uid="{00000000-0005-0000-0000-00009D6C0000}"/>
    <cellStyle name="Separador de milhares 5 3 4 3 2" xfId="25137" xr:uid="{00000000-0005-0000-0000-00009E6C0000}"/>
    <cellStyle name="Separador de milhares 5 3 4 3 3" xfId="35317" xr:uid="{00000000-0005-0000-0000-00009F6C0000}"/>
    <cellStyle name="Separador de milhares 5 3 4 3 4" xfId="14956" xr:uid="{00000000-0005-0000-0000-0000A06C0000}"/>
    <cellStyle name="Separador de milhares 5 3 4 4" xfId="7703" xr:uid="{00000000-0005-0000-0000-0000A16C0000}"/>
    <cellStyle name="Separador de milhares 5 3 4 4 2" xfId="26890" xr:uid="{00000000-0005-0000-0000-0000A26C0000}"/>
    <cellStyle name="Separador de milhares 5 3 4 4 3" xfId="37070" xr:uid="{00000000-0005-0000-0000-0000A36C0000}"/>
    <cellStyle name="Separador de milhares 5 3 4 4 4" xfId="16709" xr:uid="{00000000-0005-0000-0000-0000A46C0000}"/>
    <cellStyle name="Separador de milhares 5 3 4 5" xfId="9696" xr:uid="{00000000-0005-0000-0000-0000A56C0000}"/>
    <cellStyle name="Separador de milhares 5 3 4 5 2" xfId="28880" xr:uid="{00000000-0005-0000-0000-0000A66C0000}"/>
    <cellStyle name="Separador de milhares 5 3 4 5 3" xfId="39060" xr:uid="{00000000-0005-0000-0000-0000A76C0000}"/>
    <cellStyle name="Separador de milhares 5 3 4 5 4" xfId="18700" xr:uid="{00000000-0005-0000-0000-0000A86C0000}"/>
    <cellStyle name="Separador de milhares 5 3 4 6" xfId="11449" xr:uid="{00000000-0005-0000-0000-0000A96C0000}"/>
    <cellStyle name="Separador de milhares 5 3 4 6 2" xfId="30633" xr:uid="{00000000-0005-0000-0000-0000AA6C0000}"/>
    <cellStyle name="Separador de milhares 5 3 4 6 3" xfId="40813" xr:uid="{00000000-0005-0000-0000-0000AB6C0000}"/>
    <cellStyle name="Separador de milhares 5 3 4 6 4" xfId="20453" xr:uid="{00000000-0005-0000-0000-0000AC6C0000}"/>
    <cellStyle name="Separador de milhares 5 3 4 7" xfId="12325" xr:uid="{00000000-0005-0000-0000-0000AD6C0000}"/>
    <cellStyle name="Separador de milhares 5 3 4 7 2" xfId="31509" xr:uid="{00000000-0005-0000-0000-0000AE6C0000}"/>
    <cellStyle name="Separador de milhares 5 3 4 7 3" xfId="41689" xr:uid="{00000000-0005-0000-0000-0000AF6C0000}"/>
    <cellStyle name="Separador de milhares 5 3 4 7 4" xfId="21329" xr:uid="{00000000-0005-0000-0000-0000B06C0000}"/>
    <cellStyle name="Separador de milhares 5 3 4 8" xfId="22206" xr:uid="{00000000-0005-0000-0000-0000B16C0000}"/>
    <cellStyle name="Separador de milhares 5 3 4 8 2" xfId="32386" xr:uid="{00000000-0005-0000-0000-0000B26C0000}"/>
    <cellStyle name="Separador de milhares 5 3 4 8 3" xfId="42566" xr:uid="{00000000-0005-0000-0000-0000B36C0000}"/>
    <cellStyle name="Separador de milhares 5 3 4 9" xfId="23385" xr:uid="{00000000-0005-0000-0000-0000B46C0000}"/>
    <cellStyle name="Separador de milhares 5 3 5" xfId="3205" xr:uid="{00000000-0005-0000-0000-0000B56C0000}"/>
    <cellStyle name="Separador de milhares 5 3 5 2" xfId="6388" xr:uid="{00000000-0005-0000-0000-0000B66C0000}"/>
    <cellStyle name="Separador de milhares 5 3 5 2 2" xfId="25575" xr:uid="{00000000-0005-0000-0000-0000B76C0000}"/>
    <cellStyle name="Separador de milhares 5 3 5 2 3" xfId="35755" xr:uid="{00000000-0005-0000-0000-0000B86C0000}"/>
    <cellStyle name="Separador de milhares 5 3 5 2 4" xfId="15394" xr:uid="{00000000-0005-0000-0000-0000B96C0000}"/>
    <cellStyle name="Separador de milhares 5 3 5 3" xfId="8141" xr:uid="{00000000-0005-0000-0000-0000BA6C0000}"/>
    <cellStyle name="Separador de milhares 5 3 5 3 2" xfId="27328" xr:uid="{00000000-0005-0000-0000-0000BB6C0000}"/>
    <cellStyle name="Separador de milhares 5 3 5 3 3" xfId="37508" xr:uid="{00000000-0005-0000-0000-0000BC6C0000}"/>
    <cellStyle name="Separador de milhares 5 3 5 3 4" xfId="17147" xr:uid="{00000000-0005-0000-0000-0000BD6C0000}"/>
    <cellStyle name="Separador de milhares 5 3 5 4" xfId="10134" xr:uid="{00000000-0005-0000-0000-0000BE6C0000}"/>
    <cellStyle name="Separador de milhares 5 3 5 4 2" xfId="29318" xr:uid="{00000000-0005-0000-0000-0000BF6C0000}"/>
    <cellStyle name="Separador de milhares 5 3 5 4 3" xfId="39498" xr:uid="{00000000-0005-0000-0000-0000C06C0000}"/>
    <cellStyle name="Separador de milhares 5 3 5 4 4" xfId="19138" xr:uid="{00000000-0005-0000-0000-0000C16C0000}"/>
    <cellStyle name="Separador de milhares 5 3 5 5" xfId="23823" xr:uid="{00000000-0005-0000-0000-0000C26C0000}"/>
    <cellStyle name="Separador de milhares 5 3 5 6" xfId="34003" xr:uid="{00000000-0005-0000-0000-0000C36C0000}"/>
    <cellStyle name="Separador de milhares 5 3 5 7" xfId="13642" xr:uid="{00000000-0005-0000-0000-0000C46C0000}"/>
    <cellStyle name="Separador de milhares 5 3 5 8" xfId="4636" xr:uid="{00000000-0005-0000-0000-0000C56C0000}"/>
    <cellStyle name="Separador de milhares 5 3 6" xfId="5512" xr:uid="{00000000-0005-0000-0000-0000C66C0000}"/>
    <cellStyle name="Separador de milhares 5 3 6 2" xfId="9038" xr:uid="{00000000-0005-0000-0000-0000C76C0000}"/>
    <cellStyle name="Separador de milhares 5 3 6 2 2" xfId="28222" xr:uid="{00000000-0005-0000-0000-0000C86C0000}"/>
    <cellStyle name="Separador de milhares 5 3 6 2 3" xfId="38402" xr:uid="{00000000-0005-0000-0000-0000C96C0000}"/>
    <cellStyle name="Separador de milhares 5 3 6 2 4" xfId="18042" xr:uid="{00000000-0005-0000-0000-0000CA6C0000}"/>
    <cellStyle name="Separador de milhares 5 3 6 3" xfId="24699" xr:uid="{00000000-0005-0000-0000-0000CB6C0000}"/>
    <cellStyle name="Separador de milhares 5 3 6 4" xfId="34879" xr:uid="{00000000-0005-0000-0000-0000CC6C0000}"/>
    <cellStyle name="Separador de milhares 5 3 6 5" xfId="14518" xr:uid="{00000000-0005-0000-0000-0000CD6C0000}"/>
    <cellStyle name="Separador de milhares 5 3 7" xfId="7265" xr:uid="{00000000-0005-0000-0000-0000CE6C0000}"/>
    <cellStyle name="Separador de milhares 5 3 7 2" xfId="26452" xr:uid="{00000000-0005-0000-0000-0000CF6C0000}"/>
    <cellStyle name="Separador de milhares 5 3 7 3" xfId="36632" xr:uid="{00000000-0005-0000-0000-0000D06C0000}"/>
    <cellStyle name="Separador de milhares 5 3 7 4" xfId="16271" xr:uid="{00000000-0005-0000-0000-0000D16C0000}"/>
    <cellStyle name="Separador de milhares 5 3 8" xfId="9258" xr:uid="{00000000-0005-0000-0000-0000D26C0000}"/>
    <cellStyle name="Separador de milhares 5 3 8 2" xfId="28442" xr:uid="{00000000-0005-0000-0000-0000D36C0000}"/>
    <cellStyle name="Separador de milhares 5 3 8 3" xfId="38622" xr:uid="{00000000-0005-0000-0000-0000D46C0000}"/>
    <cellStyle name="Separador de milhares 5 3 8 4" xfId="18262" xr:uid="{00000000-0005-0000-0000-0000D56C0000}"/>
    <cellStyle name="Separador de milhares 5 3 9" xfId="11011" xr:uid="{00000000-0005-0000-0000-0000D66C0000}"/>
    <cellStyle name="Separador de milhares 5 3 9 2" xfId="30195" xr:uid="{00000000-0005-0000-0000-0000D76C0000}"/>
    <cellStyle name="Separador de milhares 5 3 9 3" xfId="40375" xr:uid="{00000000-0005-0000-0000-0000D86C0000}"/>
    <cellStyle name="Separador de milhares 5 3 9 4" xfId="20015" xr:uid="{00000000-0005-0000-0000-0000D96C0000}"/>
    <cellStyle name="Separador de milhares 5 4" xfId="677" xr:uid="{00000000-0005-0000-0000-0000DA6C0000}"/>
    <cellStyle name="Separador de milhares 5 4 10" xfId="11888" xr:uid="{00000000-0005-0000-0000-0000DB6C0000}"/>
    <cellStyle name="Separador de milhares 5 4 10 2" xfId="31072" xr:uid="{00000000-0005-0000-0000-0000DC6C0000}"/>
    <cellStyle name="Separador de milhares 5 4 10 3" xfId="41252" xr:uid="{00000000-0005-0000-0000-0000DD6C0000}"/>
    <cellStyle name="Separador de milhares 5 4 10 4" xfId="20892" xr:uid="{00000000-0005-0000-0000-0000DE6C0000}"/>
    <cellStyle name="Separador de milhares 5 4 11" xfId="21769" xr:uid="{00000000-0005-0000-0000-0000DF6C0000}"/>
    <cellStyle name="Separador de milhares 5 4 11 2" xfId="31949" xr:uid="{00000000-0005-0000-0000-0000E06C0000}"/>
    <cellStyle name="Separador de milhares 5 4 11 3" xfId="42129" xr:uid="{00000000-0005-0000-0000-0000E16C0000}"/>
    <cellStyle name="Separador de milhares 5 4 12" xfId="22665" xr:uid="{00000000-0005-0000-0000-0000E26C0000}"/>
    <cellStyle name="Separador de milhares 5 4 12 2" xfId="32845" xr:uid="{00000000-0005-0000-0000-0000E36C0000}"/>
    <cellStyle name="Separador de milhares 5 4 12 3" xfId="43025" xr:uid="{00000000-0005-0000-0000-0000E46C0000}"/>
    <cellStyle name="Separador de milhares 5 4 13" xfId="22904" xr:uid="{00000000-0005-0000-0000-0000E56C0000}"/>
    <cellStyle name="Separador de milhares 5 4 14" xfId="23073" xr:uid="{00000000-0005-0000-0000-0000E66C0000}"/>
    <cellStyle name="Separador de milhares 5 4 15" xfId="33084" xr:uid="{00000000-0005-0000-0000-0000E76C0000}"/>
    <cellStyle name="Separador de milhares 5 4 16" xfId="33253" xr:uid="{00000000-0005-0000-0000-0000E86C0000}"/>
    <cellStyle name="Separador de milhares 5 4 17" xfId="43264" xr:uid="{00000000-0005-0000-0000-0000E96C0000}"/>
    <cellStyle name="Separador de milhares 5 4 18" xfId="43503" xr:uid="{00000000-0005-0000-0000-0000EA6C0000}"/>
    <cellStyle name="Separador de milhares 5 4 19" xfId="12767" xr:uid="{00000000-0005-0000-0000-0000EB6C0000}"/>
    <cellStyle name="Separador de milhares 5 4 2" xfId="1350" xr:uid="{00000000-0005-0000-0000-0000EC6C0000}"/>
    <cellStyle name="Separador de milhares 5 4 2 10" xfId="21887" xr:uid="{00000000-0005-0000-0000-0000ED6C0000}"/>
    <cellStyle name="Separador de milhares 5 4 2 10 2" xfId="32067" xr:uid="{00000000-0005-0000-0000-0000EE6C0000}"/>
    <cellStyle name="Separador de milhares 5 4 2 10 3" xfId="42247" xr:uid="{00000000-0005-0000-0000-0000EF6C0000}"/>
    <cellStyle name="Separador de milhares 5 4 2 11" xfId="22783" xr:uid="{00000000-0005-0000-0000-0000F06C0000}"/>
    <cellStyle name="Separador de milhares 5 4 2 11 2" xfId="32963" xr:uid="{00000000-0005-0000-0000-0000F16C0000}"/>
    <cellStyle name="Separador de milhares 5 4 2 11 3" xfId="43143" xr:uid="{00000000-0005-0000-0000-0000F26C0000}"/>
    <cellStyle name="Separador de milhares 5 4 2 12" xfId="23022" xr:uid="{00000000-0005-0000-0000-0000F36C0000}"/>
    <cellStyle name="Separador de milhares 5 4 2 13" xfId="33202" xr:uid="{00000000-0005-0000-0000-0000F46C0000}"/>
    <cellStyle name="Separador de milhares 5 4 2 14" xfId="43382" xr:uid="{00000000-0005-0000-0000-0000F56C0000}"/>
    <cellStyle name="Separador de milhares 5 4 2 15" xfId="43621" xr:uid="{00000000-0005-0000-0000-0000F66C0000}"/>
    <cellStyle name="Separador de milhares 5 4 2 16" xfId="12885" xr:uid="{00000000-0005-0000-0000-0000F76C0000}"/>
    <cellStyle name="Separador de milhares 5 4 2 17" xfId="3877" xr:uid="{00000000-0005-0000-0000-0000F86C0000}"/>
    <cellStyle name="Separador de milhares 5 4 2 2" xfId="2700" xr:uid="{00000000-0005-0000-0000-0000F96C0000}"/>
    <cellStyle name="Separador de milhares 5 4 2 2 10" xfId="23285" xr:uid="{00000000-0005-0000-0000-0000FA6C0000}"/>
    <cellStyle name="Separador de milhares 5 4 2 2 11" xfId="33465" xr:uid="{00000000-0005-0000-0000-0000FB6C0000}"/>
    <cellStyle name="Separador de milhares 5 4 2 2 12" xfId="13104" xr:uid="{00000000-0005-0000-0000-0000FC6C0000}"/>
    <cellStyle name="Separador de milhares 5 4 2 2 13" xfId="4097" xr:uid="{00000000-0005-0000-0000-0000FD6C0000}"/>
    <cellStyle name="Separador de milhares 5 4 2 2 2" xfId="4535" xr:uid="{00000000-0005-0000-0000-0000FE6C0000}"/>
    <cellStyle name="Separador de milhares 5 4 2 2 2 10" xfId="33903" xr:uid="{00000000-0005-0000-0000-0000FF6C0000}"/>
    <cellStyle name="Separador de milhares 5 4 2 2 2 11" xfId="13542" xr:uid="{00000000-0005-0000-0000-0000006D0000}"/>
    <cellStyle name="Separador de milhares 5 4 2 2 2 2" xfId="5412" xr:uid="{00000000-0005-0000-0000-0000016D0000}"/>
    <cellStyle name="Separador de milhares 5 4 2 2 2 2 2" xfId="7164" xr:uid="{00000000-0005-0000-0000-0000026D0000}"/>
    <cellStyle name="Separador de milhares 5 4 2 2 2 2 2 2" xfId="26351" xr:uid="{00000000-0005-0000-0000-0000036D0000}"/>
    <cellStyle name="Separador de milhares 5 4 2 2 2 2 2 3" xfId="36531" xr:uid="{00000000-0005-0000-0000-0000046D0000}"/>
    <cellStyle name="Separador de milhares 5 4 2 2 2 2 2 4" xfId="16170" xr:uid="{00000000-0005-0000-0000-0000056D0000}"/>
    <cellStyle name="Separador de milhares 5 4 2 2 2 2 3" xfId="8917" xr:uid="{00000000-0005-0000-0000-0000066D0000}"/>
    <cellStyle name="Separador de milhares 5 4 2 2 2 2 3 2" xfId="28104" xr:uid="{00000000-0005-0000-0000-0000076D0000}"/>
    <cellStyle name="Separador de milhares 5 4 2 2 2 2 3 3" xfId="38284" xr:uid="{00000000-0005-0000-0000-0000086D0000}"/>
    <cellStyle name="Separador de milhares 5 4 2 2 2 2 3 4" xfId="17923" xr:uid="{00000000-0005-0000-0000-0000096D0000}"/>
    <cellStyle name="Separador de milhares 5 4 2 2 2 2 4" xfId="10910" xr:uid="{00000000-0005-0000-0000-00000A6D0000}"/>
    <cellStyle name="Separador de milhares 5 4 2 2 2 2 4 2" xfId="30094" xr:uid="{00000000-0005-0000-0000-00000B6D0000}"/>
    <cellStyle name="Separador de milhares 5 4 2 2 2 2 4 3" xfId="40274" xr:uid="{00000000-0005-0000-0000-00000C6D0000}"/>
    <cellStyle name="Separador de milhares 5 4 2 2 2 2 4 4" xfId="19914" xr:uid="{00000000-0005-0000-0000-00000D6D0000}"/>
    <cellStyle name="Separador de milhares 5 4 2 2 2 2 5" xfId="24599" xr:uid="{00000000-0005-0000-0000-00000E6D0000}"/>
    <cellStyle name="Separador de milhares 5 4 2 2 2 2 6" xfId="34779" xr:uid="{00000000-0005-0000-0000-00000F6D0000}"/>
    <cellStyle name="Separador de milhares 5 4 2 2 2 2 7" xfId="14418" xr:uid="{00000000-0005-0000-0000-0000106D0000}"/>
    <cellStyle name="Separador de milhares 5 4 2 2 2 3" xfId="6288" xr:uid="{00000000-0005-0000-0000-0000116D0000}"/>
    <cellStyle name="Separador de milhares 5 4 2 2 2 3 2" xfId="25475" xr:uid="{00000000-0005-0000-0000-0000126D0000}"/>
    <cellStyle name="Separador de milhares 5 4 2 2 2 3 3" xfId="35655" xr:uid="{00000000-0005-0000-0000-0000136D0000}"/>
    <cellStyle name="Separador de milhares 5 4 2 2 2 3 4" xfId="15294" xr:uid="{00000000-0005-0000-0000-0000146D0000}"/>
    <cellStyle name="Separador de milhares 5 4 2 2 2 4" xfId="8041" xr:uid="{00000000-0005-0000-0000-0000156D0000}"/>
    <cellStyle name="Separador de milhares 5 4 2 2 2 4 2" xfId="27228" xr:uid="{00000000-0005-0000-0000-0000166D0000}"/>
    <cellStyle name="Separador de milhares 5 4 2 2 2 4 3" xfId="37408" xr:uid="{00000000-0005-0000-0000-0000176D0000}"/>
    <cellStyle name="Separador de milhares 5 4 2 2 2 4 4" xfId="17047" xr:uid="{00000000-0005-0000-0000-0000186D0000}"/>
    <cellStyle name="Separador de milhares 5 4 2 2 2 5" xfId="10034" xr:uid="{00000000-0005-0000-0000-0000196D0000}"/>
    <cellStyle name="Separador de milhares 5 4 2 2 2 5 2" xfId="29218" xr:uid="{00000000-0005-0000-0000-00001A6D0000}"/>
    <cellStyle name="Separador de milhares 5 4 2 2 2 5 3" xfId="39398" xr:uid="{00000000-0005-0000-0000-00001B6D0000}"/>
    <cellStyle name="Separador de milhares 5 4 2 2 2 5 4" xfId="19038" xr:uid="{00000000-0005-0000-0000-00001C6D0000}"/>
    <cellStyle name="Separador de milhares 5 4 2 2 2 6" xfId="11787" xr:uid="{00000000-0005-0000-0000-00001D6D0000}"/>
    <cellStyle name="Separador de milhares 5 4 2 2 2 6 2" xfId="30971" xr:uid="{00000000-0005-0000-0000-00001E6D0000}"/>
    <cellStyle name="Separador de milhares 5 4 2 2 2 6 3" xfId="41151" xr:uid="{00000000-0005-0000-0000-00001F6D0000}"/>
    <cellStyle name="Separador de milhares 5 4 2 2 2 6 4" xfId="20791" xr:uid="{00000000-0005-0000-0000-0000206D0000}"/>
    <cellStyle name="Separador de milhares 5 4 2 2 2 7" xfId="12663" xr:uid="{00000000-0005-0000-0000-0000216D0000}"/>
    <cellStyle name="Separador de milhares 5 4 2 2 2 7 2" xfId="31847" xr:uid="{00000000-0005-0000-0000-0000226D0000}"/>
    <cellStyle name="Separador de milhares 5 4 2 2 2 7 3" xfId="42027" xr:uid="{00000000-0005-0000-0000-0000236D0000}"/>
    <cellStyle name="Separador de milhares 5 4 2 2 2 7 4" xfId="21667" xr:uid="{00000000-0005-0000-0000-0000246D0000}"/>
    <cellStyle name="Separador de milhares 5 4 2 2 2 8" xfId="22544" xr:uid="{00000000-0005-0000-0000-0000256D0000}"/>
    <cellStyle name="Separador de milhares 5 4 2 2 2 8 2" xfId="32724" xr:uid="{00000000-0005-0000-0000-0000266D0000}"/>
    <cellStyle name="Separador de milhares 5 4 2 2 2 8 3" xfId="42904" xr:uid="{00000000-0005-0000-0000-0000276D0000}"/>
    <cellStyle name="Separador de milhares 5 4 2 2 2 9" xfId="23723" xr:uid="{00000000-0005-0000-0000-0000286D0000}"/>
    <cellStyle name="Separador de milhares 5 4 2 2 3" xfId="4974" xr:uid="{00000000-0005-0000-0000-0000296D0000}"/>
    <cellStyle name="Separador de milhares 5 4 2 2 3 2" xfId="6726" xr:uid="{00000000-0005-0000-0000-00002A6D0000}"/>
    <cellStyle name="Separador de milhares 5 4 2 2 3 2 2" xfId="25913" xr:uid="{00000000-0005-0000-0000-00002B6D0000}"/>
    <cellStyle name="Separador de milhares 5 4 2 2 3 2 3" xfId="36093" xr:uid="{00000000-0005-0000-0000-00002C6D0000}"/>
    <cellStyle name="Separador de milhares 5 4 2 2 3 2 4" xfId="15732" xr:uid="{00000000-0005-0000-0000-00002D6D0000}"/>
    <cellStyle name="Separador de milhares 5 4 2 2 3 3" xfId="8479" xr:uid="{00000000-0005-0000-0000-00002E6D0000}"/>
    <cellStyle name="Separador de milhares 5 4 2 2 3 3 2" xfId="27666" xr:uid="{00000000-0005-0000-0000-00002F6D0000}"/>
    <cellStyle name="Separador de milhares 5 4 2 2 3 3 3" xfId="37846" xr:uid="{00000000-0005-0000-0000-0000306D0000}"/>
    <cellStyle name="Separador de milhares 5 4 2 2 3 3 4" xfId="17485" xr:uid="{00000000-0005-0000-0000-0000316D0000}"/>
    <cellStyle name="Separador de milhares 5 4 2 2 3 4" xfId="10472" xr:uid="{00000000-0005-0000-0000-0000326D0000}"/>
    <cellStyle name="Separador de milhares 5 4 2 2 3 4 2" xfId="29656" xr:uid="{00000000-0005-0000-0000-0000336D0000}"/>
    <cellStyle name="Separador de milhares 5 4 2 2 3 4 3" xfId="39836" xr:uid="{00000000-0005-0000-0000-0000346D0000}"/>
    <cellStyle name="Separador de milhares 5 4 2 2 3 4 4" xfId="19476" xr:uid="{00000000-0005-0000-0000-0000356D0000}"/>
    <cellStyle name="Separador de milhares 5 4 2 2 3 5" xfId="24161" xr:uid="{00000000-0005-0000-0000-0000366D0000}"/>
    <cellStyle name="Separador de milhares 5 4 2 2 3 6" xfId="34341" xr:uid="{00000000-0005-0000-0000-0000376D0000}"/>
    <cellStyle name="Separador de milhares 5 4 2 2 3 7" xfId="13980" xr:uid="{00000000-0005-0000-0000-0000386D0000}"/>
    <cellStyle name="Separador de milhares 5 4 2 2 4" xfId="5850" xr:uid="{00000000-0005-0000-0000-0000396D0000}"/>
    <cellStyle name="Separador de milhares 5 4 2 2 4 2" xfId="25037" xr:uid="{00000000-0005-0000-0000-00003A6D0000}"/>
    <cellStyle name="Separador de milhares 5 4 2 2 4 3" xfId="35217" xr:uid="{00000000-0005-0000-0000-00003B6D0000}"/>
    <cellStyle name="Separador de milhares 5 4 2 2 4 4" xfId="14856" xr:uid="{00000000-0005-0000-0000-00003C6D0000}"/>
    <cellStyle name="Separador de milhares 5 4 2 2 5" xfId="7603" xr:uid="{00000000-0005-0000-0000-00003D6D0000}"/>
    <cellStyle name="Separador de milhares 5 4 2 2 5 2" xfId="26790" xr:uid="{00000000-0005-0000-0000-00003E6D0000}"/>
    <cellStyle name="Separador de milhares 5 4 2 2 5 3" xfId="36970" xr:uid="{00000000-0005-0000-0000-00003F6D0000}"/>
    <cellStyle name="Separador de milhares 5 4 2 2 5 4" xfId="16609" xr:uid="{00000000-0005-0000-0000-0000406D0000}"/>
    <cellStyle name="Separador de milhares 5 4 2 2 6" xfId="9596" xr:uid="{00000000-0005-0000-0000-0000416D0000}"/>
    <cellStyle name="Separador de milhares 5 4 2 2 6 2" xfId="28780" xr:uid="{00000000-0005-0000-0000-0000426D0000}"/>
    <cellStyle name="Separador de milhares 5 4 2 2 6 3" xfId="38960" xr:uid="{00000000-0005-0000-0000-0000436D0000}"/>
    <cellStyle name="Separador de milhares 5 4 2 2 6 4" xfId="18600" xr:uid="{00000000-0005-0000-0000-0000446D0000}"/>
    <cellStyle name="Separador de milhares 5 4 2 2 7" xfId="11349" xr:uid="{00000000-0005-0000-0000-0000456D0000}"/>
    <cellStyle name="Separador de milhares 5 4 2 2 7 2" xfId="30533" xr:uid="{00000000-0005-0000-0000-0000466D0000}"/>
    <cellStyle name="Separador de milhares 5 4 2 2 7 3" xfId="40713" xr:uid="{00000000-0005-0000-0000-0000476D0000}"/>
    <cellStyle name="Separador de milhares 5 4 2 2 7 4" xfId="20353" xr:uid="{00000000-0005-0000-0000-0000486D0000}"/>
    <cellStyle name="Separador de milhares 5 4 2 2 8" xfId="12225" xr:uid="{00000000-0005-0000-0000-0000496D0000}"/>
    <cellStyle name="Separador de milhares 5 4 2 2 8 2" xfId="31409" xr:uid="{00000000-0005-0000-0000-00004A6D0000}"/>
    <cellStyle name="Separador de milhares 5 4 2 2 8 3" xfId="41589" xr:uid="{00000000-0005-0000-0000-00004B6D0000}"/>
    <cellStyle name="Separador de milhares 5 4 2 2 8 4" xfId="21229" xr:uid="{00000000-0005-0000-0000-00004C6D0000}"/>
    <cellStyle name="Separador de milhares 5 4 2 2 9" xfId="22106" xr:uid="{00000000-0005-0000-0000-00004D6D0000}"/>
    <cellStyle name="Separador de milhares 5 4 2 2 9 2" xfId="32286" xr:uid="{00000000-0005-0000-0000-00004E6D0000}"/>
    <cellStyle name="Separador de milhares 5 4 2 2 9 3" xfId="42466" xr:uid="{00000000-0005-0000-0000-00004F6D0000}"/>
    <cellStyle name="Separador de milhares 5 4 2 3" xfId="4316" xr:uid="{00000000-0005-0000-0000-0000506D0000}"/>
    <cellStyle name="Separador de milhares 5 4 2 3 10" xfId="33684" xr:uid="{00000000-0005-0000-0000-0000516D0000}"/>
    <cellStyle name="Separador de milhares 5 4 2 3 11" xfId="13323" xr:uid="{00000000-0005-0000-0000-0000526D0000}"/>
    <cellStyle name="Separador de milhares 5 4 2 3 2" xfId="5193" xr:uid="{00000000-0005-0000-0000-0000536D0000}"/>
    <cellStyle name="Separador de milhares 5 4 2 3 2 2" xfId="6945" xr:uid="{00000000-0005-0000-0000-0000546D0000}"/>
    <cellStyle name="Separador de milhares 5 4 2 3 2 2 2" xfId="26132" xr:uid="{00000000-0005-0000-0000-0000556D0000}"/>
    <cellStyle name="Separador de milhares 5 4 2 3 2 2 3" xfId="36312" xr:uid="{00000000-0005-0000-0000-0000566D0000}"/>
    <cellStyle name="Separador de milhares 5 4 2 3 2 2 4" xfId="15951" xr:uid="{00000000-0005-0000-0000-0000576D0000}"/>
    <cellStyle name="Separador de milhares 5 4 2 3 2 3" xfId="8698" xr:uid="{00000000-0005-0000-0000-0000586D0000}"/>
    <cellStyle name="Separador de milhares 5 4 2 3 2 3 2" xfId="27885" xr:uid="{00000000-0005-0000-0000-0000596D0000}"/>
    <cellStyle name="Separador de milhares 5 4 2 3 2 3 3" xfId="38065" xr:uid="{00000000-0005-0000-0000-00005A6D0000}"/>
    <cellStyle name="Separador de milhares 5 4 2 3 2 3 4" xfId="17704" xr:uid="{00000000-0005-0000-0000-00005B6D0000}"/>
    <cellStyle name="Separador de milhares 5 4 2 3 2 4" xfId="10691" xr:uid="{00000000-0005-0000-0000-00005C6D0000}"/>
    <cellStyle name="Separador de milhares 5 4 2 3 2 4 2" xfId="29875" xr:uid="{00000000-0005-0000-0000-00005D6D0000}"/>
    <cellStyle name="Separador de milhares 5 4 2 3 2 4 3" xfId="40055" xr:uid="{00000000-0005-0000-0000-00005E6D0000}"/>
    <cellStyle name="Separador de milhares 5 4 2 3 2 4 4" xfId="19695" xr:uid="{00000000-0005-0000-0000-00005F6D0000}"/>
    <cellStyle name="Separador de milhares 5 4 2 3 2 5" xfId="24380" xr:uid="{00000000-0005-0000-0000-0000606D0000}"/>
    <cellStyle name="Separador de milhares 5 4 2 3 2 6" xfId="34560" xr:uid="{00000000-0005-0000-0000-0000616D0000}"/>
    <cellStyle name="Separador de milhares 5 4 2 3 2 7" xfId="14199" xr:uid="{00000000-0005-0000-0000-0000626D0000}"/>
    <cellStyle name="Separador de milhares 5 4 2 3 3" xfId="6069" xr:uid="{00000000-0005-0000-0000-0000636D0000}"/>
    <cellStyle name="Separador de milhares 5 4 2 3 3 2" xfId="25256" xr:uid="{00000000-0005-0000-0000-0000646D0000}"/>
    <cellStyle name="Separador de milhares 5 4 2 3 3 3" xfId="35436" xr:uid="{00000000-0005-0000-0000-0000656D0000}"/>
    <cellStyle name="Separador de milhares 5 4 2 3 3 4" xfId="15075" xr:uid="{00000000-0005-0000-0000-0000666D0000}"/>
    <cellStyle name="Separador de milhares 5 4 2 3 4" xfId="7822" xr:uid="{00000000-0005-0000-0000-0000676D0000}"/>
    <cellStyle name="Separador de milhares 5 4 2 3 4 2" xfId="27009" xr:uid="{00000000-0005-0000-0000-0000686D0000}"/>
    <cellStyle name="Separador de milhares 5 4 2 3 4 3" xfId="37189" xr:uid="{00000000-0005-0000-0000-0000696D0000}"/>
    <cellStyle name="Separador de milhares 5 4 2 3 4 4" xfId="16828" xr:uid="{00000000-0005-0000-0000-00006A6D0000}"/>
    <cellStyle name="Separador de milhares 5 4 2 3 5" xfId="9815" xr:uid="{00000000-0005-0000-0000-00006B6D0000}"/>
    <cellStyle name="Separador de milhares 5 4 2 3 5 2" xfId="28999" xr:uid="{00000000-0005-0000-0000-00006C6D0000}"/>
    <cellStyle name="Separador de milhares 5 4 2 3 5 3" xfId="39179" xr:uid="{00000000-0005-0000-0000-00006D6D0000}"/>
    <cellStyle name="Separador de milhares 5 4 2 3 5 4" xfId="18819" xr:uid="{00000000-0005-0000-0000-00006E6D0000}"/>
    <cellStyle name="Separador de milhares 5 4 2 3 6" xfId="11568" xr:uid="{00000000-0005-0000-0000-00006F6D0000}"/>
    <cellStyle name="Separador de milhares 5 4 2 3 6 2" xfId="30752" xr:uid="{00000000-0005-0000-0000-0000706D0000}"/>
    <cellStyle name="Separador de milhares 5 4 2 3 6 3" xfId="40932" xr:uid="{00000000-0005-0000-0000-0000716D0000}"/>
    <cellStyle name="Separador de milhares 5 4 2 3 6 4" xfId="20572" xr:uid="{00000000-0005-0000-0000-0000726D0000}"/>
    <cellStyle name="Separador de milhares 5 4 2 3 7" xfId="12444" xr:uid="{00000000-0005-0000-0000-0000736D0000}"/>
    <cellStyle name="Separador de milhares 5 4 2 3 7 2" xfId="31628" xr:uid="{00000000-0005-0000-0000-0000746D0000}"/>
    <cellStyle name="Separador de milhares 5 4 2 3 7 3" xfId="41808" xr:uid="{00000000-0005-0000-0000-0000756D0000}"/>
    <cellStyle name="Separador de milhares 5 4 2 3 7 4" xfId="21448" xr:uid="{00000000-0005-0000-0000-0000766D0000}"/>
    <cellStyle name="Separador de milhares 5 4 2 3 8" xfId="22325" xr:uid="{00000000-0005-0000-0000-0000776D0000}"/>
    <cellStyle name="Separador de milhares 5 4 2 3 8 2" xfId="32505" xr:uid="{00000000-0005-0000-0000-0000786D0000}"/>
    <cellStyle name="Separador de milhares 5 4 2 3 8 3" xfId="42685" xr:uid="{00000000-0005-0000-0000-0000796D0000}"/>
    <cellStyle name="Separador de milhares 5 4 2 3 9" xfId="23504" xr:uid="{00000000-0005-0000-0000-00007A6D0000}"/>
    <cellStyle name="Separador de milhares 5 4 2 4" xfId="4755" xr:uid="{00000000-0005-0000-0000-00007B6D0000}"/>
    <cellStyle name="Separador de milhares 5 4 2 4 2" xfId="6507" xr:uid="{00000000-0005-0000-0000-00007C6D0000}"/>
    <cellStyle name="Separador de milhares 5 4 2 4 2 2" xfId="25694" xr:uid="{00000000-0005-0000-0000-00007D6D0000}"/>
    <cellStyle name="Separador de milhares 5 4 2 4 2 3" xfId="35874" xr:uid="{00000000-0005-0000-0000-00007E6D0000}"/>
    <cellStyle name="Separador de milhares 5 4 2 4 2 4" xfId="15513" xr:uid="{00000000-0005-0000-0000-00007F6D0000}"/>
    <cellStyle name="Separador de milhares 5 4 2 4 3" xfId="8260" xr:uid="{00000000-0005-0000-0000-0000806D0000}"/>
    <cellStyle name="Separador de milhares 5 4 2 4 3 2" xfId="27447" xr:uid="{00000000-0005-0000-0000-0000816D0000}"/>
    <cellStyle name="Separador de milhares 5 4 2 4 3 3" xfId="37627" xr:uid="{00000000-0005-0000-0000-0000826D0000}"/>
    <cellStyle name="Separador de milhares 5 4 2 4 3 4" xfId="17266" xr:uid="{00000000-0005-0000-0000-0000836D0000}"/>
    <cellStyle name="Separador de milhares 5 4 2 4 4" xfId="10253" xr:uid="{00000000-0005-0000-0000-0000846D0000}"/>
    <cellStyle name="Separador de milhares 5 4 2 4 4 2" xfId="29437" xr:uid="{00000000-0005-0000-0000-0000856D0000}"/>
    <cellStyle name="Separador de milhares 5 4 2 4 4 3" xfId="39617" xr:uid="{00000000-0005-0000-0000-0000866D0000}"/>
    <cellStyle name="Separador de milhares 5 4 2 4 4 4" xfId="19257" xr:uid="{00000000-0005-0000-0000-0000876D0000}"/>
    <cellStyle name="Separador de milhares 5 4 2 4 5" xfId="23942" xr:uid="{00000000-0005-0000-0000-0000886D0000}"/>
    <cellStyle name="Separador de milhares 5 4 2 4 6" xfId="34122" xr:uid="{00000000-0005-0000-0000-0000896D0000}"/>
    <cellStyle name="Separador de milhares 5 4 2 4 7" xfId="13761" xr:uid="{00000000-0005-0000-0000-00008A6D0000}"/>
    <cellStyle name="Separador de milhares 5 4 2 5" xfId="5631" xr:uid="{00000000-0005-0000-0000-00008B6D0000}"/>
    <cellStyle name="Separador de milhares 5 4 2 5 2" xfId="9157" xr:uid="{00000000-0005-0000-0000-00008C6D0000}"/>
    <cellStyle name="Separador de milhares 5 4 2 5 2 2" xfId="28341" xr:uid="{00000000-0005-0000-0000-00008D6D0000}"/>
    <cellStyle name="Separador de milhares 5 4 2 5 2 3" xfId="38521" xr:uid="{00000000-0005-0000-0000-00008E6D0000}"/>
    <cellStyle name="Separador de milhares 5 4 2 5 2 4" xfId="18161" xr:uid="{00000000-0005-0000-0000-00008F6D0000}"/>
    <cellStyle name="Separador de milhares 5 4 2 5 3" xfId="24818" xr:uid="{00000000-0005-0000-0000-0000906D0000}"/>
    <cellStyle name="Separador de milhares 5 4 2 5 4" xfId="34998" xr:uid="{00000000-0005-0000-0000-0000916D0000}"/>
    <cellStyle name="Separador de milhares 5 4 2 5 5" xfId="14637" xr:uid="{00000000-0005-0000-0000-0000926D0000}"/>
    <cellStyle name="Separador de milhares 5 4 2 6" xfId="7384" xr:uid="{00000000-0005-0000-0000-0000936D0000}"/>
    <cellStyle name="Separador de milhares 5 4 2 6 2" xfId="26571" xr:uid="{00000000-0005-0000-0000-0000946D0000}"/>
    <cellStyle name="Separador de milhares 5 4 2 6 3" xfId="36751" xr:uid="{00000000-0005-0000-0000-0000956D0000}"/>
    <cellStyle name="Separador de milhares 5 4 2 6 4" xfId="16390" xr:uid="{00000000-0005-0000-0000-0000966D0000}"/>
    <cellStyle name="Separador de milhares 5 4 2 7" xfId="9377" xr:uid="{00000000-0005-0000-0000-0000976D0000}"/>
    <cellStyle name="Separador de milhares 5 4 2 7 2" xfId="28561" xr:uid="{00000000-0005-0000-0000-0000986D0000}"/>
    <cellStyle name="Separador de milhares 5 4 2 7 3" xfId="38741" xr:uid="{00000000-0005-0000-0000-0000996D0000}"/>
    <cellStyle name="Separador de milhares 5 4 2 7 4" xfId="18381" xr:uid="{00000000-0005-0000-0000-00009A6D0000}"/>
    <cellStyle name="Separador de milhares 5 4 2 8" xfId="11130" xr:uid="{00000000-0005-0000-0000-00009B6D0000}"/>
    <cellStyle name="Separador de milhares 5 4 2 8 2" xfId="30314" xr:uid="{00000000-0005-0000-0000-00009C6D0000}"/>
    <cellStyle name="Separador de milhares 5 4 2 8 3" xfId="40494" xr:uid="{00000000-0005-0000-0000-00009D6D0000}"/>
    <cellStyle name="Separador de milhares 5 4 2 8 4" xfId="20134" xr:uid="{00000000-0005-0000-0000-00009E6D0000}"/>
    <cellStyle name="Separador de milhares 5 4 2 9" xfId="12006" xr:uid="{00000000-0005-0000-0000-00009F6D0000}"/>
    <cellStyle name="Separador de milhares 5 4 2 9 2" xfId="31190" xr:uid="{00000000-0005-0000-0000-0000A06D0000}"/>
    <cellStyle name="Separador de milhares 5 4 2 9 3" xfId="41370" xr:uid="{00000000-0005-0000-0000-0000A16D0000}"/>
    <cellStyle name="Separador de milhares 5 4 2 9 4" xfId="21010" xr:uid="{00000000-0005-0000-0000-0000A26D0000}"/>
    <cellStyle name="Separador de milhares 5 4 20" xfId="3756" xr:uid="{00000000-0005-0000-0000-0000A36D0000}"/>
    <cellStyle name="Separador de milhares 5 4 3" xfId="2026" xr:uid="{00000000-0005-0000-0000-0000A46D0000}"/>
    <cellStyle name="Separador de milhares 5 4 3 10" xfId="23167" xr:uid="{00000000-0005-0000-0000-0000A56D0000}"/>
    <cellStyle name="Separador de milhares 5 4 3 11" xfId="33347" xr:uid="{00000000-0005-0000-0000-0000A66D0000}"/>
    <cellStyle name="Separador de milhares 5 4 3 12" xfId="12986" xr:uid="{00000000-0005-0000-0000-0000A76D0000}"/>
    <cellStyle name="Separador de milhares 5 4 3 13" xfId="3979" xr:uid="{00000000-0005-0000-0000-0000A86D0000}"/>
    <cellStyle name="Separador de milhares 5 4 3 2" xfId="4417" xr:uid="{00000000-0005-0000-0000-0000A96D0000}"/>
    <cellStyle name="Separador de milhares 5 4 3 2 10" xfId="33785" xr:uid="{00000000-0005-0000-0000-0000AA6D0000}"/>
    <cellStyle name="Separador de milhares 5 4 3 2 11" xfId="13424" xr:uid="{00000000-0005-0000-0000-0000AB6D0000}"/>
    <cellStyle name="Separador de milhares 5 4 3 2 2" xfId="5294" xr:uid="{00000000-0005-0000-0000-0000AC6D0000}"/>
    <cellStyle name="Separador de milhares 5 4 3 2 2 2" xfId="7046" xr:uid="{00000000-0005-0000-0000-0000AD6D0000}"/>
    <cellStyle name="Separador de milhares 5 4 3 2 2 2 2" xfId="26233" xr:uid="{00000000-0005-0000-0000-0000AE6D0000}"/>
    <cellStyle name="Separador de milhares 5 4 3 2 2 2 3" xfId="36413" xr:uid="{00000000-0005-0000-0000-0000AF6D0000}"/>
    <cellStyle name="Separador de milhares 5 4 3 2 2 2 4" xfId="16052" xr:uid="{00000000-0005-0000-0000-0000B06D0000}"/>
    <cellStyle name="Separador de milhares 5 4 3 2 2 3" xfId="8799" xr:uid="{00000000-0005-0000-0000-0000B16D0000}"/>
    <cellStyle name="Separador de milhares 5 4 3 2 2 3 2" xfId="27986" xr:uid="{00000000-0005-0000-0000-0000B26D0000}"/>
    <cellStyle name="Separador de milhares 5 4 3 2 2 3 3" xfId="38166" xr:uid="{00000000-0005-0000-0000-0000B36D0000}"/>
    <cellStyle name="Separador de milhares 5 4 3 2 2 3 4" xfId="17805" xr:uid="{00000000-0005-0000-0000-0000B46D0000}"/>
    <cellStyle name="Separador de milhares 5 4 3 2 2 4" xfId="10792" xr:uid="{00000000-0005-0000-0000-0000B56D0000}"/>
    <cellStyle name="Separador de milhares 5 4 3 2 2 4 2" xfId="29976" xr:uid="{00000000-0005-0000-0000-0000B66D0000}"/>
    <cellStyle name="Separador de milhares 5 4 3 2 2 4 3" xfId="40156" xr:uid="{00000000-0005-0000-0000-0000B76D0000}"/>
    <cellStyle name="Separador de milhares 5 4 3 2 2 4 4" xfId="19796" xr:uid="{00000000-0005-0000-0000-0000B86D0000}"/>
    <cellStyle name="Separador de milhares 5 4 3 2 2 5" xfId="24481" xr:uid="{00000000-0005-0000-0000-0000B96D0000}"/>
    <cellStyle name="Separador de milhares 5 4 3 2 2 6" xfId="34661" xr:uid="{00000000-0005-0000-0000-0000BA6D0000}"/>
    <cellStyle name="Separador de milhares 5 4 3 2 2 7" xfId="14300" xr:uid="{00000000-0005-0000-0000-0000BB6D0000}"/>
    <cellStyle name="Separador de milhares 5 4 3 2 3" xfId="6170" xr:uid="{00000000-0005-0000-0000-0000BC6D0000}"/>
    <cellStyle name="Separador de milhares 5 4 3 2 3 2" xfId="25357" xr:uid="{00000000-0005-0000-0000-0000BD6D0000}"/>
    <cellStyle name="Separador de milhares 5 4 3 2 3 3" xfId="35537" xr:uid="{00000000-0005-0000-0000-0000BE6D0000}"/>
    <cellStyle name="Separador de milhares 5 4 3 2 3 4" xfId="15176" xr:uid="{00000000-0005-0000-0000-0000BF6D0000}"/>
    <cellStyle name="Separador de milhares 5 4 3 2 4" xfId="7923" xr:uid="{00000000-0005-0000-0000-0000C06D0000}"/>
    <cellStyle name="Separador de milhares 5 4 3 2 4 2" xfId="27110" xr:uid="{00000000-0005-0000-0000-0000C16D0000}"/>
    <cellStyle name="Separador de milhares 5 4 3 2 4 3" xfId="37290" xr:uid="{00000000-0005-0000-0000-0000C26D0000}"/>
    <cellStyle name="Separador de milhares 5 4 3 2 4 4" xfId="16929" xr:uid="{00000000-0005-0000-0000-0000C36D0000}"/>
    <cellStyle name="Separador de milhares 5 4 3 2 5" xfId="9916" xr:uid="{00000000-0005-0000-0000-0000C46D0000}"/>
    <cellStyle name="Separador de milhares 5 4 3 2 5 2" xfId="29100" xr:uid="{00000000-0005-0000-0000-0000C56D0000}"/>
    <cellStyle name="Separador de milhares 5 4 3 2 5 3" xfId="39280" xr:uid="{00000000-0005-0000-0000-0000C66D0000}"/>
    <cellStyle name="Separador de milhares 5 4 3 2 5 4" xfId="18920" xr:uid="{00000000-0005-0000-0000-0000C76D0000}"/>
    <cellStyle name="Separador de milhares 5 4 3 2 6" xfId="11669" xr:uid="{00000000-0005-0000-0000-0000C86D0000}"/>
    <cellStyle name="Separador de milhares 5 4 3 2 6 2" xfId="30853" xr:uid="{00000000-0005-0000-0000-0000C96D0000}"/>
    <cellStyle name="Separador de milhares 5 4 3 2 6 3" xfId="41033" xr:uid="{00000000-0005-0000-0000-0000CA6D0000}"/>
    <cellStyle name="Separador de milhares 5 4 3 2 6 4" xfId="20673" xr:uid="{00000000-0005-0000-0000-0000CB6D0000}"/>
    <cellStyle name="Separador de milhares 5 4 3 2 7" xfId="12545" xr:uid="{00000000-0005-0000-0000-0000CC6D0000}"/>
    <cellStyle name="Separador de milhares 5 4 3 2 7 2" xfId="31729" xr:uid="{00000000-0005-0000-0000-0000CD6D0000}"/>
    <cellStyle name="Separador de milhares 5 4 3 2 7 3" xfId="41909" xr:uid="{00000000-0005-0000-0000-0000CE6D0000}"/>
    <cellStyle name="Separador de milhares 5 4 3 2 7 4" xfId="21549" xr:uid="{00000000-0005-0000-0000-0000CF6D0000}"/>
    <cellStyle name="Separador de milhares 5 4 3 2 8" xfId="22426" xr:uid="{00000000-0005-0000-0000-0000D06D0000}"/>
    <cellStyle name="Separador de milhares 5 4 3 2 8 2" xfId="32606" xr:uid="{00000000-0005-0000-0000-0000D16D0000}"/>
    <cellStyle name="Separador de milhares 5 4 3 2 8 3" xfId="42786" xr:uid="{00000000-0005-0000-0000-0000D26D0000}"/>
    <cellStyle name="Separador de milhares 5 4 3 2 9" xfId="23605" xr:uid="{00000000-0005-0000-0000-0000D36D0000}"/>
    <cellStyle name="Separador de milhares 5 4 3 3" xfId="4856" xr:uid="{00000000-0005-0000-0000-0000D46D0000}"/>
    <cellStyle name="Separador de milhares 5 4 3 3 2" xfId="6608" xr:uid="{00000000-0005-0000-0000-0000D56D0000}"/>
    <cellStyle name="Separador de milhares 5 4 3 3 2 2" xfId="25795" xr:uid="{00000000-0005-0000-0000-0000D66D0000}"/>
    <cellStyle name="Separador de milhares 5 4 3 3 2 3" xfId="35975" xr:uid="{00000000-0005-0000-0000-0000D76D0000}"/>
    <cellStyle name="Separador de milhares 5 4 3 3 2 4" xfId="15614" xr:uid="{00000000-0005-0000-0000-0000D86D0000}"/>
    <cellStyle name="Separador de milhares 5 4 3 3 3" xfId="8361" xr:uid="{00000000-0005-0000-0000-0000D96D0000}"/>
    <cellStyle name="Separador de milhares 5 4 3 3 3 2" xfId="27548" xr:uid="{00000000-0005-0000-0000-0000DA6D0000}"/>
    <cellStyle name="Separador de milhares 5 4 3 3 3 3" xfId="37728" xr:uid="{00000000-0005-0000-0000-0000DB6D0000}"/>
    <cellStyle name="Separador de milhares 5 4 3 3 3 4" xfId="17367" xr:uid="{00000000-0005-0000-0000-0000DC6D0000}"/>
    <cellStyle name="Separador de milhares 5 4 3 3 4" xfId="10354" xr:uid="{00000000-0005-0000-0000-0000DD6D0000}"/>
    <cellStyle name="Separador de milhares 5 4 3 3 4 2" xfId="29538" xr:uid="{00000000-0005-0000-0000-0000DE6D0000}"/>
    <cellStyle name="Separador de milhares 5 4 3 3 4 3" xfId="39718" xr:uid="{00000000-0005-0000-0000-0000DF6D0000}"/>
    <cellStyle name="Separador de milhares 5 4 3 3 4 4" xfId="19358" xr:uid="{00000000-0005-0000-0000-0000E06D0000}"/>
    <cellStyle name="Separador de milhares 5 4 3 3 5" xfId="24043" xr:uid="{00000000-0005-0000-0000-0000E16D0000}"/>
    <cellStyle name="Separador de milhares 5 4 3 3 6" xfId="34223" xr:uid="{00000000-0005-0000-0000-0000E26D0000}"/>
    <cellStyle name="Separador de milhares 5 4 3 3 7" xfId="13862" xr:uid="{00000000-0005-0000-0000-0000E36D0000}"/>
    <cellStyle name="Separador de milhares 5 4 3 4" xfId="5732" xr:uid="{00000000-0005-0000-0000-0000E46D0000}"/>
    <cellStyle name="Separador de milhares 5 4 3 4 2" xfId="24919" xr:uid="{00000000-0005-0000-0000-0000E56D0000}"/>
    <cellStyle name="Separador de milhares 5 4 3 4 3" xfId="35099" xr:uid="{00000000-0005-0000-0000-0000E66D0000}"/>
    <cellStyle name="Separador de milhares 5 4 3 4 4" xfId="14738" xr:uid="{00000000-0005-0000-0000-0000E76D0000}"/>
    <cellStyle name="Separador de milhares 5 4 3 5" xfId="7485" xr:uid="{00000000-0005-0000-0000-0000E86D0000}"/>
    <cellStyle name="Separador de milhares 5 4 3 5 2" xfId="26672" xr:uid="{00000000-0005-0000-0000-0000E96D0000}"/>
    <cellStyle name="Separador de milhares 5 4 3 5 3" xfId="36852" xr:uid="{00000000-0005-0000-0000-0000EA6D0000}"/>
    <cellStyle name="Separador de milhares 5 4 3 5 4" xfId="16491" xr:uid="{00000000-0005-0000-0000-0000EB6D0000}"/>
    <cellStyle name="Separador de milhares 5 4 3 6" xfId="9478" xr:uid="{00000000-0005-0000-0000-0000EC6D0000}"/>
    <cellStyle name="Separador de milhares 5 4 3 6 2" xfId="28662" xr:uid="{00000000-0005-0000-0000-0000ED6D0000}"/>
    <cellStyle name="Separador de milhares 5 4 3 6 3" xfId="38842" xr:uid="{00000000-0005-0000-0000-0000EE6D0000}"/>
    <cellStyle name="Separador de milhares 5 4 3 6 4" xfId="18482" xr:uid="{00000000-0005-0000-0000-0000EF6D0000}"/>
    <cellStyle name="Separador de milhares 5 4 3 7" xfId="11231" xr:uid="{00000000-0005-0000-0000-0000F06D0000}"/>
    <cellStyle name="Separador de milhares 5 4 3 7 2" xfId="30415" xr:uid="{00000000-0005-0000-0000-0000F16D0000}"/>
    <cellStyle name="Separador de milhares 5 4 3 7 3" xfId="40595" xr:uid="{00000000-0005-0000-0000-0000F26D0000}"/>
    <cellStyle name="Separador de milhares 5 4 3 7 4" xfId="20235" xr:uid="{00000000-0005-0000-0000-0000F36D0000}"/>
    <cellStyle name="Separador de milhares 5 4 3 8" xfId="12107" xr:uid="{00000000-0005-0000-0000-0000F46D0000}"/>
    <cellStyle name="Separador de milhares 5 4 3 8 2" xfId="31291" xr:uid="{00000000-0005-0000-0000-0000F56D0000}"/>
    <cellStyle name="Separador de milhares 5 4 3 8 3" xfId="41471" xr:uid="{00000000-0005-0000-0000-0000F66D0000}"/>
    <cellStyle name="Separador de milhares 5 4 3 8 4" xfId="21111" xr:uid="{00000000-0005-0000-0000-0000F76D0000}"/>
    <cellStyle name="Separador de milhares 5 4 3 9" xfId="21988" xr:uid="{00000000-0005-0000-0000-0000F86D0000}"/>
    <cellStyle name="Separador de milhares 5 4 3 9 2" xfId="32168" xr:uid="{00000000-0005-0000-0000-0000F96D0000}"/>
    <cellStyle name="Separador de milhares 5 4 3 9 3" xfId="42348" xr:uid="{00000000-0005-0000-0000-0000FA6D0000}"/>
    <cellStyle name="Separador de milhares 5 4 4" xfId="3374" xr:uid="{00000000-0005-0000-0000-0000FB6D0000}"/>
    <cellStyle name="Separador de milhares 5 4 4 10" xfId="33566" xr:uid="{00000000-0005-0000-0000-0000FC6D0000}"/>
    <cellStyle name="Separador de milhares 5 4 4 11" xfId="13205" xr:uid="{00000000-0005-0000-0000-0000FD6D0000}"/>
    <cellStyle name="Separador de milhares 5 4 4 12" xfId="4198" xr:uid="{00000000-0005-0000-0000-0000FE6D0000}"/>
    <cellStyle name="Separador de milhares 5 4 4 2" xfId="5075" xr:uid="{00000000-0005-0000-0000-0000FF6D0000}"/>
    <cellStyle name="Separador de milhares 5 4 4 2 2" xfId="6827" xr:uid="{00000000-0005-0000-0000-0000006E0000}"/>
    <cellStyle name="Separador de milhares 5 4 4 2 2 2" xfId="26014" xr:uid="{00000000-0005-0000-0000-0000016E0000}"/>
    <cellStyle name="Separador de milhares 5 4 4 2 2 3" xfId="36194" xr:uid="{00000000-0005-0000-0000-0000026E0000}"/>
    <cellStyle name="Separador de milhares 5 4 4 2 2 4" xfId="15833" xr:uid="{00000000-0005-0000-0000-0000036E0000}"/>
    <cellStyle name="Separador de milhares 5 4 4 2 3" xfId="8580" xr:uid="{00000000-0005-0000-0000-0000046E0000}"/>
    <cellStyle name="Separador de milhares 5 4 4 2 3 2" xfId="27767" xr:uid="{00000000-0005-0000-0000-0000056E0000}"/>
    <cellStyle name="Separador de milhares 5 4 4 2 3 3" xfId="37947" xr:uid="{00000000-0005-0000-0000-0000066E0000}"/>
    <cellStyle name="Separador de milhares 5 4 4 2 3 4" xfId="17586" xr:uid="{00000000-0005-0000-0000-0000076E0000}"/>
    <cellStyle name="Separador de milhares 5 4 4 2 4" xfId="10573" xr:uid="{00000000-0005-0000-0000-0000086E0000}"/>
    <cellStyle name="Separador de milhares 5 4 4 2 4 2" xfId="29757" xr:uid="{00000000-0005-0000-0000-0000096E0000}"/>
    <cellStyle name="Separador de milhares 5 4 4 2 4 3" xfId="39937" xr:uid="{00000000-0005-0000-0000-00000A6E0000}"/>
    <cellStyle name="Separador de milhares 5 4 4 2 4 4" xfId="19577" xr:uid="{00000000-0005-0000-0000-00000B6E0000}"/>
    <cellStyle name="Separador de milhares 5 4 4 2 5" xfId="24262" xr:uid="{00000000-0005-0000-0000-00000C6E0000}"/>
    <cellStyle name="Separador de milhares 5 4 4 2 6" xfId="34442" xr:uid="{00000000-0005-0000-0000-00000D6E0000}"/>
    <cellStyle name="Separador de milhares 5 4 4 2 7" xfId="14081" xr:uid="{00000000-0005-0000-0000-00000E6E0000}"/>
    <cellStyle name="Separador de milhares 5 4 4 3" xfId="5951" xr:uid="{00000000-0005-0000-0000-00000F6E0000}"/>
    <cellStyle name="Separador de milhares 5 4 4 3 2" xfId="25138" xr:uid="{00000000-0005-0000-0000-0000106E0000}"/>
    <cellStyle name="Separador de milhares 5 4 4 3 3" xfId="35318" xr:uid="{00000000-0005-0000-0000-0000116E0000}"/>
    <cellStyle name="Separador de milhares 5 4 4 3 4" xfId="14957" xr:uid="{00000000-0005-0000-0000-0000126E0000}"/>
    <cellStyle name="Separador de milhares 5 4 4 4" xfId="7704" xr:uid="{00000000-0005-0000-0000-0000136E0000}"/>
    <cellStyle name="Separador de milhares 5 4 4 4 2" xfId="26891" xr:uid="{00000000-0005-0000-0000-0000146E0000}"/>
    <cellStyle name="Separador de milhares 5 4 4 4 3" xfId="37071" xr:uid="{00000000-0005-0000-0000-0000156E0000}"/>
    <cellStyle name="Separador de milhares 5 4 4 4 4" xfId="16710" xr:uid="{00000000-0005-0000-0000-0000166E0000}"/>
    <cellStyle name="Separador de milhares 5 4 4 5" xfId="9697" xr:uid="{00000000-0005-0000-0000-0000176E0000}"/>
    <cellStyle name="Separador de milhares 5 4 4 5 2" xfId="28881" xr:uid="{00000000-0005-0000-0000-0000186E0000}"/>
    <cellStyle name="Separador de milhares 5 4 4 5 3" xfId="39061" xr:uid="{00000000-0005-0000-0000-0000196E0000}"/>
    <cellStyle name="Separador de milhares 5 4 4 5 4" xfId="18701" xr:uid="{00000000-0005-0000-0000-00001A6E0000}"/>
    <cellStyle name="Separador de milhares 5 4 4 6" xfId="11450" xr:uid="{00000000-0005-0000-0000-00001B6E0000}"/>
    <cellStyle name="Separador de milhares 5 4 4 6 2" xfId="30634" xr:uid="{00000000-0005-0000-0000-00001C6E0000}"/>
    <cellStyle name="Separador de milhares 5 4 4 6 3" xfId="40814" xr:uid="{00000000-0005-0000-0000-00001D6E0000}"/>
    <cellStyle name="Separador de milhares 5 4 4 6 4" xfId="20454" xr:uid="{00000000-0005-0000-0000-00001E6E0000}"/>
    <cellStyle name="Separador de milhares 5 4 4 7" xfId="12326" xr:uid="{00000000-0005-0000-0000-00001F6E0000}"/>
    <cellStyle name="Separador de milhares 5 4 4 7 2" xfId="31510" xr:uid="{00000000-0005-0000-0000-0000206E0000}"/>
    <cellStyle name="Separador de milhares 5 4 4 7 3" xfId="41690" xr:uid="{00000000-0005-0000-0000-0000216E0000}"/>
    <cellStyle name="Separador de milhares 5 4 4 7 4" xfId="21330" xr:uid="{00000000-0005-0000-0000-0000226E0000}"/>
    <cellStyle name="Separador de milhares 5 4 4 8" xfId="22207" xr:uid="{00000000-0005-0000-0000-0000236E0000}"/>
    <cellStyle name="Separador de milhares 5 4 4 8 2" xfId="32387" xr:uid="{00000000-0005-0000-0000-0000246E0000}"/>
    <cellStyle name="Separador de milhares 5 4 4 8 3" xfId="42567" xr:uid="{00000000-0005-0000-0000-0000256E0000}"/>
    <cellStyle name="Separador de milhares 5 4 4 9" xfId="23386" xr:uid="{00000000-0005-0000-0000-0000266E0000}"/>
    <cellStyle name="Separador de milhares 5 4 5" xfId="4637" xr:uid="{00000000-0005-0000-0000-0000276E0000}"/>
    <cellStyle name="Separador de milhares 5 4 5 2" xfId="6389" xr:uid="{00000000-0005-0000-0000-0000286E0000}"/>
    <cellStyle name="Separador de milhares 5 4 5 2 2" xfId="25576" xr:uid="{00000000-0005-0000-0000-0000296E0000}"/>
    <cellStyle name="Separador de milhares 5 4 5 2 3" xfId="35756" xr:uid="{00000000-0005-0000-0000-00002A6E0000}"/>
    <cellStyle name="Separador de milhares 5 4 5 2 4" xfId="15395" xr:uid="{00000000-0005-0000-0000-00002B6E0000}"/>
    <cellStyle name="Separador de milhares 5 4 5 3" xfId="8142" xr:uid="{00000000-0005-0000-0000-00002C6E0000}"/>
    <cellStyle name="Separador de milhares 5 4 5 3 2" xfId="27329" xr:uid="{00000000-0005-0000-0000-00002D6E0000}"/>
    <cellStyle name="Separador de milhares 5 4 5 3 3" xfId="37509" xr:uid="{00000000-0005-0000-0000-00002E6E0000}"/>
    <cellStyle name="Separador de milhares 5 4 5 3 4" xfId="17148" xr:uid="{00000000-0005-0000-0000-00002F6E0000}"/>
    <cellStyle name="Separador de milhares 5 4 5 4" xfId="10135" xr:uid="{00000000-0005-0000-0000-0000306E0000}"/>
    <cellStyle name="Separador de milhares 5 4 5 4 2" xfId="29319" xr:uid="{00000000-0005-0000-0000-0000316E0000}"/>
    <cellStyle name="Separador de milhares 5 4 5 4 3" xfId="39499" xr:uid="{00000000-0005-0000-0000-0000326E0000}"/>
    <cellStyle name="Separador de milhares 5 4 5 4 4" xfId="19139" xr:uid="{00000000-0005-0000-0000-0000336E0000}"/>
    <cellStyle name="Separador de milhares 5 4 5 5" xfId="23824" xr:uid="{00000000-0005-0000-0000-0000346E0000}"/>
    <cellStyle name="Separador de milhares 5 4 5 6" xfId="34004" xr:uid="{00000000-0005-0000-0000-0000356E0000}"/>
    <cellStyle name="Separador de milhares 5 4 5 7" xfId="13643" xr:uid="{00000000-0005-0000-0000-0000366E0000}"/>
    <cellStyle name="Separador de milhares 5 4 6" xfId="5513" xr:uid="{00000000-0005-0000-0000-0000376E0000}"/>
    <cellStyle name="Separador de milhares 5 4 6 2" xfId="9039" xr:uid="{00000000-0005-0000-0000-0000386E0000}"/>
    <cellStyle name="Separador de milhares 5 4 6 2 2" xfId="28223" xr:uid="{00000000-0005-0000-0000-0000396E0000}"/>
    <cellStyle name="Separador de milhares 5 4 6 2 3" xfId="38403" xr:uid="{00000000-0005-0000-0000-00003A6E0000}"/>
    <cellStyle name="Separador de milhares 5 4 6 2 4" xfId="18043" xr:uid="{00000000-0005-0000-0000-00003B6E0000}"/>
    <cellStyle name="Separador de milhares 5 4 6 3" xfId="24700" xr:uid="{00000000-0005-0000-0000-00003C6E0000}"/>
    <cellStyle name="Separador de milhares 5 4 6 4" xfId="34880" xr:uid="{00000000-0005-0000-0000-00003D6E0000}"/>
    <cellStyle name="Separador de milhares 5 4 6 5" xfId="14519" xr:uid="{00000000-0005-0000-0000-00003E6E0000}"/>
    <cellStyle name="Separador de milhares 5 4 7" xfId="7266" xr:uid="{00000000-0005-0000-0000-00003F6E0000}"/>
    <cellStyle name="Separador de milhares 5 4 7 2" xfId="26453" xr:uid="{00000000-0005-0000-0000-0000406E0000}"/>
    <cellStyle name="Separador de milhares 5 4 7 3" xfId="36633" xr:uid="{00000000-0005-0000-0000-0000416E0000}"/>
    <cellStyle name="Separador de milhares 5 4 7 4" xfId="16272" xr:uid="{00000000-0005-0000-0000-0000426E0000}"/>
    <cellStyle name="Separador de milhares 5 4 8" xfId="9259" xr:uid="{00000000-0005-0000-0000-0000436E0000}"/>
    <cellStyle name="Separador de milhares 5 4 8 2" xfId="28443" xr:uid="{00000000-0005-0000-0000-0000446E0000}"/>
    <cellStyle name="Separador de milhares 5 4 8 3" xfId="38623" xr:uid="{00000000-0005-0000-0000-0000456E0000}"/>
    <cellStyle name="Separador de milhares 5 4 8 4" xfId="18263" xr:uid="{00000000-0005-0000-0000-0000466E0000}"/>
    <cellStyle name="Separador de milhares 5 4 9" xfId="11012" xr:uid="{00000000-0005-0000-0000-0000476E0000}"/>
    <cellStyle name="Separador de milhares 5 4 9 2" xfId="30196" xr:uid="{00000000-0005-0000-0000-0000486E0000}"/>
    <cellStyle name="Separador de milhares 5 4 9 3" xfId="40376" xr:uid="{00000000-0005-0000-0000-0000496E0000}"/>
    <cellStyle name="Separador de milhares 5 4 9 4" xfId="20016" xr:uid="{00000000-0005-0000-0000-00004A6E0000}"/>
    <cellStyle name="Separador de milhares 5 5" xfId="1015" xr:uid="{00000000-0005-0000-0000-00004B6E0000}"/>
    <cellStyle name="Separador de milhares 5 5 10" xfId="11883" xr:uid="{00000000-0005-0000-0000-00004C6E0000}"/>
    <cellStyle name="Separador de milhares 5 5 10 2" xfId="31067" xr:uid="{00000000-0005-0000-0000-00004D6E0000}"/>
    <cellStyle name="Separador de milhares 5 5 10 3" xfId="41247" xr:uid="{00000000-0005-0000-0000-00004E6E0000}"/>
    <cellStyle name="Separador de milhares 5 5 10 4" xfId="20887" xr:uid="{00000000-0005-0000-0000-00004F6E0000}"/>
    <cellStyle name="Separador de milhares 5 5 11" xfId="21764" xr:uid="{00000000-0005-0000-0000-0000506E0000}"/>
    <cellStyle name="Separador de milhares 5 5 11 2" xfId="31944" xr:uid="{00000000-0005-0000-0000-0000516E0000}"/>
    <cellStyle name="Separador de milhares 5 5 11 3" xfId="42124" xr:uid="{00000000-0005-0000-0000-0000526E0000}"/>
    <cellStyle name="Separador de milhares 5 5 12" xfId="22660" xr:uid="{00000000-0005-0000-0000-0000536E0000}"/>
    <cellStyle name="Separador de milhares 5 5 12 2" xfId="32840" xr:uid="{00000000-0005-0000-0000-0000546E0000}"/>
    <cellStyle name="Separador de milhares 5 5 12 3" xfId="43020" xr:uid="{00000000-0005-0000-0000-0000556E0000}"/>
    <cellStyle name="Separador de milhares 5 5 13" xfId="22899" xr:uid="{00000000-0005-0000-0000-0000566E0000}"/>
    <cellStyle name="Separador de milhares 5 5 14" xfId="23068" xr:uid="{00000000-0005-0000-0000-0000576E0000}"/>
    <cellStyle name="Separador de milhares 5 5 15" xfId="33079" xr:uid="{00000000-0005-0000-0000-0000586E0000}"/>
    <cellStyle name="Separador de milhares 5 5 16" xfId="33248" xr:uid="{00000000-0005-0000-0000-0000596E0000}"/>
    <cellStyle name="Separador de milhares 5 5 17" xfId="43259" xr:uid="{00000000-0005-0000-0000-00005A6E0000}"/>
    <cellStyle name="Separador de milhares 5 5 18" xfId="43498" xr:uid="{00000000-0005-0000-0000-00005B6E0000}"/>
    <cellStyle name="Separador de milhares 5 5 19" xfId="12762" xr:uid="{00000000-0005-0000-0000-00005C6E0000}"/>
    <cellStyle name="Separador de milhares 5 5 2" xfId="2365" xr:uid="{00000000-0005-0000-0000-00005D6E0000}"/>
    <cellStyle name="Separador de milhares 5 5 2 10" xfId="21882" xr:uid="{00000000-0005-0000-0000-00005E6E0000}"/>
    <cellStyle name="Separador de milhares 5 5 2 10 2" xfId="32062" xr:uid="{00000000-0005-0000-0000-00005F6E0000}"/>
    <cellStyle name="Separador de milhares 5 5 2 10 3" xfId="42242" xr:uid="{00000000-0005-0000-0000-0000606E0000}"/>
    <cellStyle name="Separador de milhares 5 5 2 11" xfId="22778" xr:uid="{00000000-0005-0000-0000-0000616E0000}"/>
    <cellStyle name="Separador de milhares 5 5 2 11 2" xfId="32958" xr:uid="{00000000-0005-0000-0000-0000626E0000}"/>
    <cellStyle name="Separador de milhares 5 5 2 11 3" xfId="43138" xr:uid="{00000000-0005-0000-0000-0000636E0000}"/>
    <cellStyle name="Separador de milhares 5 5 2 12" xfId="23017" xr:uid="{00000000-0005-0000-0000-0000646E0000}"/>
    <cellStyle name="Separador de milhares 5 5 2 13" xfId="33197" xr:uid="{00000000-0005-0000-0000-0000656E0000}"/>
    <cellStyle name="Separador de milhares 5 5 2 14" xfId="43377" xr:uid="{00000000-0005-0000-0000-0000666E0000}"/>
    <cellStyle name="Separador de milhares 5 5 2 15" xfId="43616" xr:uid="{00000000-0005-0000-0000-0000676E0000}"/>
    <cellStyle name="Separador de milhares 5 5 2 16" xfId="12880" xr:uid="{00000000-0005-0000-0000-0000686E0000}"/>
    <cellStyle name="Separador de milhares 5 5 2 17" xfId="3872" xr:uid="{00000000-0005-0000-0000-0000696E0000}"/>
    <cellStyle name="Separador de milhares 5 5 2 2" xfId="4092" xr:uid="{00000000-0005-0000-0000-00006A6E0000}"/>
    <cellStyle name="Separador de milhares 5 5 2 2 10" xfId="23280" xr:uid="{00000000-0005-0000-0000-00006B6E0000}"/>
    <cellStyle name="Separador de milhares 5 5 2 2 11" xfId="33460" xr:uid="{00000000-0005-0000-0000-00006C6E0000}"/>
    <cellStyle name="Separador de milhares 5 5 2 2 12" xfId="13099" xr:uid="{00000000-0005-0000-0000-00006D6E0000}"/>
    <cellStyle name="Separador de milhares 5 5 2 2 2" xfId="4530" xr:uid="{00000000-0005-0000-0000-00006E6E0000}"/>
    <cellStyle name="Separador de milhares 5 5 2 2 2 10" xfId="33898" xr:uid="{00000000-0005-0000-0000-00006F6E0000}"/>
    <cellStyle name="Separador de milhares 5 5 2 2 2 11" xfId="13537" xr:uid="{00000000-0005-0000-0000-0000706E0000}"/>
    <cellStyle name="Separador de milhares 5 5 2 2 2 2" xfId="5407" xr:uid="{00000000-0005-0000-0000-0000716E0000}"/>
    <cellStyle name="Separador de milhares 5 5 2 2 2 2 2" xfId="7159" xr:uid="{00000000-0005-0000-0000-0000726E0000}"/>
    <cellStyle name="Separador de milhares 5 5 2 2 2 2 2 2" xfId="26346" xr:uid="{00000000-0005-0000-0000-0000736E0000}"/>
    <cellStyle name="Separador de milhares 5 5 2 2 2 2 2 3" xfId="36526" xr:uid="{00000000-0005-0000-0000-0000746E0000}"/>
    <cellStyle name="Separador de milhares 5 5 2 2 2 2 2 4" xfId="16165" xr:uid="{00000000-0005-0000-0000-0000756E0000}"/>
    <cellStyle name="Separador de milhares 5 5 2 2 2 2 3" xfId="8912" xr:uid="{00000000-0005-0000-0000-0000766E0000}"/>
    <cellStyle name="Separador de milhares 5 5 2 2 2 2 3 2" xfId="28099" xr:uid="{00000000-0005-0000-0000-0000776E0000}"/>
    <cellStyle name="Separador de milhares 5 5 2 2 2 2 3 3" xfId="38279" xr:uid="{00000000-0005-0000-0000-0000786E0000}"/>
    <cellStyle name="Separador de milhares 5 5 2 2 2 2 3 4" xfId="17918" xr:uid="{00000000-0005-0000-0000-0000796E0000}"/>
    <cellStyle name="Separador de milhares 5 5 2 2 2 2 4" xfId="10905" xr:uid="{00000000-0005-0000-0000-00007A6E0000}"/>
    <cellStyle name="Separador de milhares 5 5 2 2 2 2 4 2" xfId="30089" xr:uid="{00000000-0005-0000-0000-00007B6E0000}"/>
    <cellStyle name="Separador de milhares 5 5 2 2 2 2 4 3" xfId="40269" xr:uid="{00000000-0005-0000-0000-00007C6E0000}"/>
    <cellStyle name="Separador de milhares 5 5 2 2 2 2 4 4" xfId="19909" xr:uid="{00000000-0005-0000-0000-00007D6E0000}"/>
    <cellStyle name="Separador de milhares 5 5 2 2 2 2 5" xfId="24594" xr:uid="{00000000-0005-0000-0000-00007E6E0000}"/>
    <cellStyle name="Separador de milhares 5 5 2 2 2 2 6" xfId="34774" xr:uid="{00000000-0005-0000-0000-00007F6E0000}"/>
    <cellStyle name="Separador de milhares 5 5 2 2 2 2 7" xfId="14413" xr:uid="{00000000-0005-0000-0000-0000806E0000}"/>
    <cellStyle name="Separador de milhares 5 5 2 2 2 3" xfId="6283" xr:uid="{00000000-0005-0000-0000-0000816E0000}"/>
    <cellStyle name="Separador de milhares 5 5 2 2 2 3 2" xfId="25470" xr:uid="{00000000-0005-0000-0000-0000826E0000}"/>
    <cellStyle name="Separador de milhares 5 5 2 2 2 3 3" xfId="35650" xr:uid="{00000000-0005-0000-0000-0000836E0000}"/>
    <cellStyle name="Separador de milhares 5 5 2 2 2 3 4" xfId="15289" xr:uid="{00000000-0005-0000-0000-0000846E0000}"/>
    <cellStyle name="Separador de milhares 5 5 2 2 2 4" xfId="8036" xr:uid="{00000000-0005-0000-0000-0000856E0000}"/>
    <cellStyle name="Separador de milhares 5 5 2 2 2 4 2" xfId="27223" xr:uid="{00000000-0005-0000-0000-0000866E0000}"/>
    <cellStyle name="Separador de milhares 5 5 2 2 2 4 3" xfId="37403" xr:uid="{00000000-0005-0000-0000-0000876E0000}"/>
    <cellStyle name="Separador de milhares 5 5 2 2 2 4 4" xfId="17042" xr:uid="{00000000-0005-0000-0000-0000886E0000}"/>
    <cellStyle name="Separador de milhares 5 5 2 2 2 5" xfId="10029" xr:uid="{00000000-0005-0000-0000-0000896E0000}"/>
    <cellStyle name="Separador de milhares 5 5 2 2 2 5 2" xfId="29213" xr:uid="{00000000-0005-0000-0000-00008A6E0000}"/>
    <cellStyle name="Separador de milhares 5 5 2 2 2 5 3" xfId="39393" xr:uid="{00000000-0005-0000-0000-00008B6E0000}"/>
    <cellStyle name="Separador de milhares 5 5 2 2 2 5 4" xfId="19033" xr:uid="{00000000-0005-0000-0000-00008C6E0000}"/>
    <cellStyle name="Separador de milhares 5 5 2 2 2 6" xfId="11782" xr:uid="{00000000-0005-0000-0000-00008D6E0000}"/>
    <cellStyle name="Separador de milhares 5 5 2 2 2 6 2" xfId="30966" xr:uid="{00000000-0005-0000-0000-00008E6E0000}"/>
    <cellStyle name="Separador de milhares 5 5 2 2 2 6 3" xfId="41146" xr:uid="{00000000-0005-0000-0000-00008F6E0000}"/>
    <cellStyle name="Separador de milhares 5 5 2 2 2 6 4" xfId="20786" xr:uid="{00000000-0005-0000-0000-0000906E0000}"/>
    <cellStyle name="Separador de milhares 5 5 2 2 2 7" xfId="12658" xr:uid="{00000000-0005-0000-0000-0000916E0000}"/>
    <cellStyle name="Separador de milhares 5 5 2 2 2 7 2" xfId="31842" xr:uid="{00000000-0005-0000-0000-0000926E0000}"/>
    <cellStyle name="Separador de milhares 5 5 2 2 2 7 3" xfId="42022" xr:uid="{00000000-0005-0000-0000-0000936E0000}"/>
    <cellStyle name="Separador de milhares 5 5 2 2 2 7 4" xfId="21662" xr:uid="{00000000-0005-0000-0000-0000946E0000}"/>
    <cellStyle name="Separador de milhares 5 5 2 2 2 8" xfId="22539" xr:uid="{00000000-0005-0000-0000-0000956E0000}"/>
    <cellStyle name="Separador de milhares 5 5 2 2 2 8 2" xfId="32719" xr:uid="{00000000-0005-0000-0000-0000966E0000}"/>
    <cellStyle name="Separador de milhares 5 5 2 2 2 8 3" xfId="42899" xr:uid="{00000000-0005-0000-0000-0000976E0000}"/>
    <cellStyle name="Separador de milhares 5 5 2 2 2 9" xfId="23718" xr:uid="{00000000-0005-0000-0000-0000986E0000}"/>
    <cellStyle name="Separador de milhares 5 5 2 2 3" xfId="4969" xr:uid="{00000000-0005-0000-0000-0000996E0000}"/>
    <cellStyle name="Separador de milhares 5 5 2 2 3 2" xfId="6721" xr:uid="{00000000-0005-0000-0000-00009A6E0000}"/>
    <cellStyle name="Separador de milhares 5 5 2 2 3 2 2" xfId="25908" xr:uid="{00000000-0005-0000-0000-00009B6E0000}"/>
    <cellStyle name="Separador de milhares 5 5 2 2 3 2 3" xfId="36088" xr:uid="{00000000-0005-0000-0000-00009C6E0000}"/>
    <cellStyle name="Separador de milhares 5 5 2 2 3 2 4" xfId="15727" xr:uid="{00000000-0005-0000-0000-00009D6E0000}"/>
    <cellStyle name="Separador de milhares 5 5 2 2 3 3" xfId="8474" xr:uid="{00000000-0005-0000-0000-00009E6E0000}"/>
    <cellStyle name="Separador de milhares 5 5 2 2 3 3 2" xfId="27661" xr:uid="{00000000-0005-0000-0000-00009F6E0000}"/>
    <cellStyle name="Separador de milhares 5 5 2 2 3 3 3" xfId="37841" xr:uid="{00000000-0005-0000-0000-0000A06E0000}"/>
    <cellStyle name="Separador de milhares 5 5 2 2 3 3 4" xfId="17480" xr:uid="{00000000-0005-0000-0000-0000A16E0000}"/>
    <cellStyle name="Separador de milhares 5 5 2 2 3 4" xfId="10467" xr:uid="{00000000-0005-0000-0000-0000A26E0000}"/>
    <cellStyle name="Separador de milhares 5 5 2 2 3 4 2" xfId="29651" xr:uid="{00000000-0005-0000-0000-0000A36E0000}"/>
    <cellStyle name="Separador de milhares 5 5 2 2 3 4 3" xfId="39831" xr:uid="{00000000-0005-0000-0000-0000A46E0000}"/>
    <cellStyle name="Separador de milhares 5 5 2 2 3 4 4" xfId="19471" xr:uid="{00000000-0005-0000-0000-0000A56E0000}"/>
    <cellStyle name="Separador de milhares 5 5 2 2 3 5" xfId="24156" xr:uid="{00000000-0005-0000-0000-0000A66E0000}"/>
    <cellStyle name="Separador de milhares 5 5 2 2 3 6" xfId="34336" xr:uid="{00000000-0005-0000-0000-0000A76E0000}"/>
    <cellStyle name="Separador de milhares 5 5 2 2 3 7" xfId="13975" xr:uid="{00000000-0005-0000-0000-0000A86E0000}"/>
    <cellStyle name="Separador de milhares 5 5 2 2 4" xfId="5845" xr:uid="{00000000-0005-0000-0000-0000A96E0000}"/>
    <cellStyle name="Separador de milhares 5 5 2 2 4 2" xfId="25032" xr:uid="{00000000-0005-0000-0000-0000AA6E0000}"/>
    <cellStyle name="Separador de milhares 5 5 2 2 4 3" xfId="35212" xr:uid="{00000000-0005-0000-0000-0000AB6E0000}"/>
    <cellStyle name="Separador de milhares 5 5 2 2 4 4" xfId="14851" xr:uid="{00000000-0005-0000-0000-0000AC6E0000}"/>
    <cellStyle name="Separador de milhares 5 5 2 2 5" xfId="7598" xr:uid="{00000000-0005-0000-0000-0000AD6E0000}"/>
    <cellStyle name="Separador de milhares 5 5 2 2 5 2" xfId="26785" xr:uid="{00000000-0005-0000-0000-0000AE6E0000}"/>
    <cellStyle name="Separador de milhares 5 5 2 2 5 3" xfId="36965" xr:uid="{00000000-0005-0000-0000-0000AF6E0000}"/>
    <cellStyle name="Separador de milhares 5 5 2 2 5 4" xfId="16604" xr:uid="{00000000-0005-0000-0000-0000B06E0000}"/>
    <cellStyle name="Separador de milhares 5 5 2 2 6" xfId="9591" xr:uid="{00000000-0005-0000-0000-0000B16E0000}"/>
    <cellStyle name="Separador de milhares 5 5 2 2 6 2" xfId="28775" xr:uid="{00000000-0005-0000-0000-0000B26E0000}"/>
    <cellStyle name="Separador de milhares 5 5 2 2 6 3" xfId="38955" xr:uid="{00000000-0005-0000-0000-0000B36E0000}"/>
    <cellStyle name="Separador de milhares 5 5 2 2 6 4" xfId="18595" xr:uid="{00000000-0005-0000-0000-0000B46E0000}"/>
    <cellStyle name="Separador de milhares 5 5 2 2 7" xfId="11344" xr:uid="{00000000-0005-0000-0000-0000B56E0000}"/>
    <cellStyle name="Separador de milhares 5 5 2 2 7 2" xfId="30528" xr:uid="{00000000-0005-0000-0000-0000B66E0000}"/>
    <cellStyle name="Separador de milhares 5 5 2 2 7 3" xfId="40708" xr:uid="{00000000-0005-0000-0000-0000B76E0000}"/>
    <cellStyle name="Separador de milhares 5 5 2 2 7 4" xfId="20348" xr:uid="{00000000-0005-0000-0000-0000B86E0000}"/>
    <cellStyle name="Separador de milhares 5 5 2 2 8" xfId="12220" xr:uid="{00000000-0005-0000-0000-0000B96E0000}"/>
    <cellStyle name="Separador de milhares 5 5 2 2 8 2" xfId="31404" xr:uid="{00000000-0005-0000-0000-0000BA6E0000}"/>
    <cellStyle name="Separador de milhares 5 5 2 2 8 3" xfId="41584" xr:uid="{00000000-0005-0000-0000-0000BB6E0000}"/>
    <cellStyle name="Separador de milhares 5 5 2 2 8 4" xfId="21224" xr:uid="{00000000-0005-0000-0000-0000BC6E0000}"/>
    <cellStyle name="Separador de milhares 5 5 2 2 9" xfId="22101" xr:uid="{00000000-0005-0000-0000-0000BD6E0000}"/>
    <cellStyle name="Separador de milhares 5 5 2 2 9 2" xfId="32281" xr:uid="{00000000-0005-0000-0000-0000BE6E0000}"/>
    <cellStyle name="Separador de milhares 5 5 2 2 9 3" xfId="42461" xr:uid="{00000000-0005-0000-0000-0000BF6E0000}"/>
    <cellStyle name="Separador de milhares 5 5 2 3" xfId="4311" xr:uid="{00000000-0005-0000-0000-0000C06E0000}"/>
    <cellStyle name="Separador de milhares 5 5 2 3 10" xfId="33679" xr:uid="{00000000-0005-0000-0000-0000C16E0000}"/>
    <cellStyle name="Separador de milhares 5 5 2 3 11" xfId="13318" xr:uid="{00000000-0005-0000-0000-0000C26E0000}"/>
    <cellStyle name="Separador de milhares 5 5 2 3 2" xfId="5188" xr:uid="{00000000-0005-0000-0000-0000C36E0000}"/>
    <cellStyle name="Separador de milhares 5 5 2 3 2 2" xfId="6940" xr:uid="{00000000-0005-0000-0000-0000C46E0000}"/>
    <cellStyle name="Separador de milhares 5 5 2 3 2 2 2" xfId="26127" xr:uid="{00000000-0005-0000-0000-0000C56E0000}"/>
    <cellStyle name="Separador de milhares 5 5 2 3 2 2 3" xfId="36307" xr:uid="{00000000-0005-0000-0000-0000C66E0000}"/>
    <cellStyle name="Separador de milhares 5 5 2 3 2 2 4" xfId="15946" xr:uid="{00000000-0005-0000-0000-0000C76E0000}"/>
    <cellStyle name="Separador de milhares 5 5 2 3 2 3" xfId="8693" xr:uid="{00000000-0005-0000-0000-0000C86E0000}"/>
    <cellStyle name="Separador de milhares 5 5 2 3 2 3 2" xfId="27880" xr:uid="{00000000-0005-0000-0000-0000C96E0000}"/>
    <cellStyle name="Separador de milhares 5 5 2 3 2 3 3" xfId="38060" xr:uid="{00000000-0005-0000-0000-0000CA6E0000}"/>
    <cellStyle name="Separador de milhares 5 5 2 3 2 3 4" xfId="17699" xr:uid="{00000000-0005-0000-0000-0000CB6E0000}"/>
    <cellStyle name="Separador de milhares 5 5 2 3 2 4" xfId="10686" xr:uid="{00000000-0005-0000-0000-0000CC6E0000}"/>
    <cellStyle name="Separador de milhares 5 5 2 3 2 4 2" xfId="29870" xr:uid="{00000000-0005-0000-0000-0000CD6E0000}"/>
    <cellStyle name="Separador de milhares 5 5 2 3 2 4 3" xfId="40050" xr:uid="{00000000-0005-0000-0000-0000CE6E0000}"/>
    <cellStyle name="Separador de milhares 5 5 2 3 2 4 4" xfId="19690" xr:uid="{00000000-0005-0000-0000-0000CF6E0000}"/>
    <cellStyle name="Separador de milhares 5 5 2 3 2 5" xfId="24375" xr:uid="{00000000-0005-0000-0000-0000D06E0000}"/>
    <cellStyle name="Separador de milhares 5 5 2 3 2 6" xfId="34555" xr:uid="{00000000-0005-0000-0000-0000D16E0000}"/>
    <cellStyle name="Separador de milhares 5 5 2 3 2 7" xfId="14194" xr:uid="{00000000-0005-0000-0000-0000D26E0000}"/>
    <cellStyle name="Separador de milhares 5 5 2 3 3" xfId="6064" xr:uid="{00000000-0005-0000-0000-0000D36E0000}"/>
    <cellStyle name="Separador de milhares 5 5 2 3 3 2" xfId="25251" xr:uid="{00000000-0005-0000-0000-0000D46E0000}"/>
    <cellStyle name="Separador de milhares 5 5 2 3 3 3" xfId="35431" xr:uid="{00000000-0005-0000-0000-0000D56E0000}"/>
    <cellStyle name="Separador de milhares 5 5 2 3 3 4" xfId="15070" xr:uid="{00000000-0005-0000-0000-0000D66E0000}"/>
    <cellStyle name="Separador de milhares 5 5 2 3 4" xfId="7817" xr:uid="{00000000-0005-0000-0000-0000D76E0000}"/>
    <cellStyle name="Separador de milhares 5 5 2 3 4 2" xfId="27004" xr:uid="{00000000-0005-0000-0000-0000D86E0000}"/>
    <cellStyle name="Separador de milhares 5 5 2 3 4 3" xfId="37184" xr:uid="{00000000-0005-0000-0000-0000D96E0000}"/>
    <cellStyle name="Separador de milhares 5 5 2 3 4 4" xfId="16823" xr:uid="{00000000-0005-0000-0000-0000DA6E0000}"/>
    <cellStyle name="Separador de milhares 5 5 2 3 5" xfId="9810" xr:uid="{00000000-0005-0000-0000-0000DB6E0000}"/>
    <cellStyle name="Separador de milhares 5 5 2 3 5 2" xfId="28994" xr:uid="{00000000-0005-0000-0000-0000DC6E0000}"/>
    <cellStyle name="Separador de milhares 5 5 2 3 5 3" xfId="39174" xr:uid="{00000000-0005-0000-0000-0000DD6E0000}"/>
    <cellStyle name="Separador de milhares 5 5 2 3 5 4" xfId="18814" xr:uid="{00000000-0005-0000-0000-0000DE6E0000}"/>
    <cellStyle name="Separador de milhares 5 5 2 3 6" xfId="11563" xr:uid="{00000000-0005-0000-0000-0000DF6E0000}"/>
    <cellStyle name="Separador de milhares 5 5 2 3 6 2" xfId="30747" xr:uid="{00000000-0005-0000-0000-0000E06E0000}"/>
    <cellStyle name="Separador de milhares 5 5 2 3 6 3" xfId="40927" xr:uid="{00000000-0005-0000-0000-0000E16E0000}"/>
    <cellStyle name="Separador de milhares 5 5 2 3 6 4" xfId="20567" xr:uid="{00000000-0005-0000-0000-0000E26E0000}"/>
    <cellStyle name="Separador de milhares 5 5 2 3 7" xfId="12439" xr:uid="{00000000-0005-0000-0000-0000E36E0000}"/>
    <cellStyle name="Separador de milhares 5 5 2 3 7 2" xfId="31623" xr:uid="{00000000-0005-0000-0000-0000E46E0000}"/>
    <cellStyle name="Separador de milhares 5 5 2 3 7 3" xfId="41803" xr:uid="{00000000-0005-0000-0000-0000E56E0000}"/>
    <cellStyle name="Separador de milhares 5 5 2 3 7 4" xfId="21443" xr:uid="{00000000-0005-0000-0000-0000E66E0000}"/>
    <cellStyle name="Separador de milhares 5 5 2 3 8" xfId="22320" xr:uid="{00000000-0005-0000-0000-0000E76E0000}"/>
    <cellStyle name="Separador de milhares 5 5 2 3 8 2" xfId="32500" xr:uid="{00000000-0005-0000-0000-0000E86E0000}"/>
    <cellStyle name="Separador de milhares 5 5 2 3 8 3" xfId="42680" xr:uid="{00000000-0005-0000-0000-0000E96E0000}"/>
    <cellStyle name="Separador de milhares 5 5 2 3 9" xfId="23499" xr:uid="{00000000-0005-0000-0000-0000EA6E0000}"/>
    <cellStyle name="Separador de milhares 5 5 2 4" xfId="4750" xr:uid="{00000000-0005-0000-0000-0000EB6E0000}"/>
    <cellStyle name="Separador de milhares 5 5 2 4 2" xfId="6502" xr:uid="{00000000-0005-0000-0000-0000EC6E0000}"/>
    <cellStyle name="Separador de milhares 5 5 2 4 2 2" xfId="25689" xr:uid="{00000000-0005-0000-0000-0000ED6E0000}"/>
    <cellStyle name="Separador de milhares 5 5 2 4 2 3" xfId="35869" xr:uid="{00000000-0005-0000-0000-0000EE6E0000}"/>
    <cellStyle name="Separador de milhares 5 5 2 4 2 4" xfId="15508" xr:uid="{00000000-0005-0000-0000-0000EF6E0000}"/>
    <cellStyle name="Separador de milhares 5 5 2 4 3" xfId="8255" xr:uid="{00000000-0005-0000-0000-0000F06E0000}"/>
    <cellStyle name="Separador de milhares 5 5 2 4 3 2" xfId="27442" xr:uid="{00000000-0005-0000-0000-0000F16E0000}"/>
    <cellStyle name="Separador de milhares 5 5 2 4 3 3" xfId="37622" xr:uid="{00000000-0005-0000-0000-0000F26E0000}"/>
    <cellStyle name="Separador de milhares 5 5 2 4 3 4" xfId="17261" xr:uid="{00000000-0005-0000-0000-0000F36E0000}"/>
    <cellStyle name="Separador de milhares 5 5 2 4 4" xfId="10248" xr:uid="{00000000-0005-0000-0000-0000F46E0000}"/>
    <cellStyle name="Separador de milhares 5 5 2 4 4 2" xfId="29432" xr:uid="{00000000-0005-0000-0000-0000F56E0000}"/>
    <cellStyle name="Separador de milhares 5 5 2 4 4 3" xfId="39612" xr:uid="{00000000-0005-0000-0000-0000F66E0000}"/>
    <cellStyle name="Separador de milhares 5 5 2 4 4 4" xfId="19252" xr:uid="{00000000-0005-0000-0000-0000F76E0000}"/>
    <cellStyle name="Separador de milhares 5 5 2 4 5" xfId="23937" xr:uid="{00000000-0005-0000-0000-0000F86E0000}"/>
    <cellStyle name="Separador de milhares 5 5 2 4 6" xfId="34117" xr:uid="{00000000-0005-0000-0000-0000F96E0000}"/>
    <cellStyle name="Separador de milhares 5 5 2 4 7" xfId="13756" xr:uid="{00000000-0005-0000-0000-0000FA6E0000}"/>
    <cellStyle name="Separador de milhares 5 5 2 5" xfId="5626" xr:uid="{00000000-0005-0000-0000-0000FB6E0000}"/>
    <cellStyle name="Separador de milhares 5 5 2 5 2" xfId="9152" xr:uid="{00000000-0005-0000-0000-0000FC6E0000}"/>
    <cellStyle name="Separador de milhares 5 5 2 5 2 2" xfId="28336" xr:uid="{00000000-0005-0000-0000-0000FD6E0000}"/>
    <cellStyle name="Separador de milhares 5 5 2 5 2 3" xfId="38516" xr:uid="{00000000-0005-0000-0000-0000FE6E0000}"/>
    <cellStyle name="Separador de milhares 5 5 2 5 2 4" xfId="18156" xr:uid="{00000000-0005-0000-0000-0000FF6E0000}"/>
    <cellStyle name="Separador de milhares 5 5 2 5 3" xfId="24813" xr:uid="{00000000-0005-0000-0000-0000006F0000}"/>
    <cellStyle name="Separador de milhares 5 5 2 5 4" xfId="34993" xr:uid="{00000000-0005-0000-0000-0000016F0000}"/>
    <cellStyle name="Separador de milhares 5 5 2 5 5" xfId="14632" xr:uid="{00000000-0005-0000-0000-0000026F0000}"/>
    <cellStyle name="Separador de milhares 5 5 2 6" xfId="7379" xr:uid="{00000000-0005-0000-0000-0000036F0000}"/>
    <cellStyle name="Separador de milhares 5 5 2 6 2" xfId="26566" xr:uid="{00000000-0005-0000-0000-0000046F0000}"/>
    <cellStyle name="Separador de milhares 5 5 2 6 3" xfId="36746" xr:uid="{00000000-0005-0000-0000-0000056F0000}"/>
    <cellStyle name="Separador de milhares 5 5 2 6 4" xfId="16385" xr:uid="{00000000-0005-0000-0000-0000066F0000}"/>
    <cellStyle name="Separador de milhares 5 5 2 7" xfId="9372" xr:uid="{00000000-0005-0000-0000-0000076F0000}"/>
    <cellStyle name="Separador de milhares 5 5 2 7 2" xfId="28556" xr:uid="{00000000-0005-0000-0000-0000086F0000}"/>
    <cellStyle name="Separador de milhares 5 5 2 7 3" xfId="38736" xr:uid="{00000000-0005-0000-0000-0000096F0000}"/>
    <cellStyle name="Separador de milhares 5 5 2 7 4" xfId="18376" xr:uid="{00000000-0005-0000-0000-00000A6F0000}"/>
    <cellStyle name="Separador de milhares 5 5 2 8" xfId="11125" xr:uid="{00000000-0005-0000-0000-00000B6F0000}"/>
    <cellStyle name="Separador de milhares 5 5 2 8 2" xfId="30309" xr:uid="{00000000-0005-0000-0000-00000C6F0000}"/>
    <cellStyle name="Separador de milhares 5 5 2 8 3" xfId="40489" xr:uid="{00000000-0005-0000-0000-00000D6F0000}"/>
    <cellStyle name="Separador de milhares 5 5 2 8 4" xfId="20129" xr:uid="{00000000-0005-0000-0000-00000E6F0000}"/>
    <cellStyle name="Separador de milhares 5 5 2 9" xfId="12001" xr:uid="{00000000-0005-0000-0000-00000F6F0000}"/>
    <cellStyle name="Separador de milhares 5 5 2 9 2" xfId="31185" xr:uid="{00000000-0005-0000-0000-0000106F0000}"/>
    <cellStyle name="Separador de milhares 5 5 2 9 3" xfId="41365" xr:uid="{00000000-0005-0000-0000-0000116F0000}"/>
    <cellStyle name="Separador de milhares 5 5 2 9 4" xfId="21005" xr:uid="{00000000-0005-0000-0000-0000126F0000}"/>
    <cellStyle name="Separador de milhares 5 5 20" xfId="3751" xr:uid="{00000000-0005-0000-0000-0000136F0000}"/>
    <cellStyle name="Separador de milhares 5 5 3" xfId="3974" xr:uid="{00000000-0005-0000-0000-0000146F0000}"/>
    <cellStyle name="Separador de milhares 5 5 3 10" xfId="23162" xr:uid="{00000000-0005-0000-0000-0000156F0000}"/>
    <cellStyle name="Separador de milhares 5 5 3 11" xfId="33342" xr:uid="{00000000-0005-0000-0000-0000166F0000}"/>
    <cellStyle name="Separador de milhares 5 5 3 12" xfId="12981" xr:uid="{00000000-0005-0000-0000-0000176F0000}"/>
    <cellStyle name="Separador de milhares 5 5 3 2" xfId="4412" xr:uid="{00000000-0005-0000-0000-0000186F0000}"/>
    <cellStyle name="Separador de milhares 5 5 3 2 10" xfId="33780" xr:uid="{00000000-0005-0000-0000-0000196F0000}"/>
    <cellStyle name="Separador de milhares 5 5 3 2 11" xfId="13419" xr:uid="{00000000-0005-0000-0000-00001A6F0000}"/>
    <cellStyle name="Separador de milhares 5 5 3 2 2" xfId="5289" xr:uid="{00000000-0005-0000-0000-00001B6F0000}"/>
    <cellStyle name="Separador de milhares 5 5 3 2 2 2" xfId="7041" xr:uid="{00000000-0005-0000-0000-00001C6F0000}"/>
    <cellStyle name="Separador de milhares 5 5 3 2 2 2 2" xfId="26228" xr:uid="{00000000-0005-0000-0000-00001D6F0000}"/>
    <cellStyle name="Separador de milhares 5 5 3 2 2 2 3" xfId="36408" xr:uid="{00000000-0005-0000-0000-00001E6F0000}"/>
    <cellStyle name="Separador de milhares 5 5 3 2 2 2 4" xfId="16047" xr:uid="{00000000-0005-0000-0000-00001F6F0000}"/>
    <cellStyle name="Separador de milhares 5 5 3 2 2 3" xfId="8794" xr:uid="{00000000-0005-0000-0000-0000206F0000}"/>
    <cellStyle name="Separador de milhares 5 5 3 2 2 3 2" xfId="27981" xr:uid="{00000000-0005-0000-0000-0000216F0000}"/>
    <cellStyle name="Separador de milhares 5 5 3 2 2 3 3" xfId="38161" xr:uid="{00000000-0005-0000-0000-0000226F0000}"/>
    <cellStyle name="Separador de milhares 5 5 3 2 2 3 4" xfId="17800" xr:uid="{00000000-0005-0000-0000-0000236F0000}"/>
    <cellStyle name="Separador de milhares 5 5 3 2 2 4" xfId="10787" xr:uid="{00000000-0005-0000-0000-0000246F0000}"/>
    <cellStyle name="Separador de milhares 5 5 3 2 2 4 2" xfId="29971" xr:uid="{00000000-0005-0000-0000-0000256F0000}"/>
    <cellStyle name="Separador de milhares 5 5 3 2 2 4 3" xfId="40151" xr:uid="{00000000-0005-0000-0000-0000266F0000}"/>
    <cellStyle name="Separador de milhares 5 5 3 2 2 4 4" xfId="19791" xr:uid="{00000000-0005-0000-0000-0000276F0000}"/>
    <cellStyle name="Separador de milhares 5 5 3 2 2 5" xfId="24476" xr:uid="{00000000-0005-0000-0000-0000286F0000}"/>
    <cellStyle name="Separador de milhares 5 5 3 2 2 6" xfId="34656" xr:uid="{00000000-0005-0000-0000-0000296F0000}"/>
    <cellStyle name="Separador de milhares 5 5 3 2 2 7" xfId="14295" xr:uid="{00000000-0005-0000-0000-00002A6F0000}"/>
    <cellStyle name="Separador de milhares 5 5 3 2 3" xfId="6165" xr:uid="{00000000-0005-0000-0000-00002B6F0000}"/>
    <cellStyle name="Separador de milhares 5 5 3 2 3 2" xfId="25352" xr:uid="{00000000-0005-0000-0000-00002C6F0000}"/>
    <cellStyle name="Separador de milhares 5 5 3 2 3 3" xfId="35532" xr:uid="{00000000-0005-0000-0000-00002D6F0000}"/>
    <cellStyle name="Separador de milhares 5 5 3 2 3 4" xfId="15171" xr:uid="{00000000-0005-0000-0000-00002E6F0000}"/>
    <cellStyle name="Separador de milhares 5 5 3 2 4" xfId="7918" xr:uid="{00000000-0005-0000-0000-00002F6F0000}"/>
    <cellStyle name="Separador de milhares 5 5 3 2 4 2" xfId="27105" xr:uid="{00000000-0005-0000-0000-0000306F0000}"/>
    <cellStyle name="Separador de milhares 5 5 3 2 4 3" xfId="37285" xr:uid="{00000000-0005-0000-0000-0000316F0000}"/>
    <cellStyle name="Separador de milhares 5 5 3 2 4 4" xfId="16924" xr:uid="{00000000-0005-0000-0000-0000326F0000}"/>
    <cellStyle name="Separador de milhares 5 5 3 2 5" xfId="9911" xr:uid="{00000000-0005-0000-0000-0000336F0000}"/>
    <cellStyle name="Separador de milhares 5 5 3 2 5 2" xfId="29095" xr:uid="{00000000-0005-0000-0000-0000346F0000}"/>
    <cellStyle name="Separador de milhares 5 5 3 2 5 3" xfId="39275" xr:uid="{00000000-0005-0000-0000-0000356F0000}"/>
    <cellStyle name="Separador de milhares 5 5 3 2 5 4" xfId="18915" xr:uid="{00000000-0005-0000-0000-0000366F0000}"/>
    <cellStyle name="Separador de milhares 5 5 3 2 6" xfId="11664" xr:uid="{00000000-0005-0000-0000-0000376F0000}"/>
    <cellStyle name="Separador de milhares 5 5 3 2 6 2" xfId="30848" xr:uid="{00000000-0005-0000-0000-0000386F0000}"/>
    <cellStyle name="Separador de milhares 5 5 3 2 6 3" xfId="41028" xr:uid="{00000000-0005-0000-0000-0000396F0000}"/>
    <cellStyle name="Separador de milhares 5 5 3 2 6 4" xfId="20668" xr:uid="{00000000-0005-0000-0000-00003A6F0000}"/>
    <cellStyle name="Separador de milhares 5 5 3 2 7" xfId="12540" xr:uid="{00000000-0005-0000-0000-00003B6F0000}"/>
    <cellStyle name="Separador de milhares 5 5 3 2 7 2" xfId="31724" xr:uid="{00000000-0005-0000-0000-00003C6F0000}"/>
    <cellStyle name="Separador de milhares 5 5 3 2 7 3" xfId="41904" xr:uid="{00000000-0005-0000-0000-00003D6F0000}"/>
    <cellStyle name="Separador de milhares 5 5 3 2 7 4" xfId="21544" xr:uid="{00000000-0005-0000-0000-00003E6F0000}"/>
    <cellStyle name="Separador de milhares 5 5 3 2 8" xfId="22421" xr:uid="{00000000-0005-0000-0000-00003F6F0000}"/>
    <cellStyle name="Separador de milhares 5 5 3 2 8 2" xfId="32601" xr:uid="{00000000-0005-0000-0000-0000406F0000}"/>
    <cellStyle name="Separador de milhares 5 5 3 2 8 3" xfId="42781" xr:uid="{00000000-0005-0000-0000-0000416F0000}"/>
    <cellStyle name="Separador de milhares 5 5 3 2 9" xfId="23600" xr:uid="{00000000-0005-0000-0000-0000426F0000}"/>
    <cellStyle name="Separador de milhares 5 5 3 3" xfId="4851" xr:uid="{00000000-0005-0000-0000-0000436F0000}"/>
    <cellStyle name="Separador de milhares 5 5 3 3 2" xfId="6603" xr:uid="{00000000-0005-0000-0000-0000446F0000}"/>
    <cellStyle name="Separador de milhares 5 5 3 3 2 2" xfId="25790" xr:uid="{00000000-0005-0000-0000-0000456F0000}"/>
    <cellStyle name="Separador de milhares 5 5 3 3 2 3" xfId="35970" xr:uid="{00000000-0005-0000-0000-0000466F0000}"/>
    <cellStyle name="Separador de milhares 5 5 3 3 2 4" xfId="15609" xr:uid="{00000000-0005-0000-0000-0000476F0000}"/>
    <cellStyle name="Separador de milhares 5 5 3 3 3" xfId="8356" xr:uid="{00000000-0005-0000-0000-0000486F0000}"/>
    <cellStyle name="Separador de milhares 5 5 3 3 3 2" xfId="27543" xr:uid="{00000000-0005-0000-0000-0000496F0000}"/>
    <cellStyle name="Separador de milhares 5 5 3 3 3 3" xfId="37723" xr:uid="{00000000-0005-0000-0000-00004A6F0000}"/>
    <cellStyle name="Separador de milhares 5 5 3 3 3 4" xfId="17362" xr:uid="{00000000-0005-0000-0000-00004B6F0000}"/>
    <cellStyle name="Separador de milhares 5 5 3 3 4" xfId="10349" xr:uid="{00000000-0005-0000-0000-00004C6F0000}"/>
    <cellStyle name="Separador de milhares 5 5 3 3 4 2" xfId="29533" xr:uid="{00000000-0005-0000-0000-00004D6F0000}"/>
    <cellStyle name="Separador de milhares 5 5 3 3 4 3" xfId="39713" xr:uid="{00000000-0005-0000-0000-00004E6F0000}"/>
    <cellStyle name="Separador de milhares 5 5 3 3 4 4" xfId="19353" xr:uid="{00000000-0005-0000-0000-00004F6F0000}"/>
    <cellStyle name="Separador de milhares 5 5 3 3 5" xfId="24038" xr:uid="{00000000-0005-0000-0000-0000506F0000}"/>
    <cellStyle name="Separador de milhares 5 5 3 3 6" xfId="34218" xr:uid="{00000000-0005-0000-0000-0000516F0000}"/>
    <cellStyle name="Separador de milhares 5 5 3 3 7" xfId="13857" xr:uid="{00000000-0005-0000-0000-0000526F0000}"/>
    <cellStyle name="Separador de milhares 5 5 3 4" xfId="5727" xr:uid="{00000000-0005-0000-0000-0000536F0000}"/>
    <cellStyle name="Separador de milhares 5 5 3 4 2" xfId="24914" xr:uid="{00000000-0005-0000-0000-0000546F0000}"/>
    <cellStyle name="Separador de milhares 5 5 3 4 3" xfId="35094" xr:uid="{00000000-0005-0000-0000-0000556F0000}"/>
    <cellStyle name="Separador de milhares 5 5 3 4 4" xfId="14733" xr:uid="{00000000-0005-0000-0000-0000566F0000}"/>
    <cellStyle name="Separador de milhares 5 5 3 5" xfId="7480" xr:uid="{00000000-0005-0000-0000-0000576F0000}"/>
    <cellStyle name="Separador de milhares 5 5 3 5 2" xfId="26667" xr:uid="{00000000-0005-0000-0000-0000586F0000}"/>
    <cellStyle name="Separador de milhares 5 5 3 5 3" xfId="36847" xr:uid="{00000000-0005-0000-0000-0000596F0000}"/>
    <cellStyle name="Separador de milhares 5 5 3 5 4" xfId="16486" xr:uid="{00000000-0005-0000-0000-00005A6F0000}"/>
    <cellStyle name="Separador de milhares 5 5 3 6" xfId="9473" xr:uid="{00000000-0005-0000-0000-00005B6F0000}"/>
    <cellStyle name="Separador de milhares 5 5 3 6 2" xfId="28657" xr:uid="{00000000-0005-0000-0000-00005C6F0000}"/>
    <cellStyle name="Separador de milhares 5 5 3 6 3" xfId="38837" xr:uid="{00000000-0005-0000-0000-00005D6F0000}"/>
    <cellStyle name="Separador de milhares 5 5 3 6 4" xfId="18477" xr:uid="{00000000-0005-0000-0000-00005E6F0000}"/>
    <cellStyle name="Separador de milhares 5 5 3 7" xfId="11226" xr:uid="{00000000-0005-0000-0000-00005F6F0000}"/>
    <cellStyle name="Separador de milhares 5 5 3 7 2" xfId="30410" xr:uid="{00000000-0005-0000-0000-0000606F0000}"/>
    <cellStyle name="Separador de milhares 5 5 3 7 3" xfId="40590" xr:uid="{00000000-0005-0000-0000-0000616F0000}"/>
    <cellStyle name="Separador de milhares 5 5 3 7 4" xfId="20230" xr:uid="{00000000-0005-0000-0000-0000626F0000}"/>
    <cellStyle name="Separador de milhares 5 5 3 8" xfId="12102" xr:uid="{00000000-0005-0000-0000-0000636F0000}"/>
    <cellStyle name="Separador de milhares 5 5 3 8 2" xfId="31286" xr:uid="{00000000-0005-0000-0000-0000646F0000}"/>
    <cellStyle name="Separador de milhares 5 5 3 8 3" xfId="41466" xr:uid="{00000000-0005-0000-0000-0000656F0000}"/>
    <cellStyle name="Separador de milhares 5 5 3 8 4" xfId="21106" xr:uid="{00000000-0005-0000-0000-0000666F0000}"/>
    <cellStyle name="Separador de milhares 5 5 3 9" xfId="21983" xr:uid="{00000000-0005-0000-0000-0000676F0000}"/>
    <cellStyle name="Separador de milhares 5 5 3 9 2" xfId="32163" xr:uid="{00000000-0005-0000-0000-0000686F0000}"/>
    <cellStyle name="Separador de milhares 5 5 3 9 3" xfId="42343" xr:uid="{00000000-0005-0000-0000-0000696F0000}"/>
    <cellStyle name="Separador de milhares 5 5 4" xfId="4193" xr:uid="{00000000-0005-0000-0000-00006A6F0000}"/>
    <cellStyle name="Separador de milhares 5 5 4 10" xfId="33561" xr:uid="{00000000-0005-0000-0000-00006B6F0000}"/>
    <cellStyle name="Separador de milhares 5 5 4 11" xfId="13200" xr:uid="{00000000-0005-0000-0000-00006C6F0000}"/>
    <cellStyle name="Separador de milhares 5 5 4 2" xfId="5070" xr:uid="{00000000-0005-0000-0000-00006D6F0000}"/>
    <cellStyle name="Separador de milhares 5 5 4 2 2" xfId="6822" xr:uid="{00000000-0005-0000-0000-00006E6F0000}"/>
    <cellStyle name="Separador de milhares 5 5 4 2 2 2" xfId="26009" xr:uid="{00000000-0005-0000-0000-00006F6F0000}"/>
    <cellStyle name="Separador de milhares 5 5 4 2 2 3" xfId="36189" xr:uid="{00000000-0005-0000-0000-0000706F0000}"/>
    <cellStyle name="Separador de milhares 5 5 4 2 2 4" xfId="15828" xr:uid="{00000000-0005-0000-0000-0000716F0000}"/>
    <cellStyle name="Separador de milhares 5 5 4 2 3" xfId="8575" xr:uid="{00000000-0005-0000-0000-0000726F0000}"/>
    <cellStyle name="Separador de milhares 5 5 4 2 3 2" xfId="27762" xr:uid="{00000000-0005-0000-0000-0000736F0000}"/>
    <cellStyle name="Separador de milhares 5 5 4 2 3 3" xfId="37942" xr:uid="{00000000-0005-0000-0000-0000746F0000}"/>
    <cellStyle name="Separador de milhares 5 5 4 2 3 4" xfId="17581" xr:uid="{00000000-0005-0000-0000-0000756F0000}"/>
    <cellStyle name="Separador de milhares 5 5 4 2 4" xfId="10568" xr:uid="{00000000-0005-0000-0000-0000766F0000}"/>
    <cellStyle name="Separador de milhares 5 5 4 2 4 2" xfId="29752" xr:uid="{00000000-0005-0000-0000-0000776F0000}"/>
    <cellStyle name="Separador de milhares 5 5 4 2 4 3" xfId="39932" xr:uid="{00000000-0005-0000-0000-0000786F0000}"/>
    <cellStyle name="Separador de milhares 5 5 4 2 4 4" xfId="19572" xr:uid="{00000000-0005-0000-0000-0000796F0000}"/>
    <cellStyle name="Separador de milhares 5 5 4 2 5" xfId="24257" xr:uid="{00000000-0005-0000-0000-00007A6F0000}"/>
    <cellStyle name="Separador de milhares 5 5 4 2 6" xfId="34437" xr:uid="{00000000-0005-0000-0000-00007B6F0000}"/>
    <cellStyle name="Separador de milhares 5 5 4 2 7" xfId="14076" xr:uid="{00000000-0005-0000-0000-00007C6F0000}"/>
    <cellStyle name="Separador de milhares 5 5 4 3" xfId="5946" xr:uid="{00000000-0005-0000-0000-00007D6F0000}"/>
    <cellStyle name="Separador de milhares 5 5 4 3 2" xfId="25133" xr:uid="{00000000-0005-0000-0000-00007E6F0000}"/>
    <cellStyle name="Separador de milhares 5 5 4 3 3" xfId="35313" xr:uid="{00000000-0005-0000-0000-00007F6F0000}"/>
    <cellStyle name="Separador de milhares 5 5 4 3 4" xfId="14952" xr:uid="{00000000-0005-0000-0000-0000806F0000}"/>
    <cellStyle name="Separador de milhares 5 5 4 4" xfId="7699" xr:uid="{00000000-0005-0000-0000-0000816F0000}"/>
    <cellStyle name="Separador de milhares 5 5 4 4 2" xfId="26886" xr:uid="{00000000-0005-0000-0000-0000826F0000}"/>
    <cellStyle name="Separador de milhares 5 5 4 4 3" xfId="37066" xr:uid="{00000000-0005-0000-0000-0000836F0000}"/>
    <cellStyle name="Separador de milhares 5 5 4 4 4" xfId="16705" xr:uid="{00000000-0005-0000-0000-0000846F0000}"/>
    <cellStyle name="Separador de milhares 5 5 4 5" xfId="9692" xr:uid="{00000000-0005-0000-0000-0000856F0000}"/>
    <cellStyle name="Separador de milhares 5 5 4 5 2" xfId="28876" xr:uid="{00000000-0005-0000-0000-0000866F0000}"/>
    <cellStyle name="Separador de milhares 5 5 4 5 3" xfId="39056" xr:uid="{00000000-0005-0000-0000-0000876F0000}"/>
    <cellStyle name="Separador de milhares 5 5 4 5 4" xfId="18696" xr:uid="{00000000-0005-0000-0000-0000886F0000}"/>
    <cellStyle name="Separador de milhares 5 5 4 6" xfId="11445" xr:uid="{00000000-0005-0000-0000-0000896F0000}"/>
    <cellStyle name="Separador de milhares 5 5 4 6 2" xfId="30629" xr:uid="{00000000-0005-0000-0000-00008A6F0000}"/>
    <cellStyle name="Separador de milhares 5 5 4 6 3" xfId="40809" xr:uid="{00000000-0005-0000-0000-00008B6F0000}"/>
    <cellStyle name="Separador de milhares 5 5 4 6 4" xfId="20449" xr:uid="{00000000-0005-0000-0000-00008C6F0000}"/>
    <cellStyle name="Separador de milhares 5 5 4 7" xfId="12321" xr:uid="{00000000-0005-0000-0000-00008D6F0000}"/>
    <cellStyle name="Separador de milhares 5 5 4 7 2" xfId="31505" xr:uid="{00000000-0005-0000-0000-00008E6F0000}"/>
    <cellStyle name="Separador de milhares 5 5 4 7 3" xfId="41685" xr:uid="{00000000-0005-0000-0000-00008F6F0000}"/>
    <cellStyle name="Separador de milhares 5 5 4 7 4" xfId="21325" xr:uid="{00000000-0005-0000-0000-0000906F0000}"/>
    <cellStyle name="Separador de milhares 5 5 4 8" xfId="22202" xr:uid="{00000000-0005-0000-0000-0000916F0000}"/>
    <cellStyle name="Separador de milhares 5 5 4 8 2" xfId="32382" xr:uid="{00000000-0005-0000-0000-0000926F0000}"/>
    <cellStyle name="Separador de milhares 5 5 4 8 3" xfId="42562" xr:uid="{00000000-0005-0000-0000-0000936F0000}"/>
    <cellStyle name="Separador de milhares 5 5 4 9" xfId="23381" xr:uid="{00000000-0005-0000-0000-0000946F0000}"/>
    <cellStyle name="Separador de milhares 5 5 5" xfId="4632" xr:uid="{00000000-0005-0000-0000-0000956F0000}"/>
    <cellStyle name="Separador de milhares 5 5 5 2" xfId="6384" xr:uid="{00000000-0005-0000-0000-0000966F0000}"/>
    <cellStyle name="Separador de milhares 5 5 5 2 2" xfId="25571" xr:uid="{00000000-0005-0000-0000-0000976F0000}"/>
    <cellStyle name="Separador de milhares 5 5 5 2 3" xfId="35751" xr:uid="{00000000-0005-0000-0000-0000986F0000}"/>
    <cellStyle name="Separador de milhares 5 5 5 2 4" xfId="15390" xr:uid="{00000000-0005-0000-0000-0000996F0000}"/>
    <cellStyle name="Separador de milhares 5 5 5 3" xfId="8137" xr:uid="{00000000-0005-0000-0000-00009A6F0000}"/>
    <cellStyle name="Separador de milhares 5 5 5 3 2" xfId="27324" xr:uid="{00000000-0005-0000-0000-00009B6F0000}"/>
    <cellStyle name="Separador de milhares 5 5 5 3 3" xfId="37504" xr:uid="{00000000-0005-0000-0000-00009C6F0000}"/>
    <cellStyle name="Separador de milhares 5 5 5 3 4" xfId="17143" xr:uid="{00000000-0005-0000-0000-00009D6F0000}"/>
    <cellStyle name="Separador de milhares 5 5 5 4" xfId="10130" xr:uid="{00000000-0005-0000-0000-00009E6F0000}"/>
    <cellStyle name="Separador de milhares 5 5 5 4 2" xfId="29314" xr:uid="{00000000-0005-0000-0000-00009F6F0000}"/>
    <cellStyle name="Separador de milhares 5 5 5 4 3" xfId="39494" xr:uid="{00000000-0005-0000-0000-0000A06F0000}"/>
    <cellStyle name="Separador de milhares 5 5 5 4 4" xfId="19134" xr:uid="{00000000-0005-0000-0000-0000A16F0000}"/>
    <cellStyle name="Separador de milhares 5 5 5 5" xfId="23819" xr:uid="{00000000-0005-0000-0000-0000A26F0000}"/>
    <cellStyle name="Separador de milhares 5 5 5 6" xfId="33999" xr:uid="{00000000-0005-0000-0000-0000A36F0000}"/>
    <cellStyle name="Separador de milhares 5 5 5 7" xfId="13638" xr:uid="{00000000-0005-0000-0000-0000A46F0000}"/>
    <cellStyle name="Separador de milhares 5 5 6" xfId="5508" xr:uid="{00000000-0005-0000-0000-0000A56F0000}"/>
    <cellStyle name="Separador de milhares 5 5 6 2" xfId="9034" xr:uid="{00000000-0005-0000-0000-0000A66F0000}"/>
    <cellStyle name="Separador de milhares 5 5 6 2 2" xfId="28218" xr:uid="{00000000-0005-0000-0000-0000A76F0000}"/>
    <cellStyle name="Separador de milhares 5 5 6 2 3" xfId="38398" xr:uid="{00000000-0005-0000-0000-0000A86F0000}"/>
    <cellStyle name="Separador de milhares 5 5 6 2 4" xfId="18038" xr:uid="{00000000-0005-0000-0000-0000A96F0000}"/>
    <cellStyle name="Separador de milhares 5 5 6 3" xfId="24695" xr:uid="{00000000-0005-0000-0000-0000AA6F0000}"/>
    <cellStyle name="Separador de milhares 5 5 6 4" xfId="34875" xr:uid="{00000000-0005-0000-0000-0000AB6F0000}"/>
    <cellStyle name="Separador de milhares 5 5 6 5" xfId="14514" xr:uid="{00000000-0005-0000-0000-0000AC6F0000}"/>
    <cellStyle name="Separador de milhares 5 5 7" xfId="7261" xr:uid="{00000000-0005-0000-0000-0000AD6F0000}"/>
    <cellStyle name="Separador de milhares 5 5 7 2" xfId="26448" xr:uid="{00000000-0005-0000-0000-0000AE6F0000}"/>
    <cellStyle name="Separador de milhares 5 5 7 3" xfId="36628" xr:uid="{00000000-0005-0000-0000-0000AF6F0000}"/>
    <cellStyle name="Separador de milhares 5 5 7 4" xfId="16267" xr:uid="{00000000-0005-0000-0000-0000B06F0000}"/>
    <cellStyle name="Separador de milhares 5 5 8" xfId="9254" xr:uid="{00000000-0005-0000-0000-0000B16F0000}"/>
    <cellStyle name="Separador de milhares 5 5 8 2" xfId="28438" xr:uid="{00000000-0005-0000-0000-0000B26F0000}"/>
    <cellStyle name="Separador de milhares 5 5 8 3" xfId="38618" xr:uid="{00000000-0005-0000-0000-0000B36F0000}"/>
    <cellStyle name="Separador de milhares 5 5 8 4" xfId="18258" xr:uid="{00000000-0005-0000-0000-0000B46F0000}"/>
    <cellStyle name="Separador de milhares 5 5 9" xfId="11007" xr:uid="{00000000-0005-0000-0000-0000B56F0000}"/>
    <cellStyle name="Separador de milhares 5 5 9 2" xfId="30191" xr:uid="{00000000-0005-0000-0000-0000B66F0000}"/>
    <cellStyle name="Separador de milhares 5 5 9 3" xfId="40371" xr:uid="{00000000-0005-0000-0000-0000B76F0000}"/>
    <cellStyle name="Separador de milhares 5 5 9 4" xfId="20011" xr:uid="{00000000-0005-0000-0000-0000B86F0000}"/>
    <cellStyle name="Separador de milhares 5 6" xfId="1691" xr:uid="{00000000-0005-0000-0000-0000B96F0000}"/>
    <cellStyle name="Separador de milhares 5 6 10" xfId="21823" xr:uid="{00000000-0005-0000-0000-0000BA6F0000}"/>
    <cellStyle name="Separador de milhares 5 6 10 2" xfId="32003" xr:uid="{00000000-0005-0000-0000-0000BB6F0000}"/>
    <cellStyle name="Separador de milhares 5 6 10 3" xfId="42183" xr:uid="{00000000-0005-0000-0000-0000BC6F0000}"/>
    <cellStyle name="Separador de milhares 5 6 11" xfId="22719" xr:uid="{00000000-0005-0000-0000-0000BD6F0000}"/>
    <cellStyle name="Separador de milhares 5 6 11 2" xfId="32899" xr:uid="{00000000-0005-0000-0000-0000BE6F0000}"/>
    <cellStyle name="Separador de milhares 5 6 11 3" xfId="43079" xr:uid="{00000000-0005-0000-0000-0000BF6F0000}"/>
    <cellStyle name="Separador de milhares 5 6 12" xfId="22958" xr:uid="{00000000-0005-0000-0000-0000C06F0000}"/>
    <cellStyle name="Separador de milhares 5 6 13" xfId="33138" xr:uid="{00000000-0005-0000-0000-0000C16F0000}"/>
    <cellStyle name="Separador de milhares 5 6 14" xfId="43318" xr:uid="{00000000-0005-0000-0000-0000C26F0000}"/>
    <cellStyle name="Separador de milhares 5 6 15" xfId="43557" xr:uid="{00000000-0005-0000-0000-0000C36F0000}"/>
    <cellStyle name="Separador de milhares 5 6 16" xfId="12821" xr:uid="{00000000-0005-0000-0000-0000C46F0000}"/>
    <cellStyle name="Separador de milhares 5 6 17" xfId="3813" xr:uid="{00000000-0005-0000-0000-0000C56F0000}"/>
    <cellStyle name="Separador de milhares 5 6 2" xfId="4033" xr:uid="{00000000-0005-0000-0000-0000C66F0000}"/>
    <cellStyle name="Separador de milhares 5 6 2 10" xfId="23221" xr:uid="{00000000-0005-0000-0000-0000C76F0000}"/>
    <cellStyle name="Separador de milhares 5 6 2 11" xfId="33401" xr:uid="{00000000-0005-0000-0000-0000C86F0000}"/>
    <cellStyle name="Separador de milhares 5 6 2 12" xfId="13040" xr:uid="{00000000-0005-0000-0000-0000C96F0000}"/>
    <cellStyle name="Separador de milhares 5 6 2 2" xfId="4471" xr:uid="{00000000-0005-0000-0000-0000CA6F0000}"/>
    <cellStyle name="Separador de milhares 5 6 2 2 10" xfId="33839" xr:uid="{00000000-0005-0000-0000-0000CB6F0000}"/>
    <cellStyle name="Separador de milhares 5 6 2 2 11" xfId="13478" xr:uid="{00000000-0005-0000-0000-0000CC6F0000}"/>
    <cellStyle name="Separador de milhares 5 6 2 2 2" xfId="5348" xr:uid="{00000000-0005-0000-0000-0000CD6F0000}"/>
    <cellStyle name="Separador de milhares 5 6 2 2 2 2" xfId="7100" xr:uid="{00000000-0005-0000-0000-0000CE6F0000}"/>
    <cellStyle name="Separador de milhares 5 6 2 2 2 2 2" xfId="26287" xr:uid="{00000000-0005-0000-0000-0000CF6F0000}"/>
    <cellStyle name="Separador de milhares 5 6 2 2 2 2 3" xfId="36467" xr:uid="{00000000-0005-0000-0000-0000D06F0000}"/>
    <cellStyle name="Separador de milhares 5 6 2 2 2 2 4" xfId="16106" xr:uid="{00000000-0005-0000-0000-0000D16F0000}"/>
    <cellStyle name="Separador de milhares 5 6 2 2 2 3" xfId="8853" xr:uid="{00000000-0005-0000-0000-0000D26F0000}"/>
    <cellStyle name="Separador de milhares 5 6 2 2 2 3 2" xfId="28040" xr:uid="{00000000-0005-0000-0000-0000D36F0000}"/>
    <cellStyle name="Separador de milhares 5 6 2 2 2 3 3" xfId="38220" xr:uid="{00000000-0005-0000-0000-0000D46F0000}"/>
    <cellStyle name="Separador de milhares 5 6 2 2 2 3 4" xfId="17859" xr:uid="{00000000-0005-0000-0000-0000D56F0000}"/>
    <cellStyle name="Separador de milhares 5 6 2 2 2 4" xfId="10846" xr:uid="{00000000-0005-0000-0000-0000D66F0000}"/>
    <cellStyle name="Separador de milhares 5 6 2 2 2 4 2" xfId="30030" xr:uid="{00000000-0005-0000-0000-0000D76F0000}"/>
    <cellStyle name="Separador de milhares 5 6 2 2 2 4 3" xfId="40210" xr:uid="{00000000-0005-0000-0000-0000D86F0000}"/>
    <cellStyle name="Separador de milhares 5 6 2 2 2 4 4" xfId="19850" xr:uid="{00000000-0005-0000-0000-0000D96F0000}"/>
    <cellStyle name="Separador de milhares 5 6 2 2 2 5" xfId="24535" xr:uid="{00000000-0005-0000-0000-0000DA6F0000}"/>
    <cellStyle name="Separador de milhares 5 6 2 2 2 6" xfId="34715" xr:uid="{00000000-0005-0000-0000-0000DB6F0000}"/>
    <cellStyle name="Separador de milhares 5 6 2 2 2 7" xfId="14354" xr:uid="{00000000-0005-0000-0000-0000DC6F0000}"/>
    <cellStyle name="Separador de milhares 5 6 2 2 3" xfId="6224" xr:uid="{00000000-0005-0000-0000-0000DD6F0000}"/>
    <cellStyle name="Separador de milhares 5 6 2 2 3 2" xfId="25411" xr:uid="{00000000-0005-0000-0000-0000DE6F0000}"/>
    <cellStyle name="Separador de milhares 5 6 2 2 3 3" xfId="35591" xr:uid="{00000000-0005-0000-0000-0000DF6F0000}"/>
    <cellStyle name="Separador de milhares 5 6 2 2 3 4" xfId="15230" xr:uid="{00000000-0005-0000-0000-0000E06F0000}"/>
    <cellStyle name="Separador de milhares 5 6 2 2 4" xfId="7977" xr:uid="{00000000-0005-0000-0000-0000E16F0000}"/>
    <cellStyle name="Separador de milhares 5 6 2 2 4 2" xfId="27164" xr:uid="{00000000-0005-0000-0000-0000E26F0000}"/>
    <cellStyle name="Separador de milhares 5 6 2 2 4 3" xfId="37344" xr:uid="{00000000-0005-0000-0000-0000E36F0000}"/>
    <cellStyle name="Separador de milhares 5 6 2 2 4 4" xfId="16983" xr:uid="{00000000-0005-0000-0000-0000E46F0000}"/>
    <cellStyle name="Separador de milhares 5 6 2 2 5" xfId="9970" xr:uid="{00000000-0005-0000-0000-0000E56F0000}"/>
    <cellStyle name="Separador de milhares 5 6 2 2 5 2" xfId="29154" xr:uid="{00000000-0005-0000-0000-0000E66F0000}"/>
    <cellStyle name="Separador de milhares 5 6 2 2 5 3" xfId="39334" xr:uid="{00000000-0005-0000-0000-0000E76F0000}"/>
    <cellStyle name="Separador de milhares 5 6 2 2 5 4" xfId="18974" xr:uid="{00000000-0005-0000-0000-0000E86F0000}"/>
    <cellStyle name="Separador de milhares 5 6 2 2 6" xfId="11723" xr:uid="{00000000-0005-0000-0000-0000E96F0000}"/>
    <cellStyle name="Separador de milhares 5 6 2 2 6 2" xfId="30907" xr:uid="{00000000-0005-0000-0000-0000EA6F0000}"/>
    <cellStyle name="Separador de milhares 5 6 2 2 6 3" xfId="41087" xr:uid="{00000000-0005-0000-0000-0000EB6F0000}"/>
    <cellStyle name="Separador de milhares 5 6 2 2 6 4" xfId="20727" xr:uid="{00000000-0005-0000-0000-0000EC6F0000}"/>
    <cellStyle name="Separador de milhares 5 6 2 2 7" xfId="12599" xr:uid="{00000000-0005-0000-0000-0000ED6F0000}"/>
    <cellStyle name="Separador de milhares 5 6 2 2 7 2" xfId="31783" xr:uid="{00000000-0005-0000-0000-0000EE6F0000}"/>
    <cellStyle name="Separador de milhares 5 6 2 2 7 3" xfId="41963" xr:uid="{00000000-0005-0000-0000-0000EF6F0000}"/>
    <cellStyle name="Separador de milhares 5 6 2 2 7 4" xfId="21603" xr:uid="{00000000-0005-0000-0000-0000F06F0000}"/>
    <cellStyle name="Separador de milhares 5 6 2 2 8" xfId="22480" xr:uid="{00000000-0005-0000-0000-0000F16F0000}"/>
    <cellStyle name="Separador de milhares 5 6 2 2 8 2" xfId="32660" xr:uid="{00000000-0005-0000-0000-0000F26F0000}"/>
    <cellStyle name="Separador de milhares 5 6 2 2 8 3" xfId="42840" xr:uid="{00000000-0005-0000-0000-0000F36F0000}"/>
    <cellStyle name="Separador de milhares 5 6 2 2 9" xfId="23659" xr:uid="{00000000-0005-0000-0000-0000F46F0000}"/>
    <cellStyle name="Separador de milhares 5 6 2 3" xfId="4910" xr:uid="{00000000-0005-0000-0000-0000F56F0000}"/>
    <cellStyle name="Separador de milhares 5 6 2 3 2" xfId="6662" xr:uid="{00000000-0005-0000-0000-0000F66F0000}"/>
    <cellStyle name="Separador de milhares 5 6 2 3 2 2" xfId="25849" xr:uid="{00000000-0005-0000-0000-0000F76F0000}"/>
    <cellStyle name="Separador de milhares 5 6 2 3 2 3" xfId="36029" xr:uid="{00000000-0005-0000-0000-0000F86F0000}"/>
    <cellStyle name="Separador de milhares 5 6 2 3 2 4" xfId="15668" xr:uid="{00000000-0005-0000-0000-0000F96F0000}"/>
    <cellStyle name="Separador de milhares 5 6 2 3 3" xfId="8415" xr:uid="{00000000-0005-0000-0000-0000FA6F0000}"/>
    <cellStyle name="Separador de milhares 5 6 2 3 3 2" xfId="27602" xr:uid="{00000000-0005-0000-0000-0000FB6F0000}"/>
    <cellStyle name="Separador de milhares 5 6 2 3 3 3" xfId="37782" xr:uid="{00000000-0005-0000-0000-0000FC6F0000}"/>
    <cellStyle name="Separador de milhares 5 6 2 3 3 4" xfId="17421" xr:uid="{00000000-0005-0000-0000-0000FD6F0000}"/>
    <cellStyle name="Separador de milhares 5 6 2 3 4" xfId="10408" xr:uid="{00000000-0005-0000-0000-0000FE6F0000}"/>
    <cellStyle name="Separador de milhares 5 6 2 3 4 2" xfId="29592" xr:uid="{00000000-0005-0000-0000-0000FF6F0000}"/>
    <cellStyle name="Separador de milhares 5 6 2 3 4 3" xfId="39772" xr:uid="{00000000-0005-0000-0000-000000700000}"/>
    <cellStyle name="Separador de milhares 5 6 2 3 4 4" xfId="19412" xr:uid="{00000000-0005-0000-0000-000001700000}"/>
    <cellStyle name="Separador de milhares 5 6 2 3 5" xfId="24097" xr:uid="{00000000-0005-0000-0000-000002700000}"/>
    <cellStyle name="Separador de milhares 5 6 2 3 6" xfId="34277" xr:uid="{00000000-0005-0000-0000-000003700000}"/>
    <cellStyle name="Separador de milhares 5 6 2 3 7" xfId="13916" xr:uid="{00000000-0005-0000-0000-000004700000}"/>
    <cellStyle name="Separador de milhares 5 6 2 4" xfId="5786" xr:uid="{00000000-0005-0000-0000-000005700000}"/>
    <cellStyle name="Separador de milhares 5 6 2 4 2" xfId="24973" xr:uid="{00000000-0005-0000-0000-000006700000}"/>
    <cellStyle name="Separador de milhares 5 6 2 4 3" xfId="35153" xr:uid="{00000000-0005-0000-0000-000007700000}"/>
    <cellStyle name="Separador de milhares 5 6 2 4 4" xfId="14792" xr:uid="{00000000-0005-0000-0000-000008700000}"/>
    <cellStyle name="Separador de milhares 5 6 2 5" xfId="7539" xr:uid="{00000000-0005-0000-0000-000009700000}"/>
    <cellStyle name="Separador de milhares 5 6 2 5 2" xfId="26726" xr:uid="{00000000-0005-0000-0000-00000A700000}"/>
    <cellStyle name="Separador de milhares 5 6 2 5 3" xfId="36906" xr:uid="{00000000-0005-0000-0000-00000B700000}"/>
    <cellStyle name="Separador de milhares 5 6 2 5 4" xfId="16545" xr:uid="{00000000-0005-0000-0000-00000C700000}"/>
    <cellStyle name="Separador de milhares 5 6 2 6" xfId="9532" xr:uid="{00000000-0005-0000-0000-00000D700000}"/>
    <cellStyle name="Separador de milhares 5 6 2 6 2" xfId="28716" xr:uid="{00000000-0005-0000-0000-00000E700000}"/>
    <cellStyle name="Separador de milhares 5 6 2 6 3" xfId="38896" xr:uid="{00000000-0005-0000-0000-00000F700000}"/>
    <cellStyle name="Separador de milhares 5 6 2 6 4" xfId="18536" xr:uid="{00000000-0005-0000-0000-000010700000}"/>
    <cellStyle name="Separador de milhares 5 6 2 7" xfId="11285" xr:uid="{00000000-0005-0000-0000-000011700000}"/>
    <cellStyle name="Separador de milhares 5 6 2 7 2" xfId="30469" xr:uid="{00000000-0005-0000-0000-000012700000}"/>
    <cellStyle name="Separador de milhares 5 6 2 7 3" xfId="40649" xr:uid="{00000000-0005-0000-0000-000013700000}"/>
    <cellStyle name="Separador de milhares 5 6 2 7 4" xfId="20289" xr:uid="{00000000-0005-0000-0000-000014700000}"/>
    <cellStyle name="Separador de milhares 5 6 2 8" xfId="12161" xr:uid="{00000000-0005-0000-0000-000015700000}"/>
    <cellStyle name="Separador de milhares 5 6 2 8 2" xfId="31345" xr:uid="{00000000-0005-0000-0000-000016700000}"/>
    <cellStyle name="Separador de milhares 5 6 2 8 3" xfId="41525" xr:uid="{00000000-0005-0000-0000-000017700000}"/>
    <cellStyle name="Separador de milhares 5 6 2 8 4" xfId="21165" xr:uid="{00000000-0005-0000-0000-000018700000}"/>
    <cellStyle name="Separador de milhares 5 6 2 9" xfId="22042" xr:uid="{00000000-0005-0000-0000-000019700000}"/>
    <cellStyle name="Separador de milhares 5 6 2 9 2" xfId="32222" xr:uid="{00000000-0005-0000-0000-00001A700000}"/>
    <cellStyle name="Separador de milhares 5 6 2 9 3" xfId="42402" xr:uid="{00000000-0005-0000-0000-00001B700000}"/>
    <cellStyle name="Separador de milhares 5 6 3" xfId="4252" xr:uid="{00000000-0005-0000-0000-00001C700000}"/>
    <cellStyle name="Separador de milhares 5 6 3 10" xfId="33620" xr:uid="{00000000-0005-0000-0000-00001D700000}"/>
    <cellStyle name="Separador de milhares 5 6 3 11" xfId="13259" xr:uid="{00000000-0005-0000-0000-00001E700000}"/>
    <cellStyle name="Separador de milhares 5 6 3 2" xfId="5129" xr:uid="{00000000-0005-0000-0000-00001F700000}"/>
    <cellStyle name="Separador de milhares 5 6 3 2 2" xfId="6881" xr:uid="{00000000-0005-0000-0000-000020700000}"/>
    <cellStyle name="Separador de milhares 5 6 3 2 2 2" xfId="26068" xr:uid="{00000000-0005-0000-0000-000021700000}"/>
    <cellStyle name="Separador de milhares 5 6 3 2 2 3" xfId="36248" xr:uid="{00000000-0005-0000-0000-000022700000}"/>
    <cellStyle name="Separador de milhares 5 6 3 2 2 4" xfId="15887" xr:uid="{00000000-0005-0000-0000-000023700000}"/>
    <cellStyle name="Separador de milhares 5 6 3 2 3" xfId="8634" xr:uid="{00000000-0005-0000-0000-000024700000}"/>
    <cellStyle name="Separador de milhares 5 6 3 2 3 2" xfId="27821" xr:uid="{00000000-0005-0000-0000-000025700000}"/>
    <cellStyle name="Separador de milhares 5 6 3 2 3 3" xfId="38001" xr:uid="{00000000-0005-0000-0000-000026700000}"/>
    <cellStyle name="Separador de milhares 5 6 3 2 3 4" xfId="17640" xr:uid="{00000000-0005-0000-0000-000027700000}"/>
    <cellStyle name="Separador de milhares 5 6 3 2 4" xfId="10627" xr:uid="{00000000-0005-0000-0000-000028700000}"/>
    <cellStyle name="Separador de milhares 5 6 3 2 4 2" xfId="29811" xr:uid="{00000000-0005-0000-0000-000029700000}"/>
    <cellStyle name="Separador de milhares 5 6 3 2 4 3" xfId="39991" xr:uid="{00000000-0005-0000-0000-00002A700000}"/>
    <cellStyle name="Separador de milhares 5 6 3 2 4 4" xfId="19631" xr:uid="{00000000-0005-0000-0000-00002B700000}"/>
    <cellStyle name="Separador de milhares 5 6 3 2 5" xfId="24316" xr:uid="{00000000-0005-0000-0000-00002C700000}"/>
    <cellStyle name="Separador de milhares 5 6 3 2 6" xfId="34496" xr:uid="{00000000-0005-0000-0000-00002D700000}"/>
    <cellStyle name="Separador de milhares 5 6 3 2 7" xfId="14135" xr:uid="{00000000-0005-0000-0000-00002E700000}"/>
    <cellStyle name="Separador de milhares 5 6 3 3" xfId="6005" xr:uid="{00000000-0005-0000-0000-00002F700000}"/>
    <cellStyle name="Separador de milhares 5 6 3 3 2" xfId="25192" xr:uid="{00000000-0005-0000-0000-000030700000}"/>
    <cellStyle name="Separador de milhares 5 6 3 3 3" xfId="35372" xr:uid="{00000000-0005-0000-0000-000031700000}"/>
    <cellStyle name="Separador de milhares 5 6 3 3 4" xfId="15011" xr:uid="{00000000-0005-0000-0000-000032700000}"/>
    <cellStyle name="Separador de milhares 5 6 3 4" xfId="7758" xr:uid="{00000000-0005-0000-0000-000033700000}"/>
    <cellStyle name="Separador de milhares 5 6 3 4 2" xfId="26945" xr:uid="{00000000-0005-0000-0000-000034700000}"/>
    <cellStyle name="Separador de milhares 5 6 3 4 3" xfId="37125" xr:uid="{00000000-0005-0000-0000-000035700000}"/>
    <cellStyle name="Separador de milhares 5 6 3 4 4" xfId="16764" xr:uid="{00000000-0005-0000-0000-000036700000}"/>
    <cellStyle name="Separador de milhares 5 6 3 5" xfId="9751" xr:uid="{00000000-0005-0000-0000-000037700000}"/>
    <cellStyle name="Separador de milhares 5 6 3 5 2" xfId="28935" xr:uid="{00000000-0005-0000-0000-000038700000}"/>
    <cellStyle name="Separador de milhares 5 6 3 5 3" xfId="39115" xr:uid="{00000000-0005-0000-0000-000039700000}"/>
    <cellStyle name="Separador de milhares 5 6 3 5 4" xfId="18755" xr:uid="{00000000-0005-0000-0000-00003A700000}"/>
    <cellStyle name="Separador de milhares 5 6 3 6" xfId="11504" xr:uid="{00000000-0005-0000-0000-00003B700000}"/>
    <cellStyle name="Separador de milhares 5 6 3 6 2" xfId="30688" xr:uid="{00000000-0005-0000-0000-00003C700000}"/>
    <cellStyle name="Separador de milhares 5 6 3 6 3" xfId="40868" xr:uid="{00000000-0005-0000-0000-00003D700000}"/>
    <cellStyle name="Separador de milhares 5 6 3 6 4" xfId="20508" xr:uid="{00000000-0005-0000-0000-00003E700000}"/>
    <cellStyle name="Separador de milhares 5 6 3 7" xfId="12380" xr:uid="{00000000-0005-0000-0000-00003F700000}"/>
    <cellStyle name="Separador de milhares 5 6 3 7 2" xfId="31564" xr:uid="{00000000-0005-0000-0000-000040700000}"/>
    <cellStyle name="Separador de milhares 5 6 3 7 3" xfId="41744" xr:uid="{00000000-0005-0000-0000-000041700000}"/>
    <cellStyle name="Separador de milhares 5 6 3 7 4" xfId="21384" xr:uid="{00000000-0005-0000-0000-000042700000}"/>
    <cellStyle name="Separador de milhares 5 6 3 8" xfId="22261" xr:uid="{00000000-0005-0000-0000-000043700000}"/>
    <cellStyle name="Separador de milhares 5 6 3 8 2" xfId="32441" xr:uid="{00000000-0005-0000-0000-000044700000}"/>
    <cellStyle name="Separador de milhares 5 6 3 8 3" xfId="42621" xr:uid="{00000000-0005-0000-0000-000045700000}"/>
    <cellStyle name="Separador de milhares 5 6 3 9" xfId="23440" xr:uid="{00000000-0005-0000-0000-000046700000}"/>
    <cellStyle name="Separador de milhares 5 6 4" xfId="4691" xr:uid="{00000000-0005-0000-0000-000047700000}"/>
    <cellStyle name="Separador de milhares 5 6 4 2" xfId="6443" xr:uid="{00000000-0005-0000-0000-000048700000}"/>
    <cellStyle name="Separador de milhares 5 6 4 2 2" xfId="25630" xr:uid="{00000000-0005-0000-0000-000049700000}"/>
    <cellStyle name="Separador de milhares 5 6 4 2 3" xfId="35810" xr:uid="{00000000-0005-0000-0000-00004A700000}"/>
    <cellStyle name="Separador de milhares 5 6 4 2 4" xfId="15449" xr:uid="{00000000-0005-0000-0000-00004B700000}"/>
    <cellStyle name="Separador de milhares 5 6 4 3" xfId="8196" xr:uid="{00000000-0005-0000-0000-00004C700000}"/>
    <cellStyle name="Separador de milhares 5 6 4 3 2" xfId="27383" xr:uid="{00000000-0005-0000-0000-00004D700000}"/>
    <cellStyle name="Separador de milhares 5 6 4 3 3" xfId="37563" xr:uid="{00000000-0005-0000-0000-00004E700000}"/>
    <cellStyle name="Separador de milhares 5 6 4 3 4" xfId="17202" xr:uid="{00000000-0005-0000-0000-00004F700000}"/>
    <cellStyle name="Separador de milhares 5 6 4 4" xfId="10189" xr:uid="{00000000-0005-0000-0000-000050700000}"/>
    <cellStyle name="Separador de milhares 5 6 4 4 2" xfId="29373" xr:uid="{00000000-0005-0000-0000-000051700000}"/>
    <cellStyle name="Separador de milhares 5 6 4 4 3" xfId="39553" xr:uid="{00000000-0005-0000-0000-000052700000}"/>
    <cellStyle name="Separador de milhares 5 6 4 4 4" xfId="19193" xr:uid="{00000000-0005-0000-0000-000053700000}"/>
    <cellStyle name="Separador de milhares 5 6 4 5" xfId="23878" xr:uid="{00000000-0005-0000-0000-000054700000}"/>
    <cellStyle name="Separador de milhares 5 6 4 6" xfId="34058" xr:uid="{00000000-0005-0000-0000-000055700000}"/>
    <cellStyle name="Separador de milhares 5 6 4 7" xfId="13697" xr:uid="{00000000-0005-0000-0000-000056700000}"/>
    <cellStyle name="Separador de milhares 5 6 5" xfId="5567" xr:uid="{00000000-0005-0000-0000-000057700000}"/>
    <cellStyle name="Separador de milhares 5 6 5 2" xfId="9093" xr:uid="{00000000-0005-0000-0000-000058700000}"/>
    <cellStyle name="Separador de milhares 5 6 5 2 2" xfId="28277" xr:uid="{00000000-0005-0000-0000-000059700000}"/>
    <cellStyle name="Separador de milhares 5 6 5 2 3" xfId="38457" xr:uid="{00000000-0005-0000-0000-00005A700000}"/>
    <cellStyle name="Separador de milhares 5 6 5 2 4" xfId="18097" xr:uid="{00000000-0005-0000-0000-00005B700000}"/>
    <cellStyle name="Separador de milhares 5 6 5 3" xfId="24754" xr:uid="{00000000-0005-0000-0000-00005C700000}"/>
    <cellStyle name="Separador de milhares 5 6 5 4" xfId="34934" xr:uid="{00000000-0005-0000-0000-00005D700000}"/>
    <cellStyle name="Separador de milhares 5 6 5 5" xfId="14573" xr:uid="{00000000-0005-0000-0000-00005E700000}"/>
    <cellStyle name="Separador de milhares 5 6 6" xfId="7320" xr:uid="{00000000-0005-0000-0000-00005F700000}"/>
    <cellStyle name="Separador de milhares 5 6 6 2" xfId="26507" xr:uid="{00000000-0005-0000-0000-000060700000}"/>
    <cellStyle name="Separador de milhares 5 6 6 3" xfId="36687" xr:uid="{00000000-0005-0000-0000-000061700000}"/>
    <cellStyle name="Separador de milhares 5 6 6 4" xfId="16326" xr:uid="{00000000-0005-0000-0000-000062700000}"/>
    <cellStyle name="Separador de milhares 5 6 7" xfId="9313" xr:uid="{00000000-0005-0000-0000-000063700000}"/>
    <cellStyle name="Separador de milhares 5 6 7 2" xfId="28497" xr:uid="{00000000-0005-0000-0000-000064700000}"/>
    <cellStyle name="Separador de milhares 5 6 7 3" xfId="38677" xr:uid="{00000000-0005-0000-0000-000065700000}"/>
    <cellStyle name="Separador de milhares 5 6 7 4" xfId="18317" xr:uid="{00000000-0005-0000-0000-000066700000}"/>
    <cellStyle name="Separador de milhares 5 6 8" xfId="11066" xr:uid="{00000000-0005-0000-0000-000067700000}"/>
    <cellStyle name="Separador de milhares 5 6 8 2" xfId="30250" xr:uid="{00000000-0005-0000-0000-000068700000}"/>
    <cellStyle name="Separador de milhares 5 6 8 3" xfId="40430" xr:uid="{00000000-0005-0000-0000-000069700000}"/>
    <cellStyle name="Separador de milhares 5 6 8 4" xfId="20070" xr:uid="{00000000-0005-0000-0000-00006A700000}"/>
    <cellStyle name="Separador de milhares 5 6 9" xfId="11942" xr:uid="{00000000-0005-0000-0000-00006B700000}"/>
    <cellStyle name="Separador de milhares 5 6 9 2" xfId="31126" xr:uid="{00000000-0005-0000-0000-00006C700000}"/>
    <cellStyle name="Separador de milhares 5 6 9 3" xfId="41306" xr:uid="{00000000-0005-0000-0000-00006D700000}"/>
    <cellStyle name="Separador de milhares 5 6 9 4" xfId="20946" xr:uid="{00000000-0005-0000-0000-00006E700000}"/>
    <cellStyle name="Separador de milhares 5 7" xfId="3039" xr:uid="{00000000-0005-0000-0000-00006F700000}"/>
    <cellStyle name="Separador de milhares 5 7 10" xfId="23106" xr:uid="{00000000-0005-0000-0000-000070700000}"/>
    <cellStyle name="Separador de milhares 5 7 11" xfId="33286" xr:uid="{00000000-0005-0000-0000-000071700000}"/>
    <cellStyle name="Separador de milhares 5 7 12" xfId="12925" xr:uid="{00000000-0005-0000-0000-000072700000}"/>
    <cellStyle name="Separador de milhares 5 7 13" xfId="3918" xr:uid="{00000000-0005-0000-0000-000073700000}"/>
    <cellStyle name="Separador de milhares 5 7 2" xfId="4356" xr:uid="{00000000-0005-0000-0000-000074700000}"/>
    <cellStyle name="Separador de milhares 5 7 2 10" xfId="33724" xr:uid="{00000000-0005-0000-0000-000075700000}"/>
    <cellStyle name="Separador de milhares 5 7 2 11" xfId="13363" xr:uid="{00000000-0005-0000-0000-000076700000}"/>
    <cellStyle name="Separador de milhares 5 7 2 2" xfId="5233" xr:uid="{00000000-0005-0000-0000-000077700000}"/>
    <cellStyle name="Separador de milhares 5 7 2 2 2" xfId="6985" xr:uid="{00000000-0005-0000-0000-000078700000}"/>
    <cellStyle name="Separador de milhares 5 7 2 2 2 2" xfId="26172" xr:uid="{00000000-0005-0000-0000-000079700000}"/>
    <cellStyle name="Separador de milhares 5 7 2 2 2 3" xfId="36352" xr:uid="{00000000-0005-0000-0000-00007A700000}"/>
    <cellStyle name="Separador de milhares 5 7 2 2 2 4" xfId="15991" xr:uid="{00000000-0005-0000-0000-00007B700000}"/>
    <cellStyle name="Separador de milhares 5 7 2 2 3" xfId="8738" xr:uid="{00000000-0005-0000-0000-00007C700000}"/>
    <cellStyle name="Separador de milhares 5 7 2 2 3 2" xfId="27925" xr:uid="{00000000-0005-0000-0000-00007D700000}"/>
    <cellStyle name="Separador de milhares 5 7 2 2 3 3" xfId="38105" xr:uid="{00000000-0005-0000-0000-00007E700000}"/>
    <cellStyle name="Separador de milhares 5 7 2 2 3 4" xfId="17744" xr:uid="{00000000-0005-0000-0000-00007F700000}"/>
    <cellStyle name="Separador de milhares 5 7 2 2 4" xfId="10731" xr:uid="{00000000-0005-0000-0000-000080700000}"/>
    <cellStyle name="Separador de milhares 5 7 2 2 4 2" xfId="29915" xr:uid="{00000000-0005-0000-0000-000081700000}"/>
    <cellStyle name="Separador de milhares 5 7 2 2 4 3" xfId="40095" xr:uid="{00000000-0005-0000-0000-000082700000}"/>
    <cellStyle name="Separador de milhares 5 7 2 2 4 4" xfId="19735" xr:uid="{00000000-0005-0000-0000-000083700000}"/>
    <cellStyle name="Separador de milhares 5 7 2 2 5" xfId="24420" xr:uid="{00000000-0005-0000-0000-000084700000}"/>
    <cellStyle name="Separador de milhares 5 7 2 2 6" xfId="34600" xr:uid="{00000000-0005-0000-0000-000085700000}"/>
    <cellStyle name="Separador de milhares 5 7 2 2 7" xfId="14239" xr:uid="{00000000-0005-0000-0000-000086700000}"/>
    <cellStyle name="Separador de milhares 5 7 2 3" xfId="6109" xr:uid="{00000000-0005-0000-0000-000087700000}"/>
    <cellStyle name="Separador de milhares 5 7 2 3 2" xfId="25296" xr:uid="{00000000-0005-0000-0000-000088700000}"/>
    <cellStyle name="Separador de milhares 5 7 2 3 3" xfId="35476" xr:uid="{00000000-0005-0000-0000-000089700000}"/>
    <cellStyle name="Separador de milhares 5 7 2 3 4" xfId="15115" xr:uid="{00000000-0005-0000-0000-00008A700000}"/>
    <cellStyle name="Separador de milhares 5 7 2 4" xfId="7862" xr:uid="{00000000-0005-0000-0000-00008B700000}"/>
    <cellStyle name="Separador de milhares 5 7 2 4 2" xfId="27049" xr:uid="{00000000-0005-0000-0000-00008C700000}"/>
    <cellStyle name="Separador de milhares 5 7 2 4 3" xfId="37229" xr:uid="{00000000-0005-0000-0000-00008D700000}"/>
    <cellStyle name="Separador de milhares 5 7 2 4 4" xfId="16868" xr:uid="{00000000-0005-0000-0000-00008E700000}"/>
    <cellStyle name="Separador de milhares 5 7 2 5" xfId="9855" xr:uid="{00000000-0005-0000-0000-00008F700000}"/>
    <cellStyle name="Separador de milhares 5 7 2 5 2" xfId="29039" xr:uid="{00000000-0005-0000-0000-000090700000}"/>
    <cellStyle name="Separador de milhares 5 7 2 5 3" xfId="39219" xr:uid="{00000000-0005-0000-0000-000091700000}"/>
    <cellStyle name="Separador de milhares 5 7 2 5 4" xfId="18859" xr:uid="{00000000-0005-0000-0000-000092700000}"/>
    <cellStyle name="Separador de milhares 5 7 2 6" xfId="11608" xr:uid="{00000000-0005-0000-0000-000093700000}"/>
    <cellStyle name="Separador de milhares 5 7 2 6 2" xfId="30792" xr:uid="{00000000-0005-0000-0000-000094700000}"/>
    <cellStyle name="Separador de milhares 5 7 2 6 3" xfId="40972" xr:uid="{00000000-0005-0000-0000-000095700000}"/>
    <cellStyle name="Separador de milhares 5 7 2 6 4" xfId="20612" xr:uid="{00000000-0005-0000-0000-000096700000}"/>
    <cellStyle name="Separador de milhares 5 7 2 7" xfId="12484" xr:uid="{00000000-0005-0000-0000-000097700000}"/>
    <cellStyle name="Separador de milhares 5 7 2 7 2" xfId="31668" xr:uid="{00000000-0005-0000-0000-000098700000}"/>
    <cellStyle name="Separador de milhares 5 7 2 7 3" xfId="41848" xr:uid="{00000000-0005-0000-0000-000099700000}"/>
    <cellStyle name="Separador de milhares 5 7 2 7 4" xfId="21488" xr:uid="{00000000-0005-0000-0000-00009A700000}"/>
    <cellStyle name="Separador de milhares 5 7 2 8" xfId="22365" xr:uid="{00000000-0005-0000-0000-00009B700000}"/>
    <cellStyle name="Separador de milhares 5 7 2 8 2" xfId="32545" xr:uid="{00000000-0005-0000-0000-00009C700000}"/>
    <cellStyle name="Separador de milhares 5 7 2 8 3" xfId="42725" xr:uid="{00000000-0005-0000-0000-00009D700000}"/>
    <cellStyle name="Separador de milhares 5 7 2 9" xfId="23544" xr:uid="{00000000-0005-0000-0000-00009E700000}"/>
    <cellStyle name="Separador de milhares 5 7 3" xfId="4795" xr:uid="{00000000-0005-0000-0000-00009F700000}"/>
    <cellStyle name="Separador de milhares 5 7 3 2" xfId="6547" xr:uid="{00000000-0005-0000-0000-0000A0700000}"/>
    <cellStyle name="Separador de milhares 5 7 3 2 2" xfId="25734" xr:uid="{00000000-0005-0000-0000-0000A1700000}"/>
    <cellStyle name="Separador de milhares 5 7 3 2 3" xfId="35914" xr:uid="{00000000-0005-0000-0000-0000A2700000}"/>
    <cellStyle name="Separador de milhares 5 7 3 2 4" xfId="15553" xr:uid="{00000000-0005-0000-0000-0000A3700000}"/>
    <cellStyle name="Separador de milhares 5 7 3 3" xfId="8300" xr:uid="{00000000-0005-0000-0000-0000A4700000}"/>
    <cellStyle name="Separador de milhares 5 7 3 3 2" xfId="27487" xr:uid="{00000000-0005-0000-0000-0000A5700000}"/>
    <cellStyle name="Separador de milhares 5 7 3 3 3" xfId="37667" xr:uid="{00000000-0005-0000-0000-0000A6700000}"/>
    <cellStyle name="Separador de milhares 5 7 3 3 4" xfId="17306" xr:uid="{00000000-0005-0000-0000-0000A7700000}"/>
    <cellStyle name="Separador de milhares 5 7 3 4" xfId="10293" xr:uid="{00000000-0005-0000-0000-0000A8700000}"/>
    <cellStyle name="Separador de milhares 5 7 3 4 2" xfId="29477" xr:uid="{00000000-0005-0000-0000-0000A9700000}"/>
    <cellStyle name="Separador de milhares 5 7 3 4 3" xfId="39657" xr:uid="{00000000-0005-0000-0000-0000AA700000}"/>
    <cellStyle name="Separador de milhares 5 7 3 4 4" xfId="19297" xr:uid="{00000000-0005-0000-0000-0000AB700000}"/>
    <cellStyle name="Separador de milhares 5 7 3 5" xfId="23982" xr:uid="{00000000-0005-0000-0000-0000AC700000}"/>
    <cellStyle name="Separador de milhares 5 7 3 6" xfId="34162" xr:uid="{00000000-0005-0000-0000-0000AD700000}"/>
    <cellStyle name="Separador de milhares 5 7 3 7" xfId="13801" xr:uid="{00000000-0005-0000-0000-0000AE700000}"/>
    <cellStyle name="Separador de milhares 5 7 4" xfId="5671" xr:uid="{00000000-0005-0000-0000-0000AF700000}"/>
    <cellStyle name="Separador de milhares 5 7 4 2" xfId="24858" xr:uid="{00000000-0005-0000-0000-0000B0700000}"/>
    <cellStyle name="Separador de milhares 5 7 4 3" xfId="35038" xr:uid="{00000000-0005-0000-0000-0000B1700000}"/>
    <cellStyle name="Separador de milhares 5 7 4 4" xfId="14677" xr:uid="{00000000-0005-0000-0000-0000B2700000}"/>
    <cellStyle name="Separador de milhares 5 7 5" xfId="7424" xr:uid="{00000000-0005-0000-0000-0000B3700000}"/>
    <cellStyle name="Separador de milhares 5 7 5 2" xfId="26611" xr:uid="{00000000-0005-0000-0000-0000B4700000}"/>
    <cellStyle name="Separador de milhares 5 7 5 3" xfId="36791" xr:uid="{00000000-0005-0000-0000-0000B5700000}"/>
    <cellStyle name="Separador de milhares 5 7 5 4" xfId="16430" xr:uid="{00000000-0005-0000-0000-0000B6700000}"/>
    <cellStyle name="Separador de milhares 5 7 6" xfId="9417" xr:uid="{00000000-0005-0000-0000-0000B7700000}"/>
    <cellStyle name="Separador de milhares 5 7 6 2" xfId="28601" xr:uid="{00000000-0005-0000-0000-0000B8700000}"/>
    <cellStyle name="Separador de milhares 5 7 6 3" xfId="38781" xr:uid="{00000000-0005-0000-0000-0000B9700000}"/>
    <cellStyle name="Separador de milhares 5 7 6 4" xfId="18421" xr:uid="{00000000-0005-0000-0000-0000BA700000}"/>
    <cellStyle name="Separador de milhares 5 7 7" xfId="11170" xr:uid="{00000000-0005-0000-0000-0000BB700000}"/>
    <cellStyle name="Separador de milhares 5 7 7 2" xfId="30354" xr:uid="{00000000-0005-0000-0000-0000BC700000}"/>
    <cellStyle name="Separador de milhares 5 7 7 3" xfId="40534" xr:uid="{00000000-0005-0000-0000-0000BD700000}"/>
    <cellStyle name="Separador de milhares 5 7 7 4" xfId="20174" xr:uid="{00000000-0005-0000-0000-0000BE700000}"/>
    <cellStyle name="Separador de milhares 5 7 8" xfId="12046" xr:uid="{00000000-0005-0000-0000-0000BF700000}"/>
    <cellStyle name="Separador de milhares 5 7 8 2" xfId="31230" xr:uid="{00000000-0005-0000-0000-0000C0700000}"/>
    <cellStyle name="Separador de milhares 5 7 8 3" xfId="41410" xr:uid="{00000000-0005-0000-0000-0000C1700000}"/>
    <cellStyle name="Separador de milhares 5 7 8 4" xfId="21050" xr:uid="{00000000-0005-0000-0000-0000C2700000}"/>
    <cellStyle name="Separador de milhares 5 7 9" xfId="21927" xr:uid="{00000000-0005-0000-0000-0000C3700000}"/>
    <cellStyle name="Separador de milhares 5 7 9 2" xfId="32107" xr:uid="{00000000-0005-0000-0000-0000C4700000}"/>
    <cellStyle name="Separador de milhares 5 7 9 3" xfId="42287" xr:uid="{00000000-0005-0000-0000-0000C5700000}"/>
    <cellStyle name="Separador de milhares 5 8" xfId="4137" xr:uid="{00000000-0005-0000-0000-0000C6700000}"/>
    <cellStyle name="Separador de milhares 5 8 10" xfId="33505" xr:uid="{00000000-0005-0000-0000-0000C7700000}"/>
    <cellStyle name="Separador de milhares 5 8 11" xfId="13144" xr:uid="{00000000-0005-0000-0000-0000C8700000}"/>
    <cellStyle name="Separador de milhares 5 8 2" xfId="5014" xr:uid="{00000000-0005-0000-0000-0000C9700000}"/>
    <cellStyle name="Separador de milhares 5 8 2 2" xfId="6766" xr:uid="{00000000-0005-0000-0000-0000CA700000}"/>
    <cellStyle name="Separador de milhares 5 8 2 2 2" xfId="25953" xr:uid="{00000000-0005-0000-0000-0000CB700000}"/>
    <cellStyle name="Separador de milhares 5 8 2 2 3" xfId="36133" xr:uid="{00000000-0005-0000-0000-0000CC700000}"/>
    <cellStyle name="Separador de milhares 5 8 2 2 4" xfId="15772" xr:uid="{00000000-0005-0000-0000-0000CD700000}"/>
    <cellStyle name="Separador de milhares 5 8 2 3" xfId="8519" xr:uid="{00000000-0005-0000-0000-0000CE700000}"/>
    <cellStyle name="Separador de milhares 5 8 2 3 2" xfId="27706" xr:uid="{00000000-0005-0000-0000-0000CF700000}"/>
    <cellStyle name="Separador de milhares 5 8 2 3 3" xfId="37886" xr:uid="{00000000-0005-0000-0000-0000D0700000}"/>
    <cellStyle name="Separador de milhares 5 8 2 3 4" xfId="17525" xr:uid="{00000000-0005-0000-0000-0000D1700000}"/>
    <cellStyle name="Separador de milhares 5 8 2 4" xfId="10512" xr:uid="{00000000-0005-0000-0000-0000D2700000}"/>
    <cellStyle name="Separador de milhares 5 8 2 4 2" xfId="29696" xr:uid="{00000000-0005-0000-0000-0000D3700000}"/>
    <cellStyle name="Separador de milhares 5 8 2 4 3" xfId="39876" xr:uid="{00000000-0005-0000-0000-0000D4700000}"/>
    <cellStyle name="Separador de milhares 5 8 2 4 4" xfId="19516" xr:uid="{00000000-0005-0000-0000-0000D5700000}"/>
    <cellStyle name="Separador de milhares 5 8 2 5" xfId="24201" xr:uid="{00000000-0005-0000-0000-0000D6700000}"/>
    <cellStyle name="Separador de milhares 5 8 2 6" xfId="34381" xr:uid="{00000000-0005-0000-0000-0000D7700000}"/>
    <cellStyle name="Separador de milhares 5 8 2 7" xfId="14020" xr:uid="{00000000-0005-0000-0000-0000D8700000}"/>
    <cellStyle name="Separador de milhares 5 8 3" xfId="5890" xr:uid="{00000000-0005-0000-0000-0000D9700000}"/>
    <cellStyle name="Separador de milhares 5 8 3 2" xfId="25077" xr:uid="{00000000-0005-0000-0000-0000DA700000}"/>
    <cellStyle name="Separador de milhares 5 8 3 3" xfId="35257" xr:uid="{00000000-0005-0000-0000-0000DB700000}"/>
    <cellStyle name="Separador de milhares 5 8 3 4" xfId="14896" xr:uid="{00000000-0005-0000-0000-0000DC700000}"/>
    <cellStyle name="Separador de milhares 5 8 4" xfId="7643" xr:uid="{00000000-0005-0000-0000-0000DD700000}"/>
    <cellStyle name="Separador de milhares 5 8 4 2" xfId="26830" xr:uid="{00000000-0005-0000-0000-0000DE700000}"/>
    <cellStyle name="Separador de milhares 5 8 4 3" xfId="37010" xr:uid="{00000000-0005-0000-0000-0000DF700000}"/>
    <cellStyle name="Separador de milhares 5 8 4 4" xfId="16649" xr:uid="{00000000-0005-0000-0000-0000E0700000}"/>
    <cellStyle name="Separador de milhares 5 8 5" xfId="9636" xr:uid="{00000000-0005-0000-0000-0000E1700000}"/>
    <cellStyle name="Separador de milhares 5 8 5 2" xfId="28820" xr:uid="{00000000-0005-0000-0000-0000E2700000}"/>
    <cellStyle name="Separador de milhares 5 8 5 3" xfId="39000" xr:uid="{00000000-0005-0000-0000-0000E3700000}"/>
    <cellStyle name="Separador de milhares 5 8 5 4" xfId="18640" xr:uid="{00000000-0005-0000-0000-0000E4700000}"/>
    <cellStyle name="Separador de milhares 5 8 6" xfId="11389" xr:uid="{00000000-0005-0000-0000-0000E5700000}"/>
    <cellStyle name="Separador de milhares 5 8 6 2" xfId="30573" xr:uid="{00000000-0005-0000-0000-0000E6700000}"/>
    <cellStyle name="Separador de milhares 5 8 6 3" xfId="40753" xr:uid="{00000000-0005-0000-0000-0000E7700000}"/>
    <cellStyle name="Separador de milhares 5 8 6 4" xfId="20393" xr:uid="{00000000-0005-0000-0000-0000E8700000}"/>
    <cellStyle name="Separador de milhares 5 8 7" xfId="12265" xr:uid="{00000000-0005-0000-0000-0000E9700000}"/>
    <cellStyle name="Separador de milhares 5 8 7 2" xfId="31449" xr:uid="{00000000-0005-0000-0000-0000EA700000}"/>
    <cellStyle name="Separador de milhares 5 8 7 3" xfId="41629" xr:uid="{00000000-0005-0000-0000-0000EB700000}"/>
    <cellStyle name="Separador de milhares 5 8 7 4" xfId="21269" xr:uid="{00000000-0005-0000-0000-0000EC700000}"/>
    <cellStyle name="Separador de milhares 5 8 8" xfId="22146" xr:uid="{00000000-0005-0000-0000-0000ED700000}"/>
    <cellStyle name="Separador de milhares 5 8 8 2" xfId="32326" xr:uid="{00000000-0005-0000-0000-0000EE700000}"/>
    <cellStyle name="Separador de milhares 5 8 8 3" xfId="42506" xr:uid="{00000000-0005-0000-0000-0000EF700000}"/>
    <cellStyle name="Separador de milhares 5 8 9" xfId="23325" xr:uid="{00000000-0005-0000-0000-0000F0700000}"/>
    <cellStyle name="Separador de milhares 5 9" xfId="4576" xr:uid="{00000000-0005-0000-0000-0000F1700000}"/>
    <cellStyle name="Separador de milhares 5 9 2" xfId="6328" xr:uid="{00000000-0005-0000-0000-0000F2700000}"/>
    <cellStyle name="Separador de milhares 5 9 2 2" xfId="25515" xr:uid="{00000000-0005-0000-0000-0000F3700000}"/>
    <cellStyle name="Separador de milhares 5 9 2 3" xfId="35695" xr:uid="{00000000-0005-0000-0000-0000F4700000}"/>
    <cellStyle name="Separador de milhares 5 9 2 4" xfId="15334" xr:uid="{00000000-0005-0000-0000-0000F5700000}"/>
    <cellStyle name="Separador de milhares 5 9 3" xfId="8081" xr:uid="{00000000-0005-0000-0000-0000F6700000}"/>
    <cellStyle name="Separador de milhares 5 9 3 2" xfId="27268" xr:uid="{00000000-0005-0000-0000-0000F7700000}"/>
    <cellStyle name="Separador de milhares 5 9 3 3" xfId="37448" xr:uid="{00000000-0005-0000-0000-0000F8700000}"/>
    <cellStyle name="Separador de milhares 5 9 3 4" xfId="17087" xr:uid="{00000000-0005-0000-0000-0000F9700000}"/>
    <cellStyle name="Separador de milhares 5 9 4" xfId="10074" xr:uid="{00000000-0005-0000-0000-0000FA700000}"/>
    <cellStyle name="Separador de milhares 5 9 4 2" xfId="29258" xr:uid="{00000000-0005-0000-0000-0000FB700000}"/>
    <cellStyle name="Separador de milhares 5 9 4 3" xfId="39438" xr:uid="{00000000-0005-0000-0000-0000FC700000}"/>
    <cellStyle name="Separador de milhares 5 9 4 4" xfId="19078" xr:uid="{00000000-0005-0000-0000-0000FD700000}"/>
    <cellStyle name="Separador de milhares 5 9 5" xfId="23763" xr:uid="{00000000-0005-0000-0000-0000FE700000}"/>
    <cellStyle name="Separador de milhares 5 9 6" xfId="33943" xr:uid="{00000000-0005-0000-0000-0000FF700000}"/>
    <cellStyle name="Separador de milhares 5 9 7" xfId="13582" xr:uid="{00000000-0005-0000-0000-000000710000}"/>
    <cellStyle name="Separador de milhares 6" xfId="3667" xr:uid="{00000000-0005-0000-0000-000001710000}"/>
    <cellStyle name="Separador de milhares 6 10" xfId="33004" xr:uid="{00000000-0005-0000-0000-000002710000}"/>
    <cellStyle name="Separador de milhares 6 11" xfId="43184" xr:uid="{00000000-0005-0000-0000-000003710000}"/>
    <cellStyle name="Separador de milhares 6 12" xfId="43423" xr:uid="{00000000-0005-0000-0000-000004710000}"/>
    <cellStyle name="Separador de milhares 6 2" xfId="3678" xr:uid="{00000000-0005-0000-0000-000005710000}"/>
    <cellStyle name="Separador de milhares 6 2 10" xfId="43194" xr:uid="{00000000-0005-0000-0000-000006710000}"/>
    <cellStyle name="Separador de milhares 6 2 11" xfId="43433" xr:uid="{00000000-0005-0000-0000-000007710000}"/>
    <cellStyle name="Separador de milhares 6 2 2" xfId="3759" xr:uid="{00000000-0005-0000-0000-000008710000}"/>
    <cellStyle name="Separador de milhares 6 2 2 10" xfId="11891" xr:uid="{00000000-0005-0000-0000-000009710000}"/>
    <cellStyle name="Separador de milhares 6 2 2 10 2" xfId="31075" xr:uid="{00000000-0005-0000-0000-00000A710000}"/>
    <cellStyle name="Separador de milhares 6 2 2 10 3" xfId="41255" xr:uid="{00000000-0005-0000-0000-00000B710000}"/>
    <cellStyle name="Separador de milhares 6 2 2 10 4" xfId="20895" xr:uid="{00000000-0005-0000-0000-00000C710000}"/>
    <cellStyle name="Separador de milhares 6 2 2 11" xfId="21772" xr:uid="{00000000-0005-0000-0000-00000D710000}"/>
    <cellStyle name="Separador de milhares 6 2 2 11 2" xfId="31952" xr:uid="{00000000-0005-0000-0000-00000E710000}"/>
    <cellStyle name="Separador de milhares 6 2 2 11 3" xfId="42132" xr:uid="{00000000-0005-0000-0000-00000F710000}"/>
    <cellStyle name="Separador de milhares 6 2 2 12" xfId="22668" xr:uid="{00000000-0005-0000-0000-000010710000}"/>
    <cellStyle name="Separador de milhares 6 2 2 12 2" xfId="32848" xr:uid="{00000000-0005-0000-0000-000011710000}"/>
    <cellStyle name="Separador de milhares 6 2 2 12 3" xfId="43028" xr:uid="{00000000-0005-0000-0000-000012710000}"/>
    <cellStyle name="Separador de milhares 6 2 2 13" xfId="22907" xr:uid="{00000000-0005-0000-0000-000013710000}"/>
    <cellStyle name="Separador de milhares 6 2 2 14" xfId="23076" xr:uid="{00000000-0005-0000-0000-000014710000}"/>
    <cellStyle name="Separador de milhares 6 2 2 15" xfId="33087" xr:uid="{00000000-0005-0000-0000-000015710000}"/>
    <cellStyle name="Separador de milhares 6 2 2 16" xfId="33256" xr:uid="{00000000-0005-0000-0000-000016710000}"/>
    <cellStyle name="Separador de milhares 6 2 2 17" xfId="43267" xr:uid="{00000000-0005-0000-0000-000017710000}"/>
    <cellStyle name="Separador de milhares 6 2 2 18" xfId="43506" xr:uid="{00000000-0005-0000-0000-000018710000}"/>
    <cellStyle name="Separador de milhares 6 2 2 19" xfId="12770" xr:uid="{00000000-0005-0000-0000-000019710000}"/>
    <cellStyle name="Separador de milhares 6 2 2 2" xfId="3880" xr:uid="{00000000-0005-0000-0000-00001A710000}"/>
    <cellStyle name="Separador de milhares 6 2 2 2 10" xfId="21890" xr:uid="{00000000-0005-0000-0000-00001B710000}"/>
    <cellStyle name="Separador de milhares 6 2 2 2 10 2" xfId="32070" xr:uid="{00000000-0005-0000-0000-00001C710000}"/>
    <cellStyle name="Separador de milhares 6 2 2 2 10 3" xfId="42250" xr:uid="{00000000-0005-0000-0000-00001D710000}"/>
    <cellStyle name="Separador de milhares 6 2 2 2 11" xfId="22786" xr:uid="{00000000-0005-0000-0000-00001E710000}"/>
    <cellStyle name="Separador de milhares 6 2 2 2 11 2" xfId="32966" xr:uid="{00000000-0005-0000-0000-00001F710000}"/>
    <cellStyle name="Separador de milhares 6 2 2 2 11 3" xfId="43146" xr:uid="{00000000-0005-0000-0000-000020710000}"/>
    <cellStyle name="Separador de milhares 6 2 2 2 12" xfId="23025" xr:uid="{00000000-0005-0000-0000-000021710000}"/>
    <cellStyle name="Separador de milhares 6 2 2 2 13" xfId="33205" xr:uid="{00000000-0005-0000-0000-000022710000}"/>
    <cellStyle name="Separador de milhares 6 2 2 2 14" xfId="43385" xr:uid="{00000000-0005-0000-0000-000023710000}"/>
    <cellStyle name="Separador de milhares 6 2 2 2 15" xfId="43624" xr:uid="{00000000-0005-0000-0000-000024710000}"/>
    <cellStyle name="Separador de milhares 6 2 2 2 16" xfId="12888" xr:uid="{00000000-0005-0000-0000-000025710000}"/>
    <cellStyle name="Separador de milhares 6 2 2 2 2" xfId="4100" xr:uid="{00000000-0005-0000-0000-000026710000}"/>
    <cellStyle name="Separador de milhares 6 2 2 2 2 10" xfId="23288" xr:uid="{00000000-0005-0000-0000-000027710000}"/>
    <cellStyle name="Separador de milhares 6 2 2 2 2 11" xfId="33468" xr:uid="{00000000-0005-0000-0000-000028710000}"/>
    <cellStyle name="Separador de milhares 6 2 2 2 2 12" xfId="13107" xr:uid="{00000000-0005-0000-0000-000029710000}"/>
    <cellStyle name="Separador de milhares 6 2 2 2 2 2" xfId="4538" xr:uid="{00000000-0005-0000-0000-00002A710000}"/>
    <cellStyle name="Separador de milhares 6 2 2 2 2 2 10" xfId="33906" xr:uid="{00000000-0005-0000-0000-00002B710000}"/>
    <cellStyle name="Separador de milhares 6 2 2 2 2 2 11" xfId="13545" xr:uid="{00000000-0005-0000-0000-00002C710000}"/>
    <cellStyle name="Separador de milhares 6 2 2 2 2 2 2" xfId="5415" xr:uid="{00000000-0005-0000-0000-00002D710000}"/>
    <cellStyle name="Separador de milhares 6 2 2 2 2 2 2 2" xfId="7167" xr:uid="{00000000-0005-0000-0000-00002E710000}"/>
    <cellStyle name="Separador de milhares 6 2 2 2 2 2 2 2 2" xfId="26354" xr:uid="{00000000-0005-0000-0000-00002F710000}"/>
    <cellStyle name="Separador de milhares 6 2 2 2 2 2 2 2 3" xfId="36534" xr:uid="{00000000-0005-0000-0000-000030710000}"/>
    <cellStyle name="Separador de milhares 6 2 2 2 2 2 2 2 4" xfId="16173" xr:uid="{00000000-0005-0000-0000-000031710000}"/>
    <cellStyle name="Separador de milhares 6 2 2 2 2 2 2 3" xfId="8920" xr:uid="{00000000-0005-0000-0000-000032710000}"/>
    <cellStyle name="Separador de milhares 6 2 2 2 2 2 2 3 2" xfId="28107" xr:uid="{00000000-0005-0000-0000-000033710000}"/>
    <cellStyle name="Separador de milhares 6 2 2 2 2 2 2 3 3" xfId="38287" xr:uid="{00000000-0005-0000-0000-000034710000}"/>
    <cellStyle name="Separador de milhares 6 2 2 2 2 2 2 3 4" xfId="17926" xr:uid="{00000000-0005-0000-0000-000035710000}"/>
    <cellStyle name="Separador de milhares 6 2 2 2 2 2 2 4" xfId="10913" xr:uid="{00000000-0005-0000-0000-000036710000}"/>
    <cellStyle name="Separador de milhares 6 2 2 2 2 2 2 4 2" xfId="30097" xr:uid="{00000000-0005-0000-0000-000037710000}"/>
    <cellStyle name="Separador de milhares 6 2 2 2 2 2 2 4 3" xfId="40277" xr:uid="{00000000-0005-0000-0000-000038710000}"/>
    <cellStyle name="Separador de milhares 6 2 2 2 2 2 2 4 4" xfId="19917" xr:uid="{00000000-0005-0000-0000-000039710000}"/>
    <cellStyle name="Separador de milhares 6 2 2 2 2 2 2 5" xfId="24602" xr:uid="{00000000-0005-0000-0000-00003A710000}"/>
    <cellStyle name="Separador de milhares 6 2 2 2 2 2 2 6" xfId="34782" xr:uid="{00000000-0005-0000-0000-00003B710000}"/>
    <cellStyle name="Separador de milhares 6 2 2 2 2 2 2 7" xfId="14421" xr:uid="{00000000-0005-0000-0000-00003C710000}"/>
    <cellStyle name="Separador de milhares 6 2 2 2 2 2 3" xfId="6291" xr:uid="{00000000-0005-0000-0000-00003D710000}"/>
    <cellStyle name="Separador de milhares 6 2 2 2 2 2 3 2" xfId="25478" xr:uid="{00000000-0005-0000-0000-00003E710000}"/>
    <cellStyle name="Separador de milhares 6 2 2 2 2 2 3 3" xfId="35658" xr:uid="{00000000-0005-0000-0000-00003F710000}"/>
    <cellStyle name="Separador de milhares 6 2 2 2 2 2 3 4" xfId="15297" xr:uid="{00000000-0005-0000-0000-000040710000}"/>
    <cellStyle name="Separador de milhares 6 2 2 2 2 2 4" xfId="8044" xr:uid="{00000000-0005-0000-0000-000041710000}"/>
    <cellStyle name="Separador de milhares 6 2 2 2 2 2 4 2" xfId="27231" xr:uid="{00000000-0005-0000-0000-000042710000}"/>
    <cellStyle name="Separador de milhares 6 2 2 2 2 2 4 3" xfId="37411" xr:uid="{00000000-0005-0000-0000-000043710000}"/>
    <cellStyle name="Separador de milhares 6 2 2 2 2 2 4 4" xfId="17050" xr:uid="{00000000-0005-0000-0000-000044710000}"/>
    <cellStyle name="Separador de milhares 6 2 2 2 2 2 5" xfId="10037" xr:uid="{00000000-0005-0000-0000-000045710000}"/>
    <cellStyle name="Separador de milhares 6 2 2 2 2 2 5 2" xfId="29221" xr:uid="{00000000-0005-0000-0000-000046710000}"/>
    <cellStyle name="Separador de milhares 6 2 2 2 2 2 5 3" xfId="39401" xr:uid="{00000000-0005-0000-0000-000047710000}"/>
    <cellStyle name="Separador de milhares 6 2 2 2 2 2 5 4" xfId="19041" xr:uid="{00000000-0005-0000-0000-000048710000}"/>
    <cellStyle name="Separador de milhares 6 2 2 2 2 2 6" xfId="11790" xr:uid="{00000000-0005-0000-0000-000049710000}"/>
    <cellStyle name="Separador de milhares 6 2 2 2 2 2 6 2" xfId="30974" xr:uid="{00000000-0005-0000-0000-00004A710000}"/>
    <cellStyle name="Separador de milhares 6 2 2 2 2 2 6 3" xfId="41154" xr:uid="{00000000-0005-0000-0000-00004B710000}"/>
    <cellStyle name="Separador de milhares 6 2 2 2 2 2 6 4" xfId="20794" xr:uid="{00000000-0005-0000-0000-00004C710000}"/>
    <cellStyle name="Separador de milhares 6 2 2 2 2 2 7" xfId="12666" xr:uid="{00000000-0005-0000-0000-00004D710000}"/>
    <cellStyle name="Separador de milhares 6 2 2 2 2 2 7 2" xfId="31850" xr:uid="{00000000-0005-0000-0000-00004E710000}"/>
    <cellStyle name="Separador de milhares 6 2 2 2 2 2 7 3" xfId="42030" xr:uid="{00000000-0005-0000-0000-00004F710000}"/>
    <cellStyle name="Separador de milhares 6 2 2 2 2 2 7 4" xfId="21670" xr:uid="{00000000-0005-0000-0000-000050710000}"/>
    <cellStyle name="Separador de milhares 6 2 2 2 2 2 8" xfId="22547" xr:uid="{00000000-0005-0000-0000-000051710000}"/>
    <cellStyle name="Separador de milhares 6 2 2 2 2 2 8 2" xfId="32727" xr:uid="{00000000-0005-0000-0000-000052710000}"/>
    <cellStyle name="Separador de milhares 6 2 2 2 2 2 8 3" xfId="42907" xr:uid="{00000000-0005-0000-0000-000053710000}"/>
    <cellStyle name="Separador de milhares 6 2 2 2 2 2 9" xfId="23726" xr:uid="{00000000-0005-0000-0000-000054710000}"/>
    <cellStyle name="Separador de milhares 6 2 2 2 2 3" xfId="4977" xr:uid="{00000000-0005-0000-0000-000055710000}"/>
    <cellStyle name="Separador de milhares 6 2 2 2 2 3 2" xfId="6729" xr:uid="{00000000-0005-0000-0000-000056710000}"/>
    <cellStyle name="Separador de milhares 6 2 2 2 2 3 2 2" xfId="25916" xr:uid="{00000000-0005-0000-0000-000057710000}"/>
    <cellStyle name="Separador de milhares 6 2 2 2 2 3 2 3" xfId="36096" xr:uid="{00000000-0005-0000-0000-000058710000}"/>
    <cellStyle name="Separador de milhares 6 2 2 2 2 3 2 4" xfId="15735" xr:uid="{00000000-0005-0000-0000-000059710000}"/>
    <cellStyle name="Separador de milhares 6 2 2 2 2 3 3" xfId="8482" xr:uid="{00000000-0005-0000-0000-00005A710000}"/>
    <cellStyle name="Separador de milhares 6 2 2 2 2 3 3 2" xfId="27669" xr:uid="{00000000-0005-0000-0000-00005B710000}"/>
    <cellStyle name="Separador de milhares 6 2 2 2 2 3 3 3" xfId="37849" xr:uid="{00000000-0005-0000-0000-00005C710000}"/>
    <cellStyle name="Separador de milhares 6 2 2 2 2 3 3 4" xfId="17488" xr:uid="{00000000-0005-0000-0000-00005D710000}"/>
    <cellStyle name="Separador de milhares 6 2 2 2 2 3 4" xfId="10475" xr:uid="{00000000-0005-0000-0000-00005E710000}"/>
    <cellStyle name="Separador de milhares 6 2 2 2 2 3 4 2" xfId="29659" xr:uid="{00000000-0005-0000-0000-00005F710000}"/>
    <cellStyle name="Separador de milhares 6 2 2 2 2 3 4 3" xfId="39839" xr:uid="{00000000-0005-0000-0000-000060710000}"/>
    <cellStyle name="Separador de milhares 6 2 2 2 2 3 4 4" xfId="19479" xr:uid="{00000000-0005-0000-0000-000061710000}"/>
    <cellStyle name="Separador de milhares 6 2 2 2 2 3 5" xfId="24164" xr:uid="{00000000-0005-0000-0000-000062710000}"/>
    <cellStyle name="Separador de milhares 6 2 2 2 2 3 6" xfId="34344" xr:uid="{00000000-0005-0000-0000-000063710000}"/>
    <cellStyle name="Separador de milhares 6 2 2 2 2 3 7" xfId="13983" xr:uid="{00000000-0005-0000-0000-000064710000}"/>
    <cellStyle name="Separador de milhares 6 2 2 2 2 4" xfId="5853" xr:uid="{00000000-0005-0000-0000-000065710000}"/>
    <cellStyle name="Separador de milhares 6 2 2 2 2 4 2" xfId="25040" xr:uid="{00000000-0005-0000-0000-000066710000}"/>
    <cellStyle name="Separador de milhares 6 2 2 2 2 4 3" xfId="35220" xr:uid="{00000000-0005-0000-0000-000067710000}"/>
    <cellStyle name="Separador de milhares 6 2 2 2 2 4 4" xfId="14859" xr:uid="{00000000-0005-0000-0000-000068710000}"/>
    <cellStyle name="Separador de milhares 6 2 2 2 2 5" xfId="7606" xr:uid="{00000000-0005-0000-0000-000069710000}"/>
    <cellStyle name="Separador de milhares 6 2 2 2 2 5 2" xfId="26793" xr:uid="{00000000-0005-0000-0000-00006A710000}"/>
    <cellStyle name="Separador de milhares 6 2 2 2 2 5 3" xfId="36973" xr:uid="{00000000-0005-0000-0000-00006B710000}"/>
    <cellStyle name="Separador de milhares 6 2 2 2 2 5 4" xfId="16612" xr:uid="{00000000-0005-0000-0000-00006C710000}"/>
    <cellStyle name="Separador de milhares 6 2 2 2 2 6" xfId="9599" xr:uid="{00000000-0005-0000-0000-00006D710000}"/>
    <cellStyle name="Separador de milhares 6 2 2 2 2 6 2" xfId="28783" xr:uid="{00000000-0005-0000-0000-00006E710000}"/>
    <cellStyle name="Separador de milhares 6 2 2 2 2 6 3" xfId="38963" xr:uid="{00000000-0005-0000-0000-00006F710000}"/>
    <cellStyle name="Separador de milhares 6 2 2 2 2 6 4" xfId="18603" xr:uid="{00000000-0005-0000-0000-000070710000}"/>
    <cellStyle name="Separador de milhares 6 2 2 2 2 7" xfId="11352" xr:uid="{00000000-0005-0000-0000-000071710000}"/>
    <cellStyle name="Separador de milhares 6 2 2 2 2 7 2" xfId="30536" xr:uid="{00000000-0005-0000-0000-000072710000}"/>
    <cellStyle name="Separador de milhares 6 2 2 2 2 7 3" xfId="40716" xr:uid="{00000000-0005-0000-0000-000073710000}"/>
    <cellStyle name="Separador de milhares 6 2 2 2 2 7 4" xfId="20356" xr:uid="{00000000-0005-0000-0000-000074710000}"/>
    <cellStyle name="Separador de milhares 6 2 2 2 2 8" xfId="12228" xr:uid="{00000000-0005-0000-0000-000075710000}"/>
    <cellStyle name="Separador de milhares 6 2 2 2 2 8 2" xfId="31412" xr:uid="{00000000-0005-0000-0000-000076710000}"/>
    <cellStyle name="Separador de milhares 6 2 2 2 2 8 3" xfId="41592" xr:uid="{00000000-0005-0000-0000-000077710000}"/>
    <cellStyle name="Separador de milhares 6 2 2 2 2 8 4" xfId="21232" xr:uid="{00000000-0005-0000-0000-000078710000}"/>
    <cellStyle name="Separador de milhares 6 2 2 2 2 9" xfId="22109" xr:uid="{00000000-0005-0000-0000-000079710000}"/>
    <cellStyle name="Separador de milhares 6 2 2 2 2 9 2" xfId="32289" xr:uid="{00000000-0005-0000-0000-00007A710000}"/>
    <cellStyle name="Separador de milhares 6 2 2 2 2 9 3" xfId="42469" xr:uid="{00000000-0005-0000-0000-00007B710000}"/>
    <cellStyle name="Separador de milhares 6 2 2 2 3" xfId="4319" xr:uid="{00000000-0005-0000-0000-00007C710000}"/>
    <cellStyle name="Separador de milhares 6 2 2 2 3 10" xfId="33687" xr:uid="{00000000-0005-0000-0000-00007D710000}"/>
    <cellStyle name="Separador de milhares 6 2 2 2 3 11" xfId="13326" xr:uid="{00000000-0005-0000-0000-00007E710000}"/>
    <cellStyle name="Separador de milhares 6 2 2 2 3 2" xfId="5196" xr:uid="{00000000-0005-0000-0000-00007F710000}"/>
    <cellStyle name="Separador de milhares 6 2 2 2 3 2 2" xfId="6948" xr:uid="{00000000-0005-0000-0000-000080710000}"/>
    <cellStyle name="Separador de milhares 6 2 2 2 3 2 2 2" xfId="26135" xr:uid="{00000000-0005-0000-0000-000081710000}"/>
    <cellStyle name="Separador de milhares 6 2 2 2 3 2 2 3" xfId="36315" xr:uid="{00000000-0005-0000-0000-000082710000}"/>
    <cellStyle name="Separador de milhares 6 2 2 2 3 2 2 4" xfId="15954" xr:uid="{00000000-0005-0000-0000-000083710000}"/>
    <cellStyle name="Separador de milhares 6 2 2 2 3 2 3" xfId="8701" xr:uid="{00000000-0005-0000-0000-000084710000}"/>
    <cellStyle name="Separador de milhares 6 2 2 2 3 2 3 2" xfId="27888" xr:uid="{00000000-0005-0000-0000-000085710000}"/>
    <cellStyle name="Separador de milhares 6 2 2 2 3 2 3 3" xfId="38068" xr:uid="{00000000-0005-0000-0000-000086710000}"/>
    <cellStyle name="Separador de milhares 6 2 2 2 3 2 3 4" xfId="17707" xr:uid="{00000000-0005-0000-0000-000087710000}"/>
    <cellStyle name="Separador de milhares 6 2 2 2 3 2 4" xfId="10694" xr:uid="{00000000-0005-0000-0000-000088710000}"/>
    <cellStyle name="Separador de milhares 6 2 2 2 3 2 4 2" xfId="29878" xr:uid="{00000000-0005-0000-0000-000089710000}"/>
    <cellStyle name="Separador de milhares 6 2 2 2 3 2 4 3" xfId="40058" xr:uid="{00000000-0005-0000-0000-00008A710000}"/>
    <cellStyle name="Separador de milhares 6 2 2 2 3 2 4 4" xfId="19698" xr:uid="{00000000-0005-0000-0000-00008B710000}"/>
    <cellStyle name="Separador de milhares 6 2 2 2 3 2 5" xfId="24383" xr:uid="{00000000-0005-0000-0000-00008C710000}"/>
    <cellStyle name="Separador de milhares 6 2 2 2 3 2 6" xfId="34563" xr:uid="{00000000-0005-0000-0000-00008D710000}"/>
    <cellStyle name="Separador de milhares 6 2 2 2 3 2 7" xfId="14202" xr:uid="{00000000-0005-0000-0000-00008E710000}"/>
    <cellStyle name="Separador de milhares 6 2 2 2 3 3" xfId="6072" xr:uid="{00000000-0005-0000-0000-00008F710000}"/>
    <cellStyle name="Separador de milhares 6 2 2 2 3 3 2" xfId="25259" xr:uid="{00000000-0005-0000-0000-000090710000}"/>
    <cellStyle name="Separador de milhares 6 2 2 2 3 3 3" xfId="35439" xr:uid="{00000000-0005-0000-0000-000091710000}"/>
    <cellStyle name="Separador de milhares 6 2 2 2 3 3 4" xfId="15078" xr:uid="{00000000-0005-0000-0000-000092710000}"/>
    <cellStyle name="Separador de milhares 6 2 2 2 3 4" xfId="7825" xr:uid="{00000000-0005-0000-0000-000093710000}"/>
    <cellStyle name="Separador de milhares 6 2 2 2 3 4 2" xfId="27012" xr:uid="{00000000-0005-0000-0000-000094710000}"/>
    <cellStyle name="Separador de milhares 6 2 2 2 3 4 3" xfId="37192" xr:uid="{00000000-0005-0000-0000-000095710000}"/>
    <cellStyle name="Separador de milhares 6 2 2 2 3 4 4" xfId="16831" xr:uid="{00000000-0005-0000-0000-000096710000}"/>
    <cellStyle name="Separador de milhares 6 2 2 2 3 5" xfId="9818" xr:uid="{00000000-0005-0000-0000-000097710000}"/>
    <cellStyle name="Separador de milhares 6 2 2 2 3 5 2" xfId="29002" xr:uid="{00000000-0005-0000-0000-000098710000}"/>
    <cellStyle name="Separador de milhares 6 2 2 2 3 5 3" xfId="39182" xr:uid="{00000000-0005-0000-0000-000099710000}"/>
    <cellStyle name="Separador de milhares 6 2 2 2 3 5 4" xfId="18822" xr:uid="{00000000-0005-0000-0000-00009A710000}"/>
    <cellStyle name="Separador de milhares 6 2 2 2 3 6" xfId="11571" xr:uid="{00000000-0005-0000-0000-00009B710000}"/>
    <cellStyle name="Separador de milhares 6 2 2 2 3 6 2" xfId="30755" xr:uid="{00000000-0005-0000-0000-00009C710000}"/>
    <cellStyle name="Separador de milhares 6 2 2 2 3 6 3" xfId="40935" xr:uid="{00000000-0005-0000-0000-00009D710000}"/>
    <cellStyle name="Separador de milhares 6 2 2 2 3 6 4" xfId="20575" xr:uid="{00000000-0005-0000-0000-00009E710000}"/>
    <cellStyle name="Separador de milhares 6 2 2 2 3 7" xfId="12447" xr:uid="{00000000-0005-0000-0000-00009F710000}"/>
    <cellStyle name="Separador de milhares 6 2 2 2 3 7 2" xfId="31631" xr:uid="{00000000-0005-0000-0000-0000A0710000}"/>
    <cellStyle name="Separador de milhares 6 2 2 2 3 7 3" xfId="41811" xr:uid="{00000000-0005-0000-0000-0000A1710000}"/>
    <cellStyle name="Separador de milhares 6 2 2 2 3 7 4" xfId="21451" xr:uid="{00000000-0005-0000-0000-0000A2710000}"/>
    <cellStyle name="Separador de milhares 6 2 2 2 3 8" xfId="22328" xr:uid="{00000000-0005-0000-0000-0000A3710000}"/>
    <cellStyle name="Separador de milhares 6 2 2 2 3 8 2" xfId="32508" xr:uid="{00000000-0005-0000-0000-0000A4710000}"/>
    <cellStyle name="Separador de milhares 6 2 2 2 3 8 3" xfId="42688" xr:uid="{00000000-0005-0000-0000-0000A5710000}"/>
    <cellStyle name="Separador de milhares 6 2 2 2 3 9" xfId="23507" xr:uid="{00000000-0005-0000-0000-0000A6710000}"/>
    <cellStyle name="Separador de milhares 6 2 2 2 4" xfId="4758" xr:uid="{00000000-0005-0000-0000-0000A7710000}"/>
    <cellStyle name="Separador de milhares 6 2 2 2 4 2" xfId="6510" xr:uid="{00000000-0005-0000-0000-0000A8710000}"/>
    <cellStyle name="Separador de milhares 6 2 2 2 4 2 2" xfId="25697" xr:uid="{00000000-0005-0000-0000-0000A9710000}"/>
    <cellStyle name="Separador de milhares 6 2 2 2 4 2 3" xfId="35877" xr:uid="{00000000-0005-0000-0000-0000AA710000}"/>
    <cellStyle name="Separador de milhares 6 2 2 2 4 2 4" xfId="15516" xr:uid="{00000000-0005-0000-0000-0000AB710000}"/>
    <cellStyle name="Separador de milhares 6 2 2 2 4 3" xfId="8263" xr:uid="{00000000-0005-0000-0000-0000AC710000}"/>
    <cellStyle name="Separador de milhares 6 2 2 2 4 3 2" xfId="27450" xr:uid="{00000000-0005-0000-0000-0000AD710000}"/>
    <cellStyle name="Separador de milhares 6 2 2 2 4 3 3" xfId="37630" xr:uid="{00000000-0005-0000-0000-0000AE710000}"/>
    <cellStyle name="Separador de milhares 6 2 2 2 4 3 4" xfId="17269" xr:uid="{00000000-0005-0000-0000-0000AF710000}"/>
    <cellStyle name="Separador de milhares 6 2 2 2 4 4" xfId="10256" xr:uid="{00000000-0005-0000-0000-0000B0710000}"/>
    <cellStyle name="Separador de milhares 6 2 2 2 4 4 2" xfId="29440" xr:uid="{00000000-0005-0000-0000-0000B1710000}"/>
    <cellStyle name="Separador de milhares 6 2 2 2 4 4 3" xfId="39620" xr:uid="{00000000-0005-0000-0000-0000B2710000}"/>
    <cellStyle name="Separador de milhares 6 2 2 2 4 4 4" xfId="19260" xr:uid="{00000000-0005-0000-0000-0000B3710000}"/>
    <cellStyle name="Separador de milhares 6 2 2 2 4 5" xfId="23945" xr:uid="{00000000-0005-0000-0000-0000B4710000}"/>
    <cellStyle name="Separador de milhares 6 2 2 2 4 6" xfId="34125" xr:uid="{00000000-0005-0000-0000-0000B5710000}"/>
    <cellStyle name="Separador de milhares 6 2 2 2 4 7" xfId="13764" xr:uid="{00000000-0005-0000-0000-0000B6710000}"/>
    <cellStyle name="Separador de milhares 6 2 2 2 5" xfId="5634" xr:uid="{00000000-0005-0000-0000-0000B7710000}"/>
    <cellStyle name="Separador de milhares 6 2 2 2 5 2" xfId="9160" xr:uid="{00000000-0005-0000-0000-0000B8710000}"/>
    <cellStyle name="Separador de milhares 6 2 2 2 5 2 2" xfId="28344" xr:uid="{00000000-0005-0000-0000-0000B9710000}"/>
    <cellStyle name="Separador de milhares 6 2 2 2 5 2 3" xfId="38524" xr:uid="{00000000-0005-0000-0000-0000BA710000}"/>
    <cellStyle name="Separador de milhares 6 2 2 2 5 2 4" xfId="18164" xr:uid="{00000000-0005-0000-0000-0000BB710000}"/>
    <cellStyle name="Separador de milhares 6 2 2 2 5 3" xfId="24821" xr:uid="{00000000-0005-0000-0000-0000BC710000}"/>
    <cellStyle name="Separador de milhares 6 2 2 2 5 4" xfId="35001" xr:uid="{00000000-0005-0000-0000-0000BD710000}"/>
    <cellStyle name="Separador de milhares 6 2 2 2 5 5" xfId="14640" xr:uid="{00000000-0005-0000-0000-0000BE710000}"/>
    <cellStyle name="Separador de milhares 6 2 2 2 6" xfId="7387" xr:uid="{00000000-0005-0000-0000-0000BF710000}"/>
    <cellStyle name="Separador de milhares 6 2 2 2 6 2" xfId="26574" xr:uid="{00000000-0005-0000-0000-0000C0710000}"/>
    <cellStyle name="Separador de milhares 6 2 2 2 6 3" xfId="36754" xr:uid="{00000000-0005-0000-0000-0000C1710000}"/>
    <cellStyle name="Separador de milhares 6 2 2 2 6 4" xfId="16393" xr:uid="{00000000-0005-0000-0000-0000C2710000}"/>
    <cellStyle name="Separador de milhares 6 2 2 2 7" xfId="9380" xr:uid="{00000000-0005-0000-0000-0000C3710000}"/>
    <cellStyle name="Separador de milhares 6 2 2 2 7 2" xfId="28564" xr:uid="{00000000-0005-0000-0000-0000C4710000}"/>
    <cellStyle name="Separador de milhares 6 2 2 2 7 3" xfId="38744" xr:uid="{00000000-0005-0000-0000-0000C5710000}"/>
    <cellStyle name="Separador de milhares 6 2 2 2 7 4" xfId="18384" xr:uid="{00000000-0005-0000-0000-0000C6710000}"/>
    <cellStyle name="Separador de milhares 6 2 2 2 8" xfId="11133" xr:uid="{00000000-0005-0000-0000-0000C7710000}"/>
    <cellStyle name="Separador de milhares 6 2 2 2 8 2" xfId="30317" xr:uid="{00000000-0005-0000-0000-0000C8710000}"/>
    <cellStyle name="Separador de milhares 6 2 2 2 8 3" xfId="40497" xr:uid="{00000000-0005-0000-0000-0000C9710000}"/>
    <cellStyle name="Separador de milhares 6 2 2 2 8 4" xfId="20137" xr:uid="{00000000-0005-0000-0000-0000CA710000}"/>
    <cellStyle name="Separador de milhares 6 2 2 2 9" xfId="12009" xr:uid="{00000000-0005-0000-0000-0000CB710000}"/>
    <cellStyle name="Separador de milhares 6 2 2 2 9 2" xfId="31193" xr:uid="{00000000-0005-0000-0000-0000CC710000}"/>
    <cellStyle name="Separador de milhares 6 2 2 2 9 3" xfId="41373" xr:uid="{00000000-0005-0000-0000-0000CD710000}"/>
    <cellStyle name="Separador de milhares 6 2 2 2 9 4" xfId="21013" xr:uid="{00000000-0005-0000-0000-0000CE710000}"/>
    <cellStyle name="Separador de milhares 6 2 2 3" xfId="3982" xr:uid="{00000000-0005-0000-0000-0000CF710000}"/>
    <cellStyle name="Separador de milhares 6 2 2 3 10" xfId="23170" xr:uid="{00000000-0005-0000-0000-0000D0710000}"/>
    <cellStyle name="Separador de milhares 6 2 2 3 11" xfId="33350" xr:uid="{00000000-0005-0000-0000-0000D1710000}"/>
    <cellStyle name="Separador de milhares 6 2 2 3 12" xfId="12989" xr:uid="{00000000-0005-0000-0000-0000D2710000}"/>
    <cellStyle name="Separador de milhares 6 2 2 3 2" xfId="4420" xr:uid="{00000000-0005-0000-0000-0000D3710000}"/>
    <cellStyle name="Separador de milhares 6 2 2 3 2 10" xfId="33788" xr:uid="{00000000-0005-0000-0000-0000D4710000}"/>
    <cellStyle name="Separador de milhares 6 2 2 3 2 11" xfId="13427" xr:uid="{00000000-0005-0000-0000-0000D5710000}"/>
    <cellStyle name="Separador de milhares 6 2 2 3 2 2" xfId="5297" xr:uid="{00000000-0005-0000-0000-0000D6710000}"/>
    <cellStyle name="Separador de milhares 6 2 2 3 2 2 2" xfId="7049" xr:uid="{00000000-0005-0000-0000-0000D7710000}"/>
    <cellStyle name="Separador de milhares 6 2 2 3 2 2 2 2" xfId="26236" xr:uid="{00000000-0005-0000-0000-0000D8710000}"/>
    <cellStyle name="Separador de milhares 6 2 2 3 2 2 2 3" xfId="36416" xr:uid="{00000000-0005-0000-0000-0000D9710000}"/>
    <cellStyle name="Separador de milhares 6 2 2 3 2 2 2 4" xfId="16055" xr:uid="{00000000-0005-0000-0000-0000DA710000}"/>
    <cellStyle name="Separador de milhares 6 2 2 3 2 2 3" xfId="8802" xr:uid="{00000000-0005-0000-0000-0000DB710000}"/>
    <cellStyle name="Separador de milhares 6 2 2 3 2 2 3 2" xfId="27989" xr:uid="{00000000-0005-0000-0000-0000DC710000}"/>
    <cellStyle name="Separador de milhares 6 2 2 3 2 2 3 3" xfId="38169" xr:uid="{00000000-0005-0000-0000-0000DD710000}"/>
    <cellStyle name="Separador de milhares 6 2 2 3 2 2 3 4" xfId="17808" xr:uid="{00000000-0005-0000-0000-0000DE710000}"/>
    <cellStyle name="Separador de milhares 6 2 2 3 2 2 4" xfId="10795" xr:uid="{00000000-0005-0000-0000-0000DF710000}"/>
    <cellStyle name="Separador de milhares 6 2 2 3 2 2 4 2" xfId="29979" xr:uid="{00000000-0005-0000-0000-0000E0710000}"/>
    <cellStyle name="Separador de milhares 6 2 2 3 2 2 4 3" xfId="40159" xr:uid="{00000000-0005-0000-0000-0000E1710000}"/>
    <cellStyle name="Separador de milhares 6 2 2 3 2 2 4 4" xfId="19799" xr:uid="{00000000-0005-0000-0000-0000E2710000}"/>
    <cellStyle name="Separador de milhares 6 2 2 3 2 2 5" xfId="24484" xr:uid="{00000000-0005-0000-0000-0000E3710000}"/>
    <cellStyle name="Separador de milhares 6 2 2 3 2 2 6" xfId="34664" xr:uid="{00000000-0005-0000-0000-0000E4710000}"/>
    <cellStyle name="Separador de milhares 6 2 2 3 2 2 7" xfId="14303" xr:uid="{00000000-0005-0000-0000-0000E5710000}"/>
    <cellStyle name="Separador de milhares 6 2 2 3 2 3" xfId="6173" xr:uid="{00000000-0005-0000-0000-0000E6710000}"/>
    <cellStyle name="Separador de milhares 6 2 2 3 2 3 2" xfId="25360" xr:uid="{00000000-0005-0000-0000-0000E7710000}"/>
    <cellStyle name="Separador de milhares 6 2 2 3 2 3 3" xfId="35540" xr:uid="{00000000-0005-0000-0000-0000E8710000}"/>
    <cellStyle name="Separador de milhares 6 2 2 3 2 3 4" xfId="15179" xr:uid="{00000000-0005-0000-0000-0000E9710000}"/>
    <cellStyle name="Separador de milhares 6 2 2 3 2 4" xfId="7926" xr:uid="{00000000-0005-0000-0000-0000EA710000}"/>
    <cellStyle name="Separador de milhares 6 2 2 3 2 4 2" xfId="27113" xr:uid="{00000000-0005-0000-0000-0000EB710000}"/>
    <cellStyle name="Separador de milhares 6 2 2 3 2 4 3" xfId="37293" xr:uid="{00000000-0005-0000-0000-0000EC710000}"/>
    <cellStyle name="Separador de milhares 6 2 2 3 2 4 4" xfId="16932" xr:uid="{00000000-0005-0000-0000-0000ED710000}"/>
    <cellStyle name="Separador de milhares 6 2 2 3 2 5" xfId="9919" xr:uid="{00000000-0005-0000-0000-0000EE710000}"/>
    <cellStyle name="Separador de milhares 6 2 2 3 2 5 2" xfId="29103" xr:uid="{00000000-0005-0000-0000-0000EF710000}"/>
    <cellStyle name="Separador de milhares 6 2 2 3 2 5 3" xfId="39283" xr:uid="{00000000-0005-0000-0000-0000F0710000}"/>
    <cellStyle name="Separador de milhares 6 2 2 3 2 5 4" xfId="18923" xr:uid="{00000000-0005-0000-0000-0000F1710000}"/>
    <cellStyle name="Separador de milhares 6 2 2 3 2 6" xfId="11672" xr:uid="{00000000-0005-0000-0000-0000F2710000}"/>
    <cellStyle name="Separador de milhares 6 2 2 3 2 6 2" xfId="30856" xr:uid="{00000000-0005-0000-0000-0000F3710000}"/>
    <cellStyle name="Separador de milhares 6 2 2 3 2 6 3" xfId="41036" xr:uid="{00000000-0005-0000-0000-0000F4710000}"/>
    <cellStyle name="Separador de milhares 6 2 2 3 2 6 4" xfId="20676" xr:uid="{00000000-0005-0000-0000-0000F5710000}"/>
    <cellStyle name="Separador de milhares 6 2 2 3 2 7" xfId="12548" xr:uid="{00000000-0005-0000-0000-0000F6710000}"/>
    <cellStyle name="Separador de milhares 6 2 2 3 2 7 2" xfId="31732" xr:uid="{00000000-0005-0000-0000-0000F7710000}"/>
    <cellStyle name="Separador de milhares 6 2 2 3 2 7 3" xfId="41912" xr:uid="{00000000-0005-0000-0000-0000F8710000}"/>
    <cellStyle name="Separador de milhares 6 2 2 3 2 7 4" xfId="21552" xr:uid="{00000000-0005-0000-0000-0000F9710000}"/>
    <cellStyle name="Separador de milhares 6 2 2 3 2 8" xfId="22429" xr:uid="{00000000-0005-0000-0000-0000FA710000}"/>
    <cellStyle name="Separador de milhares 6 2 2 3 2 8 2" xfId="32609" xr:uid="{00000000-0005-0000-0000-0000FB710000}"/>
    <cellStyle name="Separador de milhares 6 2 2 3 2 8 3" xfId="42789" xr:uid="{00000000-0005-0000-0000-0000FC710000}"/>
    <cellStyle name="Separador de milhares 6 2 2 3 2 9" xfId="23608" xr:uid="{00000000-0005-0000-0000-0000FD710000}"/>
    <cellStyle name="Separador de milhares 6 2 2 3 3" xfId="4859" xr:uid="{00000000-0005-0000-0000-0000FE710000}"/>
    <cellStyle name="Separador de milhares 6 2 2 3 3 2" xfId="6611" xr:uid="{00000000-0005-0000-0000-0000FF710000}"/>
    <cellStyle name="Separador de milhares 6 2 2 3 3 2 2" xfId="25798" xr:uid="{00000000-0005-0000-0000-000000720000}"/>
    <cellStyle name="Separador de milhares 6 2 2 3 3 2 3" xfId="35978" xr:uid="{00000000-0005-0000-0000-000001720000}"/>
    <cellStyle name="Separador de milhares 6 2 2 3 3 2 4" xfId="15617" xr:uid="{00000000-0005-0000-0000-000002720000}"/>
    <cellStyle name="Separador de milhares 6 2 2 3 3 3" xfId="8364" xr:uid="{00000000-0005-0000-0000-000003720000}"/>
    <cellStyle name="Separador de milhares 6 2 2 3 3 3 2" xfId="27551" xr:uid="{00000000-0005-0000-0000-000004720000}"/>
    <cellStyle name="Separador de milhares 6 2 2 3 3 3 3" xfId="37731" xr:uid="{00000000-0005-0000-0000-000005720000}"/>
    <cellStyle name="Separador de milhares 6 2 2 3 3 3 4" xfId="17370" xr:uid="{00000000-0005-0000-0000-000006720000}"/>
    <cellStyle name="Separador de milhares 6 2 2 3 3 4" xfId="10357" xr:uid="{00000000-0005-0000-0000-000007720000}"/>
    <cellStyle name="Separador de milhares 6 2 2 3 3 4 2" xfId="29541" xr:uid="{00000000-0005-0000-0000-000008720000}"/>
    <cellStyle name="Separador de milhares 6 2 2 3 3 4 3" xfId="39721" xr:uid="{00000000-0005-0000-0000-000009720000}"/>
    <cellStyle name="Separador de milhares 6 2 2 3 3 4 4" xfId="19361" xr:uid="{00000000-0005-0000-0000-00000A720000}"/>
    <cellStyle name="Separador de milhares 6 2 2 3 3 5" xfId="24046" xr:uid="{00000000-0005-0000-0000-00000B720000}"/>
    <cellStyle name="Separador de milhares 6 2 2 3 3 6" xfId="34226" xr:uid="{00000000-0005-0000-0000-00000C720000}"/>
    <cellStyle name="Separador de milhares 6 2 2 3 3 7" xfId="13865" xr:uid="{00000000-0005-0000-0000-00000D720000}"/>
    <cellStyle name="Separador de milhares 6 2 2 3 4" xfId="5735" xr:uid="{00000000-0005-0000-0000-00000E720000}"/>
    <cellStyle name="Separador de milhares 6 2 2 3 4 2" xfId="24922" xr:uid="{00000000-0005-0000-0000-00000F720000}"/>
    <cellStyle name="Separador de milhares 6 2 2 3 4 3" xfId="35102" xr:uid="{00000000-0005-0000-0000-000010720000}"/>
    <cellStyle name="Separador de milhares 6 2 2 3 4 4" xfId="14741" xr:uid="{00000000-0005-0000-0000-000011720000}"/>
    <cellStyle name="Separador de milhares 6 2 2 3 5" xfId="7488" xr:uid="{00000000-0005-0000-0000-000012720000}"/>
    <cellStyle name="Separador de milhares 6 2 2 3 5 2" xfId="26675" xr:uid="{00000000-0005-0000-0000-000013720000}"/>
    <cellStyle name="Separador de milhares 6 2 2 3 5 3" xfId="36855" xr:uid="{00000000-0005-0000-0000-000014720000}"/>
    <cellStyle name="Separador de milhares 6 2 2 3 5 4" xfId="16494" xr:uid="{00000000-0005-0000-0000-000015720000}"/>
    <cellStyle name="Separador de milhares 6 2 2 3 6" xfId="9481" xr:uid="{00000000-0005-0000-0000-000016720000}"/>
    <cellStyle name="Separador de milhares 6 2 2 3 6 2" xfId="28665" xr:uid="{00000000-0005-0000-0000-000017720000}"/>
    <cellStyle name="Separador de milhares 6 2 2 3 6 3" xfId="38845" xr:uid="{00000000-0005-0000-0000-000018720000}"/>
    <cellStyle name="Separador de milhares 6 2 2 3 6 4" xfId="18485" xr:uid="{00000000-0005-0000-0000-000019720000}"/>
    <cellStyle name="Separador de milhares 6 2 2 3 7" xfId="11234" xr:uid="{00000000-0005-0000-0000-00001A720000}"/>
    <cellStyle name="Separador de milhares 6 2 2 3 7 2" xfId="30418" xr:uid="{00000000-0005-0000-0000-00001B720000}"/>
    <cellStyle name="Separador de milhares 6 2 2 3 7 3" xfId="40598" xr:uid="{00000000-0005-0000-0000-00001C720000}"/>
    <cellStyle name="Separador de milhares 6 2 2 3 7 4" xfId="20238" xr:uid="{00000000-0005-0000-0000-00001D720000}"/>
    <cellStyle name="Separador de milhares 6 2 2 3 8" xfId="12110" xr:uid="{00000000-0005-0000-0000-00001E720000}"/>
    <cellStyle name="Separador de milhares 6 2 2 3 8 2" xfId="31294" xr:uid="{00000000-0005-0000-0000-00001F720000}"/>
    <cellStyle name="Separador de milhares 6 2 2 3 8 3" xfId="41474" xr:uid="{00000000-0005-0000-0000-000020720000}"/>
    <cellStyle name="Separador de milhares 6 2 2 3 8 4" xfId="21114" xr:uid="{00000000-0005-0000-0000-000021720000}"/>
    <cellStyle name="Separador de milhares 6 2 2 3 9" xfId="21991" xr:uid="{00000000-0005-0000-0000-000022720000}"/>
    <cellStyle name="Separador de milhares 6 2 2 3 9 2" xfId="32171" xr:uid="{00000000-0005-0000-0000-000023720000}"/>
    <cellStyle name="Separador de milhares 6 2 2 3 9 3" xfId="42351" xr:uid="{00000000-0005-0000-0000-000024720000}"/>
    <cellStyle name="Separador de milhares 6 2 2 4" xfId="4201" xr:uid="{00000000-0005-0000-0000-000025720000}"/>
    <cellStyle name="Separador de milhares 6 2 2 4 10" xfId="33569" xr:uid="{00000000-0005-0000-0000-000026720000}"/>
    <cellStyle name="Separador de milhares 6 2 2 4 11" xfId="13208" xr:uid="{00000000-0005-0000-0000-000027720000}"/>
    <cellStyle name="Separador de milhares 6 2 2 4 2" xfId="5078" xr:uid="{00000000-0005-0000-0000-000028720000}"/>
    <cellStyle name="Separador de milhares 6 2 2 4 2 2" xfId="6830" xr:uid="{00000000-0005-0000-0000-000029720000}"/>
    <cellStyle name="Separador de milhares 6 2 2 4 2 2 2" xfId="26017" xr:uid="{00000000-0005-0000-0000-00002A720000}"/>
    <cellStyle name="Separador de milhares 6 2 2 4 2 2 3" xfId="36197" xr:uid="{00000000-0005-0000-0000-00002B720000}"/>
    <cellStyle name="Separador de milhares 6 2 2 4 2 2 4" xfId="15836" xr:uid="{00000000-0005-0000-0000-00002C720000}"/>
    <cellStyle name="Separador de milhares 6 2 2 4 2 3" xfId="8583" xr:uid="{00000000-0005-0000-0000-00002D720000}"/>
    <cellStyle name="Separador de milhares 6 2 2 4 2 3 2" xfId="27770" xr:uid="{00000000-0005-0000-0000-00002E720000}"/>
    <cellStyle name="Separador de milhares 6 2 2 4 2 3 3" xfId="37950" xr:uid="{00000000-0005-0000-0000-00002F720000}"/>
    <cellStyle name="Separador de milhares 6 2 2 4 2 3 4" xfId="17589" xr:uid="{00000000-0005-0000-0000-000030720000}"/>
    <cellStyle name="Separador de milhares 6 2 2 4 2 4" xfId="10576" xr:uid="{00000000-0005-0000-0000-000031720000}"/>
    <cellStyle name="Separador de milhares 6 2 2 4 2 4 2" xfId="29760" xr:uid="{00000000-0005-0000-0000-000032720000}"/>
    <cellStyle name="Separador de milhares 6 2 2 4 2 4 3" xfId="39940" xr:uid="{00000000-0005-0000-0000-000033720000}"/>
    <cellStyle name="Separador de milhares 6 2 2 4 2 4 4" xfId="19580" xr:uid="{00000000-0005-0000-0000-000034720000}"/>
    <cellStyle name="Separador de milhares 6 2 2 4 2 5" xfId="24265" xr:uid="{00000000-0005-0000-0000-000035720000}"/>
    <cellStyle name="Separador de milhares 6 2 2 4 2 6" xfId="34445" xr:uid="{00000000-0005-0000-0000-000036720000}"/>
    <cellStyle name="Separador de milhares 6 2 2 4 2 7" xfId="14084" xr:uid="{00000000-0005-0000-0000-000037720000}"/>
    <cellStyle name="Separador de milhares 6 2 2 4 3" xfId="5954" xr:uid="{00000000-0005-0000-0000-000038720000}"/>
    <cellStyle name="Separador de milhares 6 2 2 4 3 2" xfId="25141" xr:uid="{00000000-0005-0000-0000-000039720000}"/>
    <cellStyle name="Separador de milhares 6 2 2 4 3 3" xfId="35321" xr:uid="{00000000-0005-0000-0000-00003A720000}"/>
    <cellStyle name="Separador de milhares 6 2 2 4 3 4" xfId="14960" xr:uid="{00000000-0005-0000-0000-00003B720000}"/>
    <cellStyle name="Separador de milhares 6 2 2 4 4" xfId="7707" xr:uid="{00000000-0005-0000-0000-00003C720000}"/>
    <cellStyle name="Separador de milhares 6 2 2 4 4 2" xfId="26894" xr:uid="{00000000-0005-0000-0000-00003D720000}"/>
    <cellStyle name="Separador de milhares 6 2 2 4 4 3" xfId="37074" xr:uid="{00000000-0005-0000-0000-00003E720000}"/>
    <cellStyle name="Separador de milhares 6 2 2 4 4 4" xfId="16713" xr:uid="{00000000-0005-0000-0000-00003F720000}"/>
    <cellStyle name="Separador de milhares 6 2 2 4 5" xfId="9700" xr:uid="{00000000-0005-0000-0000-000040720000}"/>
    <cellStyle name="Separador de milhares 6 2 2 4 5 2" xfId="28884" xr:uid="{00000000-0005-0000-0000-000041720000}"/>
    <cellStyle name="Separador de milhares 6 2 2 4 5 3" xfId="39064" xr:uid="{00000000-0005-0000-0000-000042720000}"/>
    <cellStyle name="Separador de milhares 6 2 2 4 5 4" xfId="18704" xr:uid="{00000000-0005-0000-0000-000043720000}"/>
    <cellStyle name="Separador de milhares 6 2 2 4 6" xfId="11453" xr:uid="{00000000-0005-0000-0000-000044720000}"/>
    <cellStyle name="Separador de milhares 6 2 2 4 6 2" xfId="30637" xr:uid="{00000000-0005-0000-0000-000045720000}"/>
    <cellStyle name="Separador de milhares 6 2 2 4 6 3" xfId="40817" xr:uid="{00000000-0005-0000-0000-000046720000}"/>
    <cellStyle name="Separador de milhares 6 2 2 4 6 4" xfId="20457" xr:uid="{00000000-0005-0000-0000-000047720000}"/>
    <cellStyle name="Separador de milhares 6 2 2 4 7" xfId="12329" xr:uid="{00000000-0005-0000-0000-000048720000}"/>
    <cellStyle name="Separador de milhares 6 2 2 4 7 2" xfId="31513" xr:uid="{00000000-0005-0000-0000-000049720000}"/>
    <cellStyle name="Separador de milhares 6 2 2 4 7 3" xfId="41693" xr:uid="{00000000-0005-0000-0000-00004A720000}"/>
    <cellStyle name="Separador de milhares 6 2 2 4 7 4" xfId="21333" xr:uid="{00000000-0005-0000-0000-00004B720000}"/>
    <cellStyle name="Separador de milhares 6 2 2 4 8" xfId="22210" xr:uid="{00000000-0005-0000-0000-00004C720000}"/>
    <cellStyle name="Separador de milhares 6 2 2 4 8 2" xfId="32390" xr:uid="{00000000-0005-0000-0000-00004D720000}"/>
    <cellStyle name="Separador de milhares 6 2 2 4 8 3" xfId="42570" xr:uid="{00000000-0005-0000-0000-00004E720000}"/>
    <cellStyle name="Separador de milhares 6 2 2 4 9" xfId="23389" xr:uid="{00000000-0005-0000-0000-00004F720000}"/>
    <cellStyle name="Separador de milhares 6 2 2 5" xfId="4640" xr:uid="{00000000-0005-0000-0000-000050720000}"/>
    <cellStyle name="Separador de milhares 6 2 2 5 2" xfId="6392" xr:uid="{00000000-0005-0000-0000-000051720000}"/>
    <cellStyle name="Separador de milhares 6 2 2 5 2 2" xfId="25579" xr:uid="{00000000-0005-0000-0000-000052720000}"/>
    <cellStyle name="Separador de milhares 6 2 2 5 2 3" xfId="35759" xr:uid="{00000000-0005-0000-0000-000053720000}"/>
    <cellStyle name="Separador de milhares 6 2 2 5 2 4" xfId="15398" xr:uid="{00000000-0005-0000-0000-000054720000}"/>
    <cellStyle name="Separador de milhares 6 2 2 5 3" xfId="8145" xr:uid="{00000000-0005-0000-0000-000055720000}"/>
    <cellStyle name="Separador de milhares 6 2 2 5 3 2" xfId="27332" xr:uid="{00000000-0005-0000-0000-000056720000}"/>
    <cellStyle name="Separador de milhares 6 2 2 5 3 3" xfId="37512" xr:uid="{00000000-0005-0000-0000-000057720000}"/>
    <cellStyle name="Separador de milhares 6 2 2 5 3 4" xfId="17151" xr:uid="{00000000-0005-0000-0000-000058720000}"/>
    <cellStyle name="Separador de milhares 6 2 2 5 4" xfId="10138" xr:uid="{00000000-0005-0000-0000-000059720000}"/>
    <cellStyle name="Separador de milhares 6 2 2 5 4 2" xfId="29322" xr:uid="{00000000-0005-0000-0000-00005A720000}"/>
    <cellStyle name="Separador de milhares 6 2 2 5 4 3" xfId="39502" xr:uid="{00000000-0005-0000-0000-00005B720000}"/>
    <cellStyle name="Separador de milhares 6 2 2 5 4 4" xfId="19142" xr:uid="{00000000-0005-0000-0000-00005C720000}"/>
    <cellStyle name="Separador de milhares 6 2 2 5 5" xfId="23827" xr:uid="{00000000-0005-0000-0000-00005D720000}"/>
    <cellStyle name="Separador de milhares 6 2 2 5 6" xfId="34007" xr:uid="{00000000-0005-0000-0000-00005E720000}"/>
    <cellStyle name="Separador de milhares 6 2 2 5 7" xfId="13646" xr:uid="{00000000-0005-0000-0000-00005F720000}"/>
    <cellStyle name="Separador de milhares 6 2 2 6" xfId="5516" xr:uid="{00000000-0005-0000-0000-000060720000}"/>
    <cellStyle name="Separador de milhares 6 2 2 6 2" xfId="9042" xr:uid="{00000000-0005-0000-0000-000061720000}"/>
    <cellStyle name="Separador de milhares 6 2 2 6 2 2" xfId="28226" xr:uid="{00000000-0005-0000-0000-000062720000}"/>
    <cellStyle name="Separador de milhares 6 2 2 6 2 3" xfId="38406" xr:uid="{00000000-0005-0000-0000-000063720000}"/>
    <cellStyle name="Separador de milhares 6 2 2 6 2 4" xfId="18046" xr:uid="{00000000-0005-0000-0000-000064720000}"/>
    <cellStyle name="Separador de milhares 6 2 2 6 3" xfId="24703" xr:uid="{00000000-0005-0000-0000-000065720000}"/>
    <cellStyle name="Separador de milhares 6 2 2 6 4" xfId="34883" xr:uid="{00000000-0005-0000-0000-000066720000}"/>
    <cellStyle name="Separador de milhares 6 2 2 6 5" xfId="14522" xr:uid="{00000000-0005-0000-0000-000067720000}"/>
    <cellStyle name="Separador de milhares 6 2 2 7" xfId="7269" xr:uid="{00000000-0005-0000-0000-000068720000}"/>
    <cellStyle name="Separador de milhares 6 2 2 7 2" xfId="26456" xr:uid="{00000000-0005-0000-0000-000069720000}"/>
    <cellStyle name="Separador de milhares 6 2 2 7 3" xfId="36636" xr:uid="{00000000-0005-0000-0000-00006A720000}"/>
    <cellStyle name="Separador de milhares 6 2 2 7 4" xfId="16275" xr:uid="{00000000-0005-0000-0000-00006B720000}"/>
    <cellStyle name="Separador de milhares 6 2 2 8" xfId="9262" xr:uid="{00000000-0005-0000-0000-00006C720000}"/>
    <cellStyle name="Separador de milhares 6 2 2 8 2" xfId="28446" xr:uid="{00000000-0005-0000-0000-00006D720000}"/>
    <cellStyle name="Separador de milhares 6 2 2 8 3" xfId="38626" xr:uid="{00000000-0005-0000-0000-00006E720000}"/>
    <cellStyle name="Separador de milhares 6 2 2 8 4" xfId="18266" xr:uid="{00000000-0005-0000-0000-00006F720000}"/>
    <cellStyle name="Separador de milhares 6 2 2 9" xfId="11015" xr:uid="{00000000-0005-0000-0000-000070720000}"/>
    <cellStyle name="Separador de milhares 6 2 2 9 2" xfId="30199" xr:uid="{00000000-0005-0000-0000-000071720000}"/>
    <cellStyle name="Separador de milhares 6 2 2 9 3" xfId="40379" xr:uid="{00000000-0005-0000-0000-000072720000}"/>
    <cellStyle name="Separador de milhares 6 2 2 9 4" xfId="20019" xr:uid="{00000000-0005-0000-0000-000073720000}"/>
    <cellStyle name="Separador de milhares 6 2 3" xfId="3760" xr:uid="{00000000-0005-0000-0000-000074720000}"/>
    <cellStyle name="Separador de milhares 6 2 3 10" xfId="11892" xr:uid="{00000000-0005-0000-0000-000075720000}"/>
    <cellStyle name="Separador de milhares 6 2 3 10 2" xfId="31076" xr:uid="{00000000-0005-0000-0000-000076720000}"/>
    <cellStyle name="Separador de milhares 6 2 3 10 3" xfId="41256" xr:uid="{00000000-0005-0000-0000-000077720000}"/>
    <cellStyle name="Separador de milhares 6 2 3 10 4" xfId="20896" xr:uid="{00000000-0005-0000-0000-000078720000}"/>
    <cellStyle name="Separador de milhares 6 2 3 11" xfId="21773" xr:uid="{00000000-0005-0000-0000-000079720000}"/>
    <cellStyle name="Separador de milhares 6 2 3 11 2" xfId="31953" xr:uid="{00000000-0005-0000-0000-00007A720000}"/>
    <cellStyle name="Separador de milhares 6 2 3 11 3" xfId="42133" xr:uid="{00000000-0005-0000-0000-00007B720000}"/>
    <cellStyle name="Separador de milhares 6 2 3 12" xfId="22669" xr:uid="{00000000-0005-0000-0000-00007C720000}"/>
    <cellStyle name="Separador de milhares 6 2 3 12 2" xfId="32849" xr:uid="{00000000-0005-0000-0000-00007D720000}"/>
    <cellStyle name="Separador de milhares 6 2 3 12 3" xfId="43029" xr:uid="{00000000-0005-0000-0000-00007E720000}"/>
    <cellStyle name="Separador de milhares 6 2 3 13" xfId="22908" xr:uid="{00000000-0005-0000-0000-00007F720000}"/>
    <cellStyle name="Separador de milhares 6 2 3 14" xfId="23077" xr:uid="{00000000-0005-0000-0000-000080720000}"/>
    <cellStyle name="Separador de milhares 6 2 3 15" xfId="33088" xr:uid="{00000000-0005-0000-0000-000081720000}"/>
    <cellStyle name="Separador de milhares 6 2 3 16" xfId="33257" xr:uid="{00000000-0005-0000-0000-000082720000}"/>
    <cellStyle name="Separador de milhares 6 2 3 17" xfId="43268" xr:uid="{00000000-0005-0000-0000-000083720000}"/>
    <cellStyle name="Separador de milhares 6 2 3 18" xfId="43507" xr:uid="{00000000-0005-0000-0000-000084720000}"/>
    <cellStyle name="Separador de milhares 6 2 3 19" xfId="12771" xr:uid="{00000000-0005-0000-0000-000085720000}"/>
    <cellStyle name="Separador de milhares 6 2 3 2" xfId="3881" xr:uid="{00000000-0005-0000-0000-000086720000}"/>
    <cellStyle name="Separador de milhares 6 2 3 2 10" xfId="21891" xr:uid="{00000000-0005-0000-0000-000087720000}"/>
    <cellStyle name="Separador de milhares 6 2 3 2 10 2" xfId="32071" xr:uid="{00000000-0005-0000-0000-000088720000}"/>
    <cellStyle name="Separador de milhares 6 2 3 2 10 3" xfId="42251" xr:uid="{00000000-0005-0000-0000-000089720000}"/>
    <cellStyle name="Separador de milhares 6 2 3 2 11" xfId="22787" xr:uid="{00000000-0005-0000-0000-00008A720000}"/>
    <cellStyle name="Separador de milhares 6 2 3 2 11 2" xfId="32967" xr:uid="{00000000-0005-0000-0000-00008B720000}"/>
    <cellStyle name="Separador de milhares 6 2 3 2 11 3" xfId="43147" xr:uid="{00000000-0005-0000-0000-00008C720000}"/>
    <cellStyle name="Separador de milhares 6 2 3 2 12" xfId="23026" xr:uid="{00000000-0005-0000-0000-00008D720000}"/>
    <cellStyle name="Separador de milhares 6 2 3 2 13" xfId="33206" xr:uid="{00000000-0005-0000-0000-00008E720000}"/>
    <cellStyle name="Separador de milhares 6 2 3 2 14" xfId="43386" xr:uid="{00000000-0005-0000-0000-00008F720000}"/>
    <cellStyle name="Separador de milhares 6 2 3 2 15" xfId="43625" xr:uid="{00000000-0005-0000-0000-000090720000}"/>
    <cellStyle name="Separador de milhares 6 2 3 2 16" xfId="12889" xr:uid="{00000000-0005-0000-0000-000091720000}"/>
    <cellStyle name="Separador de milhares 6 2 3 2 2" xfId="4101" xr:uid="{00000000-0005-0000-0000-000092720000}"/>
    <cellStyle name="Separador de milhares 6 2 3 2 2 10" xfId="23289" xr:uid="{00000000-0005-0000-0000-000093720000}"/>
    <cellStyle name="Separador de milhares 6 2 3 2 2 11" xfId="33469" xr:uid="{00000000-0005-0000-0000-000094720000}"/>
    <cellStyle name="Separador de milhares 6 2 3 2 2 12" xfId="13108" xr:uid="{00000000-0005-0000-0000-000095720000}"/>
    <cellStyle name="Separador de milhares 6 2 3 2 2 2" xfId="4539" xr:uid="{00000000-0005-0000-0000-000096720000}"/>
    <cellStyle name="Separador de milhares 6 2 3 2 2 2 10" xfId="33907" xr:uid="{00000000-0005-0000-0000-000097720000}"/>
    <cellStyle name="Separador de milhares 6 2 3 2 2 2 11" xfId="13546" xr:uid="{00000000-0005-0000-0000-000098720000}"/>
    <cellStyle name="Separador de milhares 6 2 3 2 2 2 2" xfId="5416" xr:uid="{00000000-0005-0000-0000-000099720000}"/>
    <cellStyle name="Separador de milhares 6 2 3 2 2 2 2 2" xfId="7168" xr:uid="{00000000-0005-0000-0000-00009A720000}"/>
    <cellStyle name="Separador de milhares 6 2 3 2 2 2 2 2 2" xfId="26355" xr:uid="{00000000-0005-0000-0000-00009B720000}"/>
    <cellStyle name="Separador de milhares 6 2 3 2 2 2 2 2 3" xfId="36535" xr:uid="{00000000-0005-0000-0000-00009C720000}"/>
    <cellStyle name="Separador de milhares 6 2 3 2 2 2 2 2 4" xfId="16174" xr:uid="{00000000-0005-0000-0000-00009D720000}"/>
    <cellStyle name="Separador de milhares 6 2 3 2 2 2 2 3" xfId="8921" xr:uid="{00000000-0005-0000-0000-00009E720000}"/>
    <cellStyle name="Separador de milhares 6 2 3 2 2 2 2 3 2" xfId="28108" xr:uid="{00000000-0005-0000-0000-00009F720000}"/>
    <cellStyle name="Separador de milhares 6 2 3 2 2 2 2 3 3" xfId="38288" xr:uid="{00000000-0005-0000-0000-0000A0720000}"/>
    <cellStyle name="Separador de milhares 6 2 3 2 2 2 2 3 4" xfId="17927" xr:uid="{00000000-0005-0000-0000-0000A1720000}"/>
    <cellStyle name="Separador de milhares 6 2 3 2 2 2 2 4" xfId="10914" xr:uid="{00000000-0005-0000-0000-0000A2720000}"/>
    <cellStyle name="Separador de milhares 6 2 3 2 2 2 2 4 2" xfId="30098" xr:uid="{00000000-0005-0000-0000-0000A3720000}"/>
    <cellStyle name="Separador de milhares 6 2 3 2 2 2 2 4 3" xfId="40278" xr:uid="{00000000-0005-0000-0000-0000A4720000}"/>
    <cellStyle name="Separador de milhares 6 2 3 2 2 2 2 4 4" xfId="19918" xr:uid="{00000000-0005-0000-0000-0000A5720000}"/>
    <cellStyle name="Separador de milhares 6 2 3 2 2 2 2 5" xfId="24603" xr:uid="{00000000-0005-0000-0000-0000A6720000}"/>
    <cellStyle name="Separador de milhares 6 2 3 2 2 2 2 6" xfId="34783" xr:uid="{00000000-0005-0000-0000-0000A7720000}"/>
    <cellStyle name="Separador de milhares 6 2 3 2 2 2 2 7" xfId="14422" xr:uid="{00000000-0005-0000-0000-0000A8720000}"/>
    <cellStyle name="Separador de milhares 6 2 3 2 2 2 3" xfId="6292" xr:uid="{00000000-0005-0000-0000-0000A9720000}"/>
    <cellStyle name="Separador de milhares 6 2 3 2 2 2 3 2" xfId="25479" xr:uid="{00000000-0005-0000-0000-0000AA720000}"/>
    <cellStyle name="Separador de milhares 6 2 3 2 2 2 3 3" xfId="35659" xr:uid="{00000000-0005-0000-0000-0000AB720000}"/>
    <cellStyle name="Separador de milhares 6 2 3 2 2 2 3 4" xfId="15298" xr:uid="{00000000-0005-0000-0000-0000AC720000}"/>
    <cellStyle name="Separador de milhares 6 2 3 2 2 2 4" xfId="8045" xr:uid="{00000000-0005-0000-0000-0000AD720000}"/>
    <cellStyle name="Separador de milhares 6 2 3 2 2 2 4 2" xfId="27232" xr:uid="{00000000-0005-0000-0000-0000AE720000}"/>
    <cellStyle name="Separador de milhares 6 2 3 2 2 2 4 3" xfId="37412" xr:uid="{00000000-0005-0000-0000-0000AF720000}"/>
    <cellStyle name="Separador de milhares 6 2 3 2 2 2 4 4" xfId="17051" xr:uid="{00000000-0005-0000-0000-0000B0720000}"/>
    <cellStyle name="Separador de milhares 6 2 3 2 2 2 5" xfId="10038" xr:uid="{00000000-0005-0000-0000-0000B1720000}"/>
    <cellStyle name="Separador de milhares 6 2 3 2 2 2 5 2" xfId="29222" xr:uid="{00000000-0005-0000-0000-0000B2720000}"/>
    <cellStyle name="Separador de milhares 6 2 3 2 2 2 5 3" xfId="39402" xr:uid="{00000000-0005-0000-0000-0000B3720000}"/>
    <cellStyle name="Separador de milhares 6 2 3 2 2 2 5 4" xfId="19042" xr:uid="{00000000-0005-0000-0000-0000B4720000}"/>
    <cellStyle name="Separador de milhares 6 2 3 2 2 2 6" xfId="11791" xr:uid="{00000000-0005-0000-0000-0000B5720000}"/>
    <cellStyle name="Separador de milhares 6 2 3 2 2 2 6 2" xfId="30975" xr:uid="{00000000-0005-0000-0000-0000B6720000}"/>
    <cellStyle name="Separador de milhares 6 2 3 2 2 2 6 3" xfId="41155" xr:uid="{00000000-0005-0000-0000-0000B7720000}"/>
    <cellStyle name="Separador de milhares 6 2 3 2 2 2 6 4" xfId="20795" xr:uid="{00000000-0005-0000-0000-0000B8720000}"/>
    <cellStyle name="Separador de milhares 6 2 3 2 2 2 7" xfId="12667" xr:uid="{00000000-0005-0000-0000-0000B9720000}"/>
    <cellStyle name="Separador de milhares 6 2 3 2 2 2 7 2" xfId="31851" xr:uid="{00000000-0005-0000-0000-0000BA720000}"/>
    <cellStyle name="Separador de milhares 6 2 3 2 2 2 7 3" xfId="42031" xr:uid="{00000000-0005-0000-0000-0000BB720000}"/>
    <cellStyle name="Separador de milhares 6 2 3 2 2 2 7 4" xfId="21671" xr:uid="{00000000-0005-0000-0000-0000BC720000}"/>
    <cellStyle name="Separador de milhares 6 2 3 2 2 2 8" xfId="22548" xr:uid="{00000000-0005-0000-0000-0000BD720000}"/>
    <cellStyle name="Separador de milhares 6 2 3 2 2 2 8 2" xfId="32728" xr:uid="{00000000-0005-0000-0000-0000BE720000}"/>
    <cellStyle name="Separador de milhares 6 2 3 2 2 2 8 3" xfId="42908" xr:uid="{00000000-0005-0000-0000-0000BF720000}"/>
    <cellStyle name="Separador de milhares 6 2 3 2 2 2 9" xfId="23727" xr:uid="{00000000-0005-0000-0000-0000C0720000}"/>
    <cellStyle name="Separador de milhares 6 2 3 2 2 3" xfId="4978" xr:uid="{00000000-0005-0000-0000-0000C1720000}"/>
    <cellStyle name="Separador de milhares 6 2 3 2 2 3 2" xfId="6730" xr:uid="{00000000-0005-0000-0000-0000C2720000}"/>
    <cellStyle name="Separador de milhares 6 2 3 2 2 3 2 2" xfId="25917" xr:uid="{00000000-0005-0000-0000-0000C3720000}"/>
    <cellStyle name="Separador de milhares 6 2 3 2 2 3 2 3" xfId="36097" xr:uid="{00000000-0005-0000-0000-0000C4720000}"/>
    <cellStyle name="Separador de milhares 6 2 3 2 2 3 2 4" xfId="15736" xr:uid="{00000000-0005-0000-0000-0000C5720000}"/>
    <cellStyle name="Separador de milhares 6 2 3 2 2 3 3" xfId="8483" xr:uid="{00000000-0005-0000-0000-0000C6720000}"/>
    <cellStyle name="Separador de milhares 6 2 3 2 2 3 3 2" xfId="27670" xr:uid="{00000000-0005-0000-0000-0000C7720000}"/>
    <cellStyle name="Separador de milhares 6 2 3 2 2 3 3 3" xfId="37850" xr:uid="{00000000-0005-0000-0000-0000C8720000}"/>
    <cellStyle name="Separador de milhares 6 2 3 2 2 3 3 4" xfId="17489" xr:uid="{00000000-0005-0000-0000-0000C9720000}"/>
    <cellStyle name="Separador de milhares 6 2 3 2 2 3 4" xfId="10476" xr:uid="{00000000-0005-0000-0000-0000CA720000}"/>
    <cellStyle name="Separador de milhares 6 2 3 2 2 3 4 2" xfId="29660" xr:uid="{00000000-0005-0000-0000-0000CB720000}"/>
    <cellStyle name="Separador de milhares 6 2 3 2 2 3 4 3" xfId="39840" xr:uid="{00000000-0005-0000-0000-0000CC720000}"/>
    <cellStyle name="Separador de milhares 6 2 3 2 2 3 4 4" xfId="19480" xr:uid="{00000000-0005-0000-0000-0000CD720000}"/>
    <cellStyle name="Separador de milhares 6 2 3 2 2 3 5" xfId="24165" xr:uid="{00000000-0005-0000-0000-0000CE720000}"/>
    <cellStyle name="Separador de milhares 6 2 3 2 2 3 6" xfId="34345" xr:uid="{00000000-0005-0000-0000-0000CF720000}"/>
    <cellStyle name="Separador de milhares 6 2 3 2 2 3 7" xfId="13984" xr:uid="{00000000-0005-0000-0000-0000D0720000}"/>
    <cellStyle name="Separador de milhares 6 2 3 2 2 4" xfId="5854" xr:uid="{00000000-0005-0000-0000-0000D1720000}"/>
    <cellStyle name="Separador de milhares 6 2 3 2 2 4 2" xfId="25041" xr:uid="{00000000-0005-0000-0000-0000D2720000}"/>
    <cellStyle name="Separador de milhares 6 2 3 2 2 4 3" xfId="35221" xr:uid="{00000000-0005-0000-0000-0000D3720000}"/>
    <cellStyle name="Separador de milhares 6 2 3 2 2 4 4" xfId="14860" xr:uid="{00000000-0005-0000-0000-0000D4720000}"/>
    <cellStyle name="Separador de milhares 6 2 3 2 2 5" xfId="7607" xr:uid="{00000000-0005-0000-0000-0000D5720000}"/>
    <cellStyle name="Separador de milhares 6 2 3 2 2 5 2" xfId="26794" xr:uid="{00000000-0005-0000-0000-0000D6720000}"/>
    <cellStyle name="Separador de milhares 6 2 3 2 2 5 3" xfId="36974" xr:uid="{00000000-0005-0000-0000-0000D7720000}"/>
    <cellStyle name="Separador de milhares 6 2 3 2 2 5 4" xfId="16613" xr:uid="{00000000-0005-0000-0000-0000D8720000}"/>
    <cellStyle name="Separador de milhares 6 2 3 2 2 6" xfId="9600" xr:uid="{00000000-0005-0000-0000-0000D9720000}"/>
    <cellStyle name="Separador de milhares 6 2 3 2 2 6 2" xfId="28784" xr:uid="{00000000-0005-0000-0000-0000DA720000}"/>
    <cellStyle name="Separador de milhares 6 2 3 2 2 6 3" xfId="38964" xr:uid="{00000000-0005-0000-0000-0000DB720000}"/>
    <cellStyle name="Separador de milhares 6 2 3 2 2 6 4" xfId="18604" xr:uid="{00000000-0005-0000-0000-0000DC720000}"/>
    <cellStyle name="Separador de milhares 6 2 3 2 2 7" xfId="11353" xr:uid="{00000000-0005-0000-0000-0000DD720000}"/>
    <cellStyle name="Separador de milhares 6 2 3 2 2 7 2" xfId="30537" xr:uid="{00000000-0005-0000-0000-0000DE720000}"/>
    <cellStyle name="Separador de milhares 6 2 3 2 2 7 3" xfId="40717" xr:uid="{00000000-0005-0000-0000-0000DF720000}"/>
    <cellStyle name="Separador de milhares 6 2 3 2 2 7 4" xfId="20357" xr:uid="{00000000-0005-0000-0000-0000E0720000}"/>
    <cellStyle name="Separador de milhares 6 2 3 2 2 8" xfId="12229" xr:uid="{00000000-0005-0000-0000-0000E1720000}"/>
    <cellStyle name="Separador de milhares 6 2 3 2 2 8 2" xfId="31413" xr:uid="{00000000-0005-0000-0000-0000E2720000}"/>
    <cellStyle name="Separador de milhares 6 2 3 2 2 8 3" xfId="41593" xr:uid="{00000000-0005-0000-0000-0000E3720000}"/>
    <cellStyle name="Separador de milhares 6 2 3 2 2 8 4" xfId="21233" xr:uid="{00000000-0005-0000-0000-0000E4720000}"/>
    <cellStyle name="Separador de milhares 6 2 3 2 2 9" xfId="22110" xr:uid="{00000000-0005-0000-0000-0000E5720000}"/>
    <cellStyle name="Separador de milhares 6 2 3 2 2 9 2" xfId="32290" xr:uid="{00000000-0005-0000-0000-0000E6720000}"/>
    <cellStyle name="Separador de milhares 6 2 3 2 2 9 3" xfId="42470" xr:uid="{00000000-0005-0000-0000-0000E7720000}"/>
    <cellStyle name="Separador de milhares 6 2 3 2 3" xfId="4320" xr:uid="{00000000-0005-0000-0000-0000E8720000}"/>
    <cellStyle name="Separador de milhares 6 2 3 2 3 10" xfId="33688" xr:uid="{00000000-0005-0000-0000-0000E9720000}"/>
    <cellStyle name="Separador de milhares 6 2 3 2 3 11" xfId="13327" xr:uid="{00000000-0005-0000-0000-0000EA720000}"/>
    <cellStyle name="Separador de milhares 6 2 3 2 3 2" xfId="5197" xr:uid="{00000000-0005-0000-0000-0000EB720000}"/>
    <cellStyle name="Separador de milhares 6 2 3 2 3 2 2" xfId="6949" xr:uid="{00000000-0005-0000-0000-0000EC720000}"/>
    <cellStyle name="Separador de milhares 6 2 3 2 3 2 2 2" xfId="26136" xr:uid="{00000000-0005-0000-0000-0000ED720000}"/>
    <cellStyle name="Separador de milhares 6 2 3 2 3 2 2 3" xfId="36316" xr:uid="{00000000-0005-0000-0000-0000EE720000}"/>
    <cellStyle name="Separador de milhares 6 2 3 2 3 2 2 4" xfId="15955" xr:uid="{00000000-0005-0000-0000-0000EF720000}"/>
    <cellStyle name="Separador de milhares 6 2 3 2 3 2 3" xfId="8702" xr:uid="{00000000-0005-0000-0000-0000F0720000}"/>
    <cellStyle name="Separador de milhares 6 2 3 2 3 2 3 2" xfId="27889" xr:uid="{00000000-0005-0000-0000-0000F1720000}"/>
    <cellStyle name="Separador de milhares 6 2 3 2 3 2 3 3" xfId="38069" xr:uid="{00000000-0005-0000-0000-0000F2720000}"/>
    <cellStyle name="Separador de milhares 6 2 3 2 3 2 3 4" xfId="17708" xr:uid="{00000000-0005-0000-0000-0000F3720000}"/>
    <cellStyle name="Separador de milhares 6 2 3 2 3 2 4" xfId="10695" xr:uid="{00000000-0005-0000-0000-0000F4720000}"/>
    <cellStyle name="Separador de milhares 6 2 3 2 3 2 4 2" xfId="29879" xr:uid="{00000000-0005-0000-0000-0000F5720000}"/>
    <cellStyle name="Separador de milhares 6 2 3 2 3 2 4 3" xfId="40059" xr:uid="{00000000-0005-0000-0000-0000F6720000}"/>
    <cellStyle name="Separador de milhares 6 2 3 2 3 2 4 4" xfId="19699" xr:uid="{00000000-0005-0000-0000-0000F7720000}"/>
    <cellStyle name="Separador de milhares 6 2 3 2 3 2 5" xfId="24384" xr:uid="{00000000-0005-0000-0000-0000F8720000}"/>
    <cellStyle name="Separador de milhares 6 2 3 2 3 2 6" xfId="34564" xr:uid="{00000000-0005-0000-0000-0000F9720000}"/>
    <cellStyle name="Separador de milhares 6 2 3 2 3 2 7" xfId="14203" xr:uid="{00000000-0005-0000-0000-0000FA720000}"/>
    <cellStyle name="Separador de milhares 6 2 3 2 3 3" xfId="6073" xr:uid="{00000000-0005-0000-0000-0000FB720000}"/>
    <cellStyle name="Separador de milhares 6 2 3 2 3 3 2" xfId="25260" xr:uid="{00000000-0005-0000-0000-0000FC720000}"/>
    <cellStyle name="Separador de milhares 6 2 3 2 3 3 3" xfId="35440" xr:uid="{00000000-0005-0000-0000-0000FD720000}"/>
    <cellStyle name="Separador de milhares 6 2 3 2 3 3 4" xfId="15079" xr:uid="{00000000-0005-0000-0000-0000FE720000}"/>
    <cellStyle name="Separador de milhares 6 2 3 2 3 4" xfId="7826" xr:uid="{00000000-0005-0000-0000-0000FF720000}"/>
    <cellStyle name="Separador de milhares 6 2 3 2 3 4 2" xfId="27013" xr:uid="{00000000-0005-0000-0000-000000730000}"/>
    <cellStyle name="Separador de milhares 6 2 3 2 3 4 3" xfId="37193" xr:uid="{00000000-0005-0000-0000-000001730000}"/>
    <cellStyle name="Separador de milhares 6 2 3 2 3 4 4" xfId="16832" xr:uid="{00000000-0005-0000-0000-000002730000}"/>
    <cellStyle name="Separador de milhares 6 2 3 2 3 5" xfId="9819" xr:uid="{00000000-0005-0000-0000-000003730000}"/>
    <cellStyle name="Separador de milhares 6 2 3 2 3 5 2" xfId="29003" xr:uid="{00000000-0005-0000-0000-000004730000}"/>
    <cellStyle name="Separador de milhares 6 2 3 2 3 5 3" xfId="39183" xr:uid="{00000000-0005-0000-0000-000005730000}"/>
    <cellStyle name="Separador de milhares 6 2 3 2 3 5 4" xfId="18823" xr:uid="{00000000-0005-0000-0000-000006730000}"/>
    <cellStyle name="Separador de milhares 6 2 3 2 3 6" xfId="11572" xr:uid="{00000000-0005-0000-0000-000007730000}"/>
    <cellStyle name="Separador de milhares 6 2 3 2 3 6 2" xfId="30756" xr:uid="{00000000-0005-0000-0000-000008730000}"/>
    <cellStyle name="Separador de milhares 6 2 3 2 3 6 3" xfId="40936" xr:uid="{00000000-0005-0000-0000-000009730000}"/>
    <cellStyle name="Separador de milhares 6 2 3 2 3 6 4" xfId="20576" xr:uid="{00000000-0005-0000-0000-00000A730000}"/>
    <cellStyle name="Separador de milhares 6 2 3 2 3 7" xfId="12448" xr:uid="{00000000-0005-0000-0000-00000B730000}"/>
    <cellStyle name="Separador de milhares 6 2 3 2 3 7 2" xfId="31632" xr:uid="{00000000-0005-0000-0000-00000C730000}"/>
    <cellStyle name="Separador de milhares 6 2 3 2 3 7 3" xfId="41812" xr:uid="{00000000-0005-0000-0000-00000D730000}"/>
    <cellStyle name="Separador de milhares 6 2 3 2 3 7 4" xfId="21452" xr:uid="{00000000-0005-0000-0000-00000E730000}"/>
    <cellStyle name="Separador de milhares 6 2 3 2 3 8" xfId="22329" xr:uid="{00000000-0005-0000-0000-00000F730000}"/>
    <cellStyle name="Separador de milhares 6 2 3 2 3 8 2" xfId="32509" xr:uid="{00000000-0005-0000-0000-000010730000}"/>
    <cellStyle name="Separador de milhares 6 2 3 2 3 8 3" xfId="42689" xr:uid="{00000000-0005-0000-0000-000011730000}"/>
    <cellStyle name="Separador de milhares 6 2 3 2 3 9" xfId="23508" xr:uid="{00000000-0005-0000-0000-000012730000}"/>
    <cellStyle name="Separador de milhares 6 2 3 2 4" xfId="4759" xr:uid="{00000000-0005-0000-0000-000013730000}"/>
    <cellStyle name="Separador de milhares 6 2 3 2 4 2" xfId="6511" xr:uid="{00000000-0005-0000-0000-000014730000}"/>
    <cellStyle name="Separador de milhares 6 2 3 2 4 2 2" xfId="25698" xr:uid="{00000000-0005-0000-0000-000015730000}"/>
    <cellStyle name="Separador de milhares 6 2 3 2 4 2 3" xfId="35878" xr:uid="{00000000-0005-0000-0000-000016730000}"/>
    <cellStyle name="Separador de milhares 6 2 3 2 4 2 4" xfId="15517" xr:uid="{00000000-0005-0000-0000-000017730000}"/>
    <cellStyle name="Separador de milhares 6 2 3 2 4 3" xfId="8264" xr:uid="{00000000-0005-0000-0000-000018730000}"/>
    <cellStyle name="Separador de milhares 6 2 3 2 4 3 2" xfId="27451" xr:uid="{00000000-0005-0000-0000-000019730000}"/>
    <cellStyle name="Separador de milhares 6 2 3 2 4 3 3" xfId="37631" xr:uid="{00000000-0005-0000-0000-00001A730000}"/>
    <cellStyle name="Separador de milhares 6 2 3 2 4 3 4" xfId="17270" xr:uid="{00000000-0005-0000-0000-00001B730000}"/>
    <cellStyle name="Separador de milhares 6 2 3 2 4 4" xfId="10257" xr:uid="{00000000-0005-0000-0000-00001C730000}"/>
    <cellStyle name="Separador de milhares 6 2 3 2 4 4 2" xfId="29441" xr:uid="{00000000-0005-0000-0000-00001D730000}"/>
    <cellStyle name="Separador de milhares 6 2 3 2 4 4 3" xfId="39621" xr:uid="{00000000-0005-0000-0000-00001E730000}"/>
    <cellStyle name="Separador de milhares 6 2 3 2 4 4 4" xfId="19261" xr:uid="{00000000-0005-0000-0000-00001F730000}"/>
    <cellStyle name="Separador de milhares 6 2 3 2 4 5" xfId="23946" xr:uid="{00000000-0005-0000-0000-000020730000}"/>
    <cellStyle name="Separador de milhares 6 2 3 2 4 6" xfId="34126" xr:uid="{00000000-0005-0000-0000-000021730000}"/>
    <cellStyle name="Separador de milhares 6 2 3 2 4 7" xfId="13765" xr:uid="{00000000-0005-0000-0000-000022730000}"/>
    <cellStyle name="Separador de milhares 6 2 3 2 5" xfId="5635" xr:uid="{00000000-0005-0000-0000-000023730000}"/>
    <cellStyle name="Separador de milhares 6 2 3 2 5 2" xfId="9161" xr:uid="{00000000-0005-0000-0000-000024730000}"/>
    <cellStyle name="Separador de milhares 6 2 3 2 5 2 2" xfId="28345" xr:uid="{00000000-0005-0000-0000-000025730000}"/>
    <cellStyle name="Separador de milhares 6 2 3 2 5 2 3" xfId="38525" xr:uid="{00000000-0005-0000-0000-000026730000}"/>
    <cellStyle name="Separador de milhares 6 2 3 2 5 2 4" xfId="18165" xr:uid="{00000000-0005-0000-0000-000027730000}"/>
    <cellStyle name="Separador de milhares 6 2 3 2 5 3" xfId="24822" xr:uid="{00000000-0005-0000-0000-000028730000}"/>
    <cellStyle name="Separador de milhares 6 2 3 2 5 4" xfId="35002" xr:uid="{00000000-0005-0000-0000-000029730000}"/>
    <cellStyle name="Separador de milhares 6 2 3 2 5 5" xfId="14641" xr:uid="{00000000-0005-0000-0000-00002A730000}"/>
    <cellStyle name="Separador de milhares 6 2 3 2 6" xfId="7388" xr:uid="{00000000-0005-0000-0000-00002B730000}"/>
    <cellStyle name="Separador de milhares 6 2 3 2 6 2" xfId="26575" xr:uid="{00000000-0005-0000-0000-00002C730000}"/>
    <cellStyle name="Separador de milhares 6 2 3 2 6 3" xfId="36755" xr:uid="{00000000-0005-0000-0000-00002D730000}"/>
    <cellStyle name="Separador de milhares 6 2 3 2 6 4" xfId="16394" xr:uid="{00000000-0005-0000-0000-00002E730000}"/>
    <cellStyle name="Separador de milhares 6 2 3 2 7" xfId="9381" xr:uid="{00000000-0005-0000-0000-00002F730000}"/>
    <cellStyle name="Separador de milhares 6 2 3 2 7 2" xfId="28565" xr:uid="{00000000-0005-0000-0000-000030730000}"/>
    <cellStyle name="Separador de milhares 6 2 3 2 7 3" xfId="38745" xr:uid="{00000000-0005-0000-0000-000031730000}"/>
    <cellStyle name="Separador de milhares 6 2 3 2 7 4" xfId="18385" xr:uid="{00000000-0005-0000-0000-000032730000}"/>
    <cellStyle name="Separador de milhares 6 2 3 2 8" xfId="11134" xr:uid="{00000000-0005-0000-0000-000033730000}"/>
    <cellStyle name="Separador de milhares 6 2 3 2 8 2" xfId="30318" xr:uid="{00000000-0005-0000-0000-000034730000}"/>
    <cellStyle name="Separador de milhares 6 2 3 2 8 3" xfId="40498" xr:uid="{00000000-0005-0000-0000-000035730000}"/>
    <cellStyle name="Separador de milhares 6 2 3 2 8 4" xfId="20138" xr:uid="{00000000-0005-0000-0000-000036730000}"/>
    <cellStyle name="Separador de milhares 6 2 3 2 9" xfId="12010" xr:uid="{00000000-0005-0000-0000-000037730000}"/>
    <cellStyle name="Separador de milhares 6 2 3 2 9 2" xfId="31194" xr:uid="{00000000-0005-0000-0000-000038730000}"/>
    <cellStyle name="Separador de milhares 6 2 3 2 9 3" xfId="41374" xr:uid="{00000000-0005-0000-0000-000039730000}"/>
    <cellStyle name="Separador de milhares 6 2 3 2 9 4" xfId="21014" xr:uid="{00000000-0005-0000-0000-00003A730000}"/>
    <cellStyle name="Separador de milhares 6 2 3 3" xfId="3983" xr:uid="{00000000-0005-0000-0000-00003B730000}"/>
    <cellStyle name="Separador de milhares 6 2 3 3 10" xfId="23171" xr:uid="{00000000-0005-0000-0000-00003C730000}"/>
    <cellStyle name="Separador de milhares 6 2 3 3 11" xfId="33351" xr:uid="{00000000-0005-0000-0000-00003D730000}"/>
    <cellStyle name="Separador de milhares 6 2 3 3 12" xfId="12990" xr:uid="{00000000-0005-0000-0000-00003E730000}"/>
    <cellStyle name="Separador de milhares 6 2 3 3 2" xfId="4421" xr:uid="{00000000-0005-0000-0000-00003F730000}"/>
    <cellStyle name="Separador de milhares 6 2 3 3 2 10" xfId="33789" xr:uid="{00000000-0005-0000-0000-000040730000}"/>
    <cellStyle name="Separador de milhares 6 2 3 3 2 11" xfId="13428" xr:uid="{00000000-0005-0000-0000-000041730000}"/>
    <cellStyle name="Separador de milhares 6 2 3 3 2 2" xfId="5298" xr:uid="{00000000-0005-0000-0000-000042730000}"/>
    <cellStyle name="Separador de milhares 6 2 3 3 2 2 2" xfId="7050" xr:uid="{00000000-0005-0000-0000-000043730000}"/>
    <cellStyle name="Separador de milhares 6 2 3 3 2 2 2 2" xfId="26237" xr:uid="{00000000-0005-0000-0000-000044730000}"/>
    <cellStyle name="Separador de milhares 6 2 3 3 2 2 2 3" xfId="36417" xr:uid="{00000000-0005-0000-0000-000045730000}"/>
    <cellStyle name="Separador de milhares 6 2 3 3 2 2 2 4" xfId="16056" xr:uid="{00000000-0005-0000-0000-000046730000}"/>
    <cellStyle name="Separador de milhares 6 2 3 3 2 2 3" xfId="8803" xr:uid="{00000000-0005-0000-0000-000047730000}"/>
    <cellStyle name="Separador de milhares 6 2 3 3 2 2 3 2" xfId="27990" xr:uid="{00000000-0005-0000-0000-000048730000}"/>
    <cellStyle name="Separador de milhares 6 2 3 3 2 2 3 3" xfId="38170" xr:uid="{00000000-0005-0000-0000-000049730000}"/>
    <cellStyle name="Separador de milhares 6 2 3 3 2 2 3 4" xfId="17809" xr:uid="{00000000-0005-0000-0000-00004A730000}"/>
    <cellStyle name="Separador de milhares 6 2 3 3 2 2 4" xfId="10796" xr:uid="{00000000-0005-0000-0000-00004B730000}"/>
    <cellStyle name="Separador de milhares 6 2 3 3 2 2 4 2" xfId="29980" xr:uid="{00000000-0005-0000-0000-00004C730000}"/>
    <cellStyle name="Separador de milhares 6 2 3 3 2 2 4 3" xfId="40160" xr:uid="{00000000-0005-0000-0000-00004D730000}"/>
    <cellStyle name="Separador de milhares 6 2 3 3 2 2 4 4" xfId="19800" xr:uid="{00000000-0005-0000-0000-00004E730000}"/>
    <cellStyle name="Separador de milhares 6 2 3 3 2 2 5" xfId="24485" xr:uid="{00000000-0005-0000-0000-00004F730000}"/>
    <cellStyle name="Separador de milhares 6 2 3 3 2 2 6" xfId="34665" xr:uid="{00000000-0005-0000-0000-000050730000}"/>
    <cellStyle name="Separador de milhares 6 2 3 3 2 2 7" xfId="14304" xr:uid="{00000000-0005-0000-0000-000051730000}"/>
    <cellStyle name="Separador de milhares 6 2 3 3 2 3" xfId="6174" xr:uid="{00000000-0005-0000-0000-000052730000}"/>
    <cellStyle name="Separador de milhares 6 2 3 3 2 3 2" xfId="25361" xr:uid="{00000000-0005-0000-0000-000053730000}"/>
    <cellStyle name="Separador de milhares 6 2 3 3 2 3 3" xfId="35541" xr:uid="{00000000-0005-0000-0000-000054730000}"/>
    <cellStyle name="Separador de milhares 6 2 3 3 2 3 4" xfId="15180" xr:uid="{00000000-0005-0000-0000-000055730000}"/>
    <cellStyle name="Separador de milhares 6 2 3 3 2 4" xfId="7927" xr:uid="{00000000-0005-0000-0000-000056730000}"/>
    <cellStyle name="Separador de milhares 6 2 3 3 2 4 2" xfId="27114" xr:uid="{00000000-0005-0000-0000-000057730000}"/>
    <cellStyle name="Separador de milhares 6 2 3 3 2 4 3" xfId="37294" xr:uid="{00000000-0005-0000-0000-000058730000}"/>
    <cellStyle name="Separador de milhares 6 2 3 3 2 4 4" xfId="16933" xr:uid="{00000000-0005-0000-0000-000059730000}"/>
    <cellStyle name="Separador de milhares 6 2 3 3 2 5" xfId="9920" xr:uid="{00000000-0005-0000-0000-00005A730000}"/>
    <cellStyle name="Separador de milhares 6 2 3 3 2 5 2" xfId="29104" xr:uid="{00000000-0005-0000-0000-00005B730000}"/>
    <cellStyle name="Separador de milhares 6 2 3 3 2 5 3" xfId="39284" xr:uid="{00000000-0005-0000-0000-00005C730000}"/>
    <cellStyle name="Separador de milhares 6 2 3 3 2 5 4" xfId="18924" xr:uid="{00000000-0005-0000-0000-00005D730000}"/>
    <cellStyle name="Separador de milhares 6 2 3 3 2 6" xfId="11673" xr:uid="{00000000-0005-0000-0000-00005E730000}"/>
    <cellStyle name="Separador de milhares 6 2 3 3 2 6 2" xfId="30857" xr:uid="{00000000-0005-0000-0000-00005F730000}"/>
    <cellStyle name="Separador de milhares 6 2 3 3 2 6 3" xfId="41037" xr:uid="{00000000-0005-0000-0000-000060730000}"/>
    <cellStyle name="Separador de milhares 6 2 3 3 2 6 4" xfId="20677" xr:uid="{00000000-0005-0000-0000-000061730000}"/>
    <cellStyle name="Separador de milhares 6 2 3 3 2 7" xfId="12549" xr:uid="{00000000-0005-0000-0000-000062730000}"/>
    <cellStyle name="Separador de milhares 6 2 3 3 2 7 2" xfId="31733" xr:uid="{00000000-0005-0000-0000-000063730000}"/>
    <cellStyle name="Separador de milhares 6 2 3 3 2 7 3" xfId="41913" xr:uid="{00000000-0005-0000-0000-000064730000}"/>
    <cellStyle name="Separador de milhares 6 2 3 3 2 7 4" xfId="21553" xr:uid="{00000000-0005-0000-0000-000065730000}"/>
    <cellStyle name="Separador de milhares 6 2 3 3 2 8" xfId="22430" xr:uid="{00000000-0005-0000-0000-000066730000}"/>
    <cellStyle name="Separador de milhares 6 2 3 3 2 8 2" xfId="32610" xr:uid="{00000000-0005-0000-0000-000067730000}"/>
    <cellStyle name="Separador de milhares 6 2 3 3 2 8 3" xfId="42790" xr:uid="{00000000-0005-0000-0000-000068730000}"/>
    <cellStyle name="Separador de milhares 6 2 3 3 2 9" xfId="23609" xr:uid="{00000000-0005-0000-0000-000069730000}"/>
    <cellStyle name="Separador de milhares 6 2 3 3 3" xfId="4860" xr:uid="{00000000-0005-0000-0000-00006A730000}"/>
    <cellStyle name="Separador de milhares 6 2 3 3 3 2" xfId="6612" xr:uid="{00000000-0005-0000-0000-00006B730000}"/>
    <cellStyle name="Separador de milhares 6 2 3 3 3 2 2" xfId="25799" xr:uid="{00000000-0005-0000-0000-00006C730000}"/>
    <cellStyle name="Separador de milhares 6 2 3 3 3 2 3" xfId="35979" xr:uid="{00000000-0005-0000-0000-00006D730000}"/>
    <cellStyle name="Separador de milhares 6 2 3 3 3 2 4" xfId="15618" xr:uid="{00000000-0005-0000-0000-00006E730000}"/>
    <cellStyle name="Separador de milhares 6 2 3 3 3 3" xfId="8365" xr:uid="{00000000-0005-0000-0000-00006F730000}"/>
    <cellStyle name="Separador de milhares 6 2 3 3 3 3 2" xfId="27552" xr:uid="{00000000-0005-0000-0000-000070730000}"/>
    <cellStyle name="Separador de milhares 6 2 3 3 3 3 3" xfId="37732" xr:uid="{00000000-0005-0000-0000-000071730000}"/>
    <cellStyle name="Separador de milhares 6 2 3 3 3 3 4" xfId="17371" xr:uid="{00000000-0005-0000-0000-000072730000}"/>
    <cellStyle name="Separador de milhares 6 2 3 3 3 4" xfId="10358" xr:uid="{00000000-0005-0000-0000-000073730000}"/>
    <cellStyle name="Separador de milhares 6 2 3 3 3 4 2" xfId="29542" xr:uid="{00000000-0005-0000-0000-000074730000}"/>
    <cellStyle name="Separador de milhares 6 2 3 3 3 4 3" xfId="39722" xr:uid="{00000000-0005-0000-0000-000075730000}"/>
    <cellStyle name="Separador de milhares 6 2 3 3 3 4 4" xfId="19362" xr:uid="{00000000-0005-0000-0000-000076730000}"/>
    <cellStyle name="Separador de milhares 6 2 3 3 3 5" xfId="24047" xr:uid="{00000000-0005-0000-0000-000077730000}"/>
    <cellStyle name="Separador de milhares 6 2 3 3 3 6" xfId="34227" xr:uid="{00000000-0005-0000-0000-000078730000}"/>
    <cellStyle name="Separador de milhares 6 2 3 3 3 7" xfId="13866" xr:uid="{00000000-0005-0000-0000-000079730000}"/>
    <cellStyle name="Separador de milhares 6 2 3 3 4" xfId="5736" xr:uid="{00000000-0005-0000-0000-00007A730000}"/>
    <cellStyle name="Separador de milhares 6 2 3 3 4 2" xfId="24923" xr:uid="{00000000-0005-0000-0000-00007B730000}"/>
    <cellStyle name="Separador de milhares 6 2 3 3 4 3" xfId="35103" xr:uid="{00000000-0005-0000-0000-00007C730000}"/>
    <cellStyle name="Separador de milhares 6 2 3 3 4 4" xfId="14742" xr:uid="{00000000-0005-0000-0000-00007D730000}"/>
    <cellStyle name="Separador de milhares 6 2 3 3 5" xfId="7489" xr:uid="{00000000-0005-0000-0000-00007E730000}"/>
    <cellStyle name="Separador de milhares 6 2 3 3 5 2" xfId="26676" xr:uid="{00000000-0005-0000-0000-00007F730000}"/>
    <cellStyle name="Separador de milhares 6 2 3 3 5 3" xfId="36856" xr:uid="{00000000-0005-0000-0000-000080730000}"/>
    <cellStyle name="Separador de milhares 6 2 3 3 5 4" xfId="16495" xr:uid="{00000000-0005-0000-0000-000081730000}"/>
    <cellStyle name="Separador de milhares 6 2 3 3 6" xfId="9482" xr:uid="{00000000-0005-0000-0000-000082730000}"/>
    <cellStyle name="Separador de milhares 6 2 3 3 6 2" xfId="28666" xr:uid="{00000000-0005-0000-0000-000083730000}"/>
    <cellStyle name="Separador de milhares 6 2 3 3 6 3" xfId="38846" xr:uid="{00000000-0005-0000-0000-000084730000}"/>
    <cellStyle name="Separador de milhares 6 2 3 3 6 4" xfId="18486" xr:uid="{00000000-0005-0000-0000-000085730000}"/>
    <cellStyle name="Separador de milhares 6 2 3 3 7" xfId="11235" xr:uid="{00000000-0005-0000-0000-000086730000}"/>
    <cellStyle name="Separador de milhares 6 2 3 3 7 2" xfId="30419" xr:uid="{00000000-0005-0000-0000-000087730000}"/>
    <cellStyle name="Separador de milhares 6 2 3 3 7 3" xfId="40599" xr:uid="{00000000-0005-0000-0000-000088730000}"/>
    <cellStyle name="Separador de milhares 6 2 3 3 7 4" xfId="20239" xr:uid="{00000000-0005-0000-0000-000089730000}"/>
    <cellStyle name="Separador de milhares 6 2 3 3 8" xfId="12111" xr:uid="{00000000-0005-0000-0000-00008A730000}"/>
    <cellStyle name="Separador de milhares 6 2 3 3 8 2" xfId="31295" xr:uid="{00000000-0005-0000-0000-00008B730000}"/>
    <cellStyle name="Separador de milhares 6 2 3 3 8 3" xfId="41475" xr:uid="{00000000-0005-0000-0000-00008C730000}"/>
    <cellStyle name="Separador de milhares 6 2 3 3 8 4" xfId="21115" xr:uid="{00000000-0005-0000-0000-00008D730000}"/>
    <cellStyle name="Separador de milhares 6 2 3 3 9" xfId="21992" xr:uid="{00000000-0005-0000-0000-00008E730000}"/>
    <cellStyle name="Separador de milhares 6 2 3 3 9 2" xfId="32172" xr:uid="{00000000-0005-0000-0000-00008F730000}"/>
    <cellStyle name="Separador de milhares 6 2 3 3 9 3" xfId="42352" xr:uid="{00000000-0005-0000-0000-000090730000}"/>
    <cellStyle name="Separador de milhares 6 2 3 4" xfId="4202" xr:uid="{00000000-0005-0000-0000-000091730000}"/>
    <cellStyle name="Separador de milhares 6 2 3 4 10" xfId="33570" xr:uid="{00000000-0005-0000-0000-000092730000}"/>
    <cellStyle name="Separador de milhares 6 2 3 4 11" xfId="13209" xr:uid="{00000000-0005-0000-0000-000093730000}"/>
    <cellStyle name="Separador de milhares 6 2 3 4 2" xfId="5079" xr:uid="{00000000-0005-0000-0000-000094730000}"/>
    <cellStyle name="Separador de milhares 6 2 3 4 2 2" xfId="6831" xr:uid="{00000000-0005-0000-0000-000095730000}"/>
    <cellStyle name="Separador de milhares 6 2 3 4 2 2 2" xfId="26018" xr:uid="{00000000-0005-0000-0000-000096730000}"/>
    <cellStyle name="Separador de milhares 6 2 3 4 2 2 3" xfId="36198" xr:uid="{00000000-0005-0000-0000-000097730000}"/>
    <cellStyle name="Separador de milhares 6 2 3 4 2 2 4" xfId="15837" xr:uid="{00000000-0005-0000-0000-000098730000}"/>
    <cellStyle name="Separador de milhares 6 2 3 4 2 3" xfId="8584" xr:uid="{00000000-0005-0000-0000-000099730000}"/>
    <cellStyle name="Separador de milhares 6 2 3 4 2 3 2" xfId="27771" xr:uid="{00000000-0005-0000-0000-00009A730000}"/>
    <cellStyle name="Separador de milhares 6 2 3 4 2 3 3" xfId="37951" xr:uid="{00000000-0005-0000-0000-00009B730000}"/>
    <cellStyle name="Separador de milhares 6 2 3 4 2 3 4" xfId="17590" xr:uid="{00000000-0005-0000-0000-00009C730000}"/>
    <cellStyle name="Separador de milhares 6 2 3 4 2 4" xfId="10577" xr:uid="{00000000-0005-0000-0000-00009D730000}"/>
    <cellStyle name="Separador de milhares 6 2 3 4 2 4 2" xfId="29761" xr:uid="{00000000-0005-0000-0000-00009E730000}"/>
    <cellStyle name="Separador de milhares 6 2 3 4 2 4 3" xfId="39941" xr:uid="{00000000-0005-0000-0000-00009F730000}"/>
    <cellStyle name="Separador de milhares 6 2 3 4 2 4 4" xfId="19581" xr:uid="{00000000-0005-0000-0000-0000A0730000}"/>
    <cellStyle name="Separador de milhares 6 2 3 4 2 5" xfId="24266" xr:uid="{00000000-0005-0000-0000-0000A1730000}"/>
    <cellStyle name="Separador de milhares 6 2 3 4 2 6" xfId="34446" xr:uid="{00000000-0005-0000-0000-0000A2730000}"/>
    <cellStyle name="Separador de milhares 6 2 3 4 2 7" xfId="14085" xr:uid="{00000000-0005-0000-0000-0000A3730000}"/>
    <cellStyle name="Separador de milhares 6 2 3 4 3" xfId="5955" xr:uid="{00000000-0005-0000-0000-0000A4730000}"/>
    <cellStyle name="Separador de milhares 6 2 3 4 3 2" xfId="25142" xr:uid="{00000000-0005-0000-0000-0000A5730000}"/>
    <cellStyle name="Separador de milhares 6 2 3 4 3 3" xfId="35322" xr:uid="{00000000-0005-0000-0000-0000A6730000}"/>
    <cellStyle name="Separador de milhares 6 2 3 4 3 4" xfId="14961" xr:uid="{00000000-0005-0000-0000-0000A7730000}"/>
    <cellStyle name="Separador de milhares 6 2 3 4 4" xfId="7708" xr:uid="{00000000-0005-0000-0000-0000A8730000}"/>
    <cellStyle name="Separador de milhares 6 2 3 4 4 2" xfId="26895" xr:uid="{00000000-0005-0000-0000-0000A9730000}"/>
    <cellStyle name="Separador de milhares 6 2 3 4 4 3" xfId="37075" xr:uid="{00000000-0005-0000-0000-0000AA730000}"/>
    <cellStyle name="Separador de milhares 6 2 3 4 4 4" xfId="16714" xr:uid="{00000000-0005-0000-0000-0000AB730000}"/>
    <cellStyle name="Separador de milhares 6 2 3 4 5" xfId="9701" xr:uid="{00000000-0005-0000-0000-0000AC730000}"/>
    <cellStyle name="Separador de milhares 6 2 3 4 5 2" xfId="28885" xr:uid="{00000000-0005-0000-0000-0000AD730000}"/>
    <cellStyle name="Separador de milhares 6 2 3 4 5 3" xfId="39065" xr:uid="{00000000-0005-0000-0000-0000AE730000}"/>
    <cellStyle name="Separador de milhares 6 2 3 4 5 4" xfId="18705" xr:uid="{00000000-0005-0000-0000-0000AF730000}"/>
    <cellStyle name="Separador de milhares 6 2 3 4 6" xfId="11454" xr:uid="{00000000-0005-0000-0000-0000B0730000}"/>
    <cellStyle name="Separador de milhares 6 2 3 4 6 2" xfId="30638" xr:uid="{00000000-0005-0000-0000-0000B1730000}"/>
    <cellStyle name="Separador de milhares 6 2 3 4 6 3" xfId="40818" xr:uid="{00000000-0005-0000-0000-0000B2730000}"/>
    <cellStyle name="Separador de milhares 6 2 3 4 6 4" xfId="20458" xr:uid="{00000000-0005-0000-0000-0000B3730000}"/>
    <cellStyle name="Separador de milhares 6 2 3 4 7" xfId="12330" xr:uid="{00000000-0005-0000-0000-0000B4730000}"/>
    <cellStyle name="Separador de milhares 6 2 3 4 7 2" xfId="31514" xr:uid="{00000000-0005-0000-0000-0000B5730000}"/>
    <cellStyle name="Separador de milhares 6 2 3 4 7 3" xfId="41694" xr:uid="{00000000-0005-0000-0000-0000B6730000}"/>
    <cellStyle name="Separador de milhares 6 2 3 4 7 4" xfId="21334" xr:uid="{00000000-0005-0000-0000-0000B7730000}"/>
    <cellStyle name="Separador de milhares 6 2 3 4 8" xfId="22211" xr:uid="{00000000-0005-0000-0000-0000B8730000}"/>
    <cellStyle name="Separador de milhares 6 2 3 4 8 2" xfId="32391" xr:uid="{00000000-0005-0000-0000-0000B9730000}"/>
    <cellStyle name="Separador de milhares 6 2 3 4 8 3" xfId="42571" xr:uid="{00000000-0005-0000-0000-0000BA730000}"/>
    <cellStyle name="Separador de milhares 6 2 3 4 9" xfId="23390" xr:uid="{00000000-0005-0000-0000-0000BB730000}"/>
    <cellStyle name="Separador de milhares 6 2 3 5" xfId="4641" xr:uid="{00000000-0005-0000-0000-0000BC730000}"/>
    <cellStyle name="Separador de milhares 6 2 3 5 2" xfId="6393" xr:uid="{00000000-0005-0000-0000-0000BD730000}"/>
    <cellStyle name="Separador de milhares 6 2 3 5 2 2" xfId="25580" xr:uid="{00000000-0005-0000-0000-0000BE730000}"/>
    <cellStyle name="Separador de milhares 6 2 3 5 2 3" xfId="35760" xr:uid="{00000000-0005-0000-0000-0000BF730000}"/>
    <cellStyle name="Separador de milhares 6 2 3 5 2 4" xfId="15399" xr:uid="{00000000-0005-0000-0000-0000C0730000}"/>
    <cellStyle name="Separador de milhares 6 2 3 5 3" xfId="8146" xr:uid="{00000000-0005-0000-0000-0000C1730000}"/>
    <cellStyle name="Separador de milhares 6 2 3 5 3 2" xfId="27333" xr:uid="{00000000-0005-0000-0000-0000C2730000}"/>
    <cellStyle name="Separador de milhares 6 2 3 5 3 3" xfId="37513" xr:uid="{00000000-0005-0000-0000-0000C3730000}"/>
    <cellStyle name="Separador de milhares 6 2 3 5 3 4" xfId="17152" xr:uid="{00000000-0005-0000-0000-0000C4730000}"/>
    <cellStyle name="Separador de milhares 6 2 3 5 4" xfId="10139" xr:uid="{00000000-0005-0000-0000-0000C5730000}"/>
    <cellStyle name="Separador de milhares 6 2 3 5 4 2" xfId="29323" xr:uid="{00000000-0005-0000-0000-0000C6730000}"/>
    <cellStyle name="Separador de milhares 6 2 3 5 4 3" xfId="39503" xr:uid="{00000000-0005-0000-0000-0000C7730000}"/>
    <cellStyle name="Separador de milhares 6 2 3 5 4 4" xfId="19143" xr:uid="{00000000-0005-0000-0000-0000C8730000}"/>
    <cellStyle name="Separador de milhares 6 2 3 5 5" xfId="23828" xr:uid="{00000000-0005-0000-0000-0000C9730000}"/>
    <cellStyle name="Separador de milhares 6 2 3 5 6" xfId="34008" xr:uid="{00000000-0005-0000-0000-0000CA730000}"/>
    <cellStyle name="Separador de milhares 6 2 3 5 7" xfId="13647" xr:uid="{00000000-0005-0000-0000-0000CB730000}"/>
    <cellStyle name="Separador de milhares 6 2 3 6" xfId="5517" xr:uid="{00000000-0005-0000-0000-0000CC730000}"/>
    <cellStyle name="Separador de milhares 6 2 3 6 2" xfId="9043" xr:uid="{00000000-0005-0000-0000-0000CD730000}"/>
    <cellStyle name="Separador de milhares 6 2 3 6 2 2" xfId="28227" xr:uid="{00000000-0005-0000-0000-0000CE730000}"/>
    <cellStyle name="Separador de milhares 6 2 3 6 2 3" xfId="38407" xr:uid="{00000000-0005-0000-0000-0000CF730000}"/>
    <cellStyle name="Separador de milhares 6 2 3 6 2 4" xfId="18047" xr:uid="{00000000-0005-0000-0000-0000D0730000}"/>
    <cellStyle name="Separador de milhares 6 2 3 6 3" xfId="24704" xr:uid="{00000000-0005-0000-0000-0000D1730000}"/>
    <cellStyle name="Separador de milhares 6 2 3 6 4" xfId="34884" xr:uid="{00000000-0005-0000-0000-0000D2730000}"/>
    <cellStyle name="Separador de milhares 6 2 3 6 5" xfId="14523" xr:uid="{00000000-0005-0000-0000-0000D3730000}"/>
    <cellStyle name="Separador de milhares 6 2 3 7" xfId="7270" xr:uid="{00000000-0005-0000-0000-0000D4730000}"/>
    <cellStyle name="Separador de milhares 6 2 3 7 2" xfId="26457" xr:uid="{00000000-0005-0000-0000-0000D5730000}"/>
    <cellStyle name="Separador de milhares 6 2 3 7 3" xfId="36637" xr:uid="{00000000-0005-0000-0000-0000D6730000}"/>
    <cellStyle name="Separador de milhares 6 2 3 7 4" xfId="16276" xr:uid="{00000000-0005-0000-0000-0000D7730000}"/>
    <cellStyle name="Separador de milhares 6 2 3 8" xfId="9263" xr:uid="{00000000-0005-0000-0000-0000D8730000}"/>
    <cellStyle name="Separador de milhares 6 2 3 8 2" xfId="28447" xr:uid="{00000000-0005-0000-0000-0000D9730000}"/>
    <cellStyle name="Separador de milhares 6 2 3 8 3" xfId="38627" xr:uid="{00000000-0005-0000-0000-0000DA730000}"/>
    <cellStyle name="Separador de milhares 6 2 3 8 4" xfId="18267" xr:uid="{00000000-0005-0000-0000-0000DB730000}"/>
    <cellStyle name="Separador de milhares 6 2 3 9" xfId="11016" xr:uid="{00000000-0005-0000-0000-0000DC730000}"/>
    <cellStyle name="Separador de milhares 6 2 3 9 2" xfId="30200" xr:uid="{00000000-0005-0000-0000-0000DD730000}"/>
    <cellStyle name="Separador de milhares 6 2 3 9 3" xfId="40380" xr:uid="{00000000-0005-0000-0000-0000DE730000}"/>
    <cellStyle name="Separador de milhares 6 2 3 9 4" xfId="20020" xr:uid="{00000000-0005-0000-0000-0000DF730000}"/>
    <cellStyle name="Separador de milhares 6 2 4" xfId="3758" xr:uid="{00000000-0005-0000-0000-0000E0730000}"/>
    <cellStyle name="Separador de milhares 6 2 4 10" xfId="11890" xr:uid="{00000000-0005-0000-0000-0000E1730000}"/>
    <cellStyle name="Separador de milhares 6 2 4 10 2" xfId="31074" xr:uid="{00000000-0005-0000-0000-0000E2730000}"/>
    <cellStyle name="Separador de milhares 6 2 4 10 3" xfId="41254" xr:uid="{00000000-0005-0000-0000-0000E3730000}"/>
    <cellStyle name="Separador de milhares 6 2 4 10 4" xfId="20894" xr:uid="{00000000-0005-0000-0000-0000E4730000}"/>
    <cellStyle name="Separador de milhares 6 2 4 11" xfId="21771" xr:uid="{00000000-0005-0000-0000-0000E5730000}"/>
    <cellStyle name="Separador de milhares 6 2 4 11 2" xfId="31951" xr:uid="{00000000-0005-0000-0000-0000E6730000}"/>
    <cellStyle name="Separador de milhares 6 2 4 11 3" xfId="42131" xr:uid="{00000000-0005-0000-0000-0000E7730000}"/>
    <cellStyle name="Separador de milhares 6 2 4 12" xfId="22667" xr:uid="{00000000-0005-0000-0000-0000E8730000}"/>
    <cellStyle name="Separador de milhares 6 2 4 12 2" xfId="32847" xr:uid="{00000000-0005-0000-0000-0000E9730000}"/>
    <cellStyle name="Separador de milhares 6 2 4 12 3" xfId="43027" xr:uid="{00000000-0005-0000-0000-0000EA730000}"/>
    <cellStyle name="Separador de milhares 6 2 4 13" xfId="22906" xr:uid="{00000000-0005-0000-0000-0000EB730000}"/>
    <cellStyle name="Separador de milhares 6 2 4 14" xfId="23075" xr:uid="{00000000-0005-0000-0000-0000EC730000}"/>
    <cellStyle name="Separador de milhares 6 2 4 15" xfId="33086" xr:uid="{00000000-0005-0000-0000-0000ED730000}"/>
    <cellStyle name="Separador de milhares 6 2 4 16" xfId="33255" xr:uid="{00000000-0005-0000-0000-0000EE730000}"/>
    <cellStyle name="Separador de milhares 6 2 4 17" xfId="43266" xr:uid="{00000000-0005-0000-0000-0000EF730000}"/>
    <cellStyle name="Separador de milhares 6 2 4 18" xfId="43505" xr:uid="{00000000-0005-0000-0000-0000F0730000}"/>
    <cellStyle name="Separador de milhares 6 2 4 19" xfId="12769" xr:uid="{00000000-0005-0000-0000-0000F1730000}"/>
    <cellStyle name="Separador de milhares 6 2 4 2" xfId="3879" xr:uid="{00000000-0005-0000-0000-0000F2730000}"/>
    <cellStyle name="Separador de milhares 6 2 4 2 10" xfId="21889" xr:uid="{00000000-0005-0000-0000-0000F3730000}"/>
    <cellStyle name="Separador de milhares 6 2 4 2 10 2" xfId="32069" xr:uid="{00000000-0005-0000-0000-0000F4730000}"/>
    <cellStyle name="Separador de milhares 6 2 4 2 10 3" xfId="42249" xr:uid="{00000000-0005-0000-0000-0000F5730000}"/>
    <cellStyle name="Separador de milhares 6 2 4 2 11" xfId="22785" xr:uid="{00000000-0005-0000-0000-0000F6730000}"/>
    <cellStyle name="Separador de milhares 6 2 4 2 11 2" xfId="32965" xr:uid="{00000000-0005-0000-0000-0000F7730000}"/>
    <cellStyle name="Separador de milhares 6 2 4 2 11 3" xfId="43145" xr:uid="{00000000-0005-0000-0000-0000F8730000}"/>
    <cellStyle name="Separador de milhares 6 2 4 2 12" xfId="23024" xr:uid="{00000000-0005-0000-0000-0000F9730000}"/>
    <cellStyle name="Separador de milhares 6 2 4 2 13" xfId="33204" xr:uid="{00000000-0005-0000-0000-0000FA730000}"/>
    <cellStyle name="Separador de milhares 6 2 4 2 14" xfId="43384" xr:uid="{00000000-0005-0000-0000-0000FB730000}"/>
    <cellStyle name="Separador de milhares 6 2 4 2 15" xfId="43623" xr:uid="{00000000-0005-0000-0000-0000FC730000}"/>
    <cellStyle name="Separador de milhares 6 2 4 2 16" xfId="12887" xr:uid="{00000000-0005-0000-0000-0000FD730000}"/>
    <cellStyle name="Separador de milhares 6 2 4 2 2" xfId="4099" xr:uid="{00000000-0005-0000-0000-0000FE730000}"/>
    <cellStyle name="Separador de milhares 6 2 4 2 2 10" xfId="23287" xr:uid="{00000000-0005-0000-0000-0000FF730000}"/>
    <cellStyle name="Separador de milhares 6 2 4 2 2 11" xfId="33467" xr:uid="{00000000-0005-0000-0000-000000740000}"/>
    <cellStyle name="Separador de milhares 6 2 4 2 2 12" xfId="13106" xr:uid="{00000000-0005-0000-0000-000001740000}"/>
    <cellStyle name="Separador de milhares 6 2 4 2 2 2" xfId="4537" xr:uid="{00000000-0005-0000-0000-000002740000}"/>
    <cellStyle name="Separador de milhares 6 2 4 2 2 2 10" xfId="33905" xr:uid="{00000000-0005-0000-0000-000003740000}"/>
    <cellStyle name="Separador de milhares 6 2 4 2 2 2 11" xfId="13544" xr:uid="{00000000-0005-0000-0000-000004740000}"/>
    <cellStyle name="Separador de milhares 6 2 4 2 2 2 2" xfId="5414" xr:uid="{00000000-0005-0000-0000-000005740000}"/>
    <cellStyle name="Separador de milhares 6 2 4 2 2 2 2 2" xfId="7166" xr:uid="{00000000-0005-0000-0000-000006740000}"/>
    <cellStyle name="Separador de milhares 6 2 4 2 2 2 2 2 2" xfId="26353" xr:uid="{00000000-0005-0000-0000-000007740000}"/>
    <cellStyle name="Separador de milhares 6 2 4 2 2 2 2 2 3" xfId="36533" xr:uid="{00000000-0005-0000-0000-000008740000}"/>
    <cellStyle name="Separador de milhares 6 2 4 2 2 2 2 2 4" xfId="16172" xr:uid="{00000000-0005-0000-0000-000009740000}"/>
    <cellStyle name="Separador de milhares 6 2 4 2 2 2 2 3" xfId="8919" xr:uid="{00000000-0005-0000-0000-00000A740000}"/>
    <cellStyle name="Separador de milhares 6 2 4 2 2 2 2 3 2" xfId="28106" xr:uid="{00000000-0005-0000-0000-00000B740000}"/>
    <cellStyle name="Separador de milhares 6 2 4 2 2 2 2 3 3" xfId="38286" xr:uid="{00000000-0005-0000-0000-00000C740000}"/>
    <cellStyle name="Separador de milhares 6 2 4 2 2 2 2 3 4" xfId="17925" xr:uid="{00000000-0005-0000-0000-00000D740000}"/>
    <cellStyle name="Separador de milhares 6 2 4 2 2 2 2 4" xfId="10912" xr:uid="{00000000-0005-0000-0000-00000E740000}"/>
    <cellStyle name="Separador de milhares 6 2 4 2 2 2 2 4 2" xfId="30096" xr:uid="{00000000-0005-0000-0000-00000F740000}"/>
    <cellStyle name="Separador de milhares 6 2 4 2 2 2 2 4 3" xfId="40276" xr:uid="{00000000-0005-0000-0000-000010740000}"/>
    <cellStyle name="Separador de milhares 6 2 4 2 2 2 2 4 4" xfId="19916" xr:uid="{00000000-0005-0000-0000-000011740000}"/>
    <cellStyle name="Separador de milhares 6 2 4 2 2 2 2 5" xfId="24601" xr:uid="{00000000-0005-0000-0000-000012740000}"/>
    <cellStyle name="Separador de milhares 6 2 4 2 2 2 2 6" xfId="34781" xr:uid="{00000000-0005-0000-0000-000013740000}"/>
    <cellStyle name="Separador de milhares 6 2 4 2 2 2 2 7" xfId="14420" xr:uid="{00000000-0005-0000-0000-000014740000}"/>
    <cellStyle name="Separador de milhares 6 2 4 2 2 2 3" xfId="6290" xr:uid="{00000000-0005-0000-0000-000015740000}"/>
    <cellStyle name="Separador de milhares 6 2 4 2 2 2 3 2" xfId="25477" xr:uid="{00000000-0005-0000-0000-000016740000}"/>
    <cellStyle name="Separador de milhares 6 2 4 2 2 2 3 3" xfId="35657" xr:uid="{00000000-0005-0000-0000-000017740000}"/>
    <cellStyle name="Separador de milhares 6 2 4 2 2 2 3 4" xfId="15296" xr:uid="{00000000-0005-0000-0000-000018740000}"/>
    <cellStyle name="Separador de milhares 6 2 4 2 2 2 4" xfId="8043" xr:uid="{00000000-0005-0000-0000-000019740000}"/>
    <cellStyle name="Separador de milhares 6 2 4 2 2 2 4 2" xfId="27230" xr:uid="{00000000-0005-0000-0000-00001A740000}"/>
    <cellStyle name="Separador de milhares 6 2 4 2 2 2 4 3" xfId="37410" xr:uid="{00000000-0005-0000-0000-00001B740000}"/>
    <cellStyle name="Separador de milhares 6 2 4 2 2 2 4 4" xfId="17049" xr:uid="{00000000-0005-0000-0000-00001C740000}"/>
    <cellStyle name="Separador de milhares 6 2 4 2 2 2 5" xfId="10036" xr:uid="{00000000-0005-0000-0000-00001D740000}"/>
    <cellStyle name="Separador de milhares 6 2 4 2 2 2 5 2" xfId="29220" xr:uid="{00000000-0005-0000-0000-00001E740000}"/>
    <cellStyle name="Separador de milhares 6 2 4 2 2 2 5 3" xfId="39400" xr:uid="{00000000-0005-0000-0000-00001F740000}"/>
    <cellStyle name="Separador de milhares 6 2 4 2 2 2 5 4" xfId="19040" xr:uid="{00000000-0005-0000-0000-000020740000}"/>
    <cellStyle name="Separador de milhares 6 2 4 2 2 2 6" xfId="11789" xr:uid="{00000000-0005-0000-0000-000021740000}"/>
    <cellStyle name="Separador de milhares 6 2 4 2 2 2 6 2" xfId="30973" xr:uid="{00000000-0005-0000-0000-000022740000}"/>
    <cellStyle name="Separador de milhares 6 2 4 2 2 2 6 3" xfId="41153" xr:uid="{00000000-0005-0000-0000-000023740000}"/>
    <cellStyle name="Separador de milhares 6 2 4 2 2 2 6 4" xfId="20793" xr:uid="{00000000-0005-0000-0000-000024740000}"/>
    <cellStyle name="Separador de milhares 6 2 4 2 2 2 7" xfId="12665" xr:uid="{00000000-0005-0000-0000-000025740000}"/>
    <cellStyle name="Separador de milhares 6 2 4 2 2 2 7 2" xfId="31849" xr:uid="{00000000-0005-0000-0000-000026740000}"/>
    <cellStyle name="Separador de milhares 6 2 4 2 2 2 7 3" xfId="42029" xr:uid="{00000000-0005-0000-0000-000027740000}"/>
    <cellStyle name="Separador de milhares 6 2 4 2 2 2 7 4" xfId="21669" xr:uid="{00000000-0005-0000-0000-000028740000}"/>
    <cellStyle name="Separador de milhares 6 2 4 2 2 2 8" xfId="22546" xr:uid="{00000000-0005-0000-0000-000029740000}"/>
    <cellStyle name="Separador de milhares 6 2 4 2 2 2 8 2" xfId="32726" xr:uid="{00000000-0005-0000-0000-00002A740000}"/>
    <cellStyle name="Separador de milhares 6 2 4 2 2 2 8 3" xfId="42906" xr:uid="{00000000-0005-0000-0000-00002B740000}"/>
    <cellStyle name="Separador de milhares 6 2 4 2 2 2 9" xfId="23725" xr:uid="{00000000-0005-0000-0000-00002C740000}"/>
    <cellStyle name="Separador de milhares 6 2 4 2 2 3" xfId="4976" xr:uid="{00000000-0005-0000-0000-00002D740000}"/>
    <cellStyle name="Separador de milhares 6 2 4 2 2 3 2" xfId="6728" xr:uid="{00000000-0005-0000-0000-00002E740000}"/>
    <cellStyle name="Separador de milhares 6 2 4 2 2 3 2 2" xfId="25915" xr:uid="{00000000-0005-0000-0000-00002F740000}"/>
    <cellStyle name="Separador de milhares 6 2 4 2 2 3 2 3" xfId="36095" xr:uid="{00000000-0005-0000-0000-000030740000}"/>
    <cellStyle name="Separador de milhares 6 2 4 2 2 3 2 4" xfId="15734" xr:uid="{00000000-0005-0000-0000-000031740000}"/>
    <cellStyle name="Separador de milhares 6 2 4 2 2 3 3" xfId="8481" xr:uid="{00000000-0005-0000-0000-000032740000}"/>
    <cellStyle name="Separador de milhares 6 2 4 2 2 3 3 2" xfId="27668" xr:uid="{00000000-0005-0000-0000-000033740000}"/>
    <cellStyle name="Separador de milhares 6 2 4 2 2 3 3 3" xfId="37848" xr:uid="{00000000-0005-0000-0000-000034740000}"/>
    <cellStyle name="Separador de milhares 6 2 4 2 2 3 3 4" xfId="17487" xr:uid="{00000000-0005-0000-0000-000035740000}"/>
    <cellStyle name="Separador de milhares 6 2 4 2 2 3 4" xfId="10474" xr:uid="{00000000-0005-0000-0000-000036740000}"/>
    <cellStyle name="Separador de milhares 6 2 4 2 2 3 4 2" xfId="29658" xr:uid="{00000000-0005-0000-0000-000037740000}"/>
    <cellStyle name="Separador de milhares 6 2 4 2 2 3 4 3" xfId="39838" xr:uid="{00000000-0005-0000-0000-000038740000}"/>
    <cellStyle name="Separador de milhares 6 2 4 2 2 3 4 4" xfId="19478" xr:uid="{00000000-0005-0000-0000-000039740000}"/>
    <cellStyle name="Separador de milhares 6 2 4 2 2 3 5" xfId="24163" xr:uid="{00000000-0005-0000-0000-00003A740000}"/>
    <cellStyle name="Separador de milhares 6 2 4 2 2 3 6" xfId="34343" xr:uid="{00000000-0005-0000-0000-00003B740000}"/>
    <cellStyle name="Separador de milhares 6 2 4 2 2 3 7" xfId="13982" xr:uid="{00000000-0005-0000-0000-00003C740000}"/>
    <cellStyle name="Separador de milhares 6 2 4 2 2 4" xfId="5852" xr:uid="{00000000-0005-0000-0000-00003D740000}"/>
    <cellStyle name="Separador de milhares 6 2 4 2 2 4 2" xfId="25039" xr:uid="{00000000-0005-0000-0000-00003E740000}"/>
    <cellStyle name="Separador de milhares 6 2 4 2 2 4 3" xfId="35219" xr:uid="{00000000-0005-0000-0000-00003F740000}"/>
    <cellStyle name="Separador de milhares 6 2 4 2 2 4 4" xfId="14858" xr:uid="{00000000-0005-0000-0000-000040740000}"/>
    <cellStyle name="Separador de milhares 6 2 4 2 2 5" xfId="7605" xr:uid="{00000000-0005-0000-0000-000041740000}"/>
    <cellStyle name="Separador de milhares 6 2 4 2 2 5 2" xfId="26792" xr:uid="{00000000-0005-0000-0000-000042740000}"/>
    <cellStyle name="Separador de milhares 6 2 4 2 2 5 3" xfId="36972" xr:uid="{00000000-0005-0000-0000-000043740000}"/>
    <cellStyle name="Separador de milhares 6 2 4 2 2 5 4" xfId="16611" xr:uid="{00000000-0005-0000-0000-000044740000}"/>
    <cellStyle name="Separador de milhares 6 2 4 2 2 6" xfId="9598" xr:uid="{00000000-0005-0000-0000-000045740000}"/>
    <cellStyle name="Separador de milhares 6 2 4 2 2 6 2" xfId="28782" xr:uid="{00000000-0005-0000-0000-000046740000}"/>
    <cellStyle name="Separador de milhares 6 2 4 2 2 6 3" xfId="38962" xr:uid="{00000000-0005-0000-0000-000047740000}"/>
    <cellStyle name="Separador de milhares 6 2 4 2 2 6 4" xfId="18602" xr:uid="{00000000-0005-0000-0000-000048740000}"/>
    <cellStyle name="Separador de milhares 6 2 4 2 2 7" xfId="11351" xr:uid="{00000000-0005-0000-0000-000049740000}"/>
    <cellStyle name="Separador de milhares 6 2 4 2 2 7 2" xfId="30535" xr:uid="{00000000-0005-0000-0000-00004A740000}"/>
    <cellStyle name="Separador de milhares 6 2 4 2 2 7 3" xfId="40715" xr:uid="{00000000-0005-0000-0000-00004B740000}"/>
    <cellStyle name="Separador de milhares 6 2 4 2 2 7 4" xfId="20355" xr:uid="{00000000-0005-0000-0000-00004C740000}"/>
    <cellStyle name="Separador de milhares 6 2 4 2 2 8" xfId="12227" xr:uid="{00000000-0005-0000-0000-00004D740000}"/>
    <cellStyle name="Separador de milhares 6 2 4 2 2 8 2" xfId="31411" xr:uid="{00000000-0005-0000-0000-00004E740000}"/>
    <cellStyle name="Separador de milhares 6 2 4 2 2 8 3" xfId="41591" xr:uid="{00000000-0005-0000-0000-00004F740000}"/>
    <cellStyle name="Separador de milhares 6 2 4 2 2 8 4" xfId="21231" xr:uid="{00000000-0005-0000-0000-000050740000}"/>
    <cellStyle name="Separador de milhares 6 2 4 2 2 9" xfId="22108" xr:uid="{00000000-0005-0000-0000-000051740000}"/>
    <cellStyle name="Separador de milhares 6 2 4 2 2 9 2" xfId="32288" xr:uid="{00000000-0005-0000-0000-000052740000}"/>
    <cellStyle name="Separador de milhares 6 2 4 2 2 9 3" xfId="42468" xr:uid="{00000000-0005-0000-0000-000053740000}"/>
    <cellStyle name="Separador de milhares 6 2 4 2 3" xfId="4318" xr:uid="{00000000-0005-0000-0000-000054740000}"/>
    <cellStyle name="Separador de milhares 6 2 4 2 3 10" xfId="33686" xr:uid="{00000000-0005-0000-0000-000055740000}"/>
    <cellStyle name="Separador de milhares 6 2 4 2 3 11" xfId="13325" xr:uid="{00000000-0005-0000-0000-000056740000}"/>
    <cellStyle name="Separador de milhares 6 2 4 2 3 2" xfId="5195" xr:uid="{00000000-0005-0000-0000-000057740000}"/>
    <cellStyle name="Separador de milhares 6 2 4 2 3 2 2" xfId="6947" xr:uid="{00000000-0005-0000-0000-000058740000}"/>
    <cellStyle name="Separador de milhares 6 2 4 2 3 2 2 2" xfId="26134" xr:uid="{00000000-0005-0000-0000-000059740000}"/>
    <cellStyle name="Separador de milhares 6 2 4 2 3 2 2 3" xfId="36314" xr:uid="{00000000-0005-0000-0000-00005A740000}"/>
    <cellStyle name="Separador de milhares 6 2 4 2 3 2 2 4" xfId="15953" xr:uid="{00000000-0005-0000-0000-00005B740000}"/>
    <cellStyle name="Separador de milhares 6 2 4 2 3 2 3" xfId="8700" xr:uid="{00000000-0005-0000-0000-00005C740000}"/>
    <cellStyle name="Separador de milhares 6 2 4 2 3 2 3 2" xfId="27887" xr:uid="{00000000-0005-0000-0000-00005D740000}"/>
    <cellStyle name="Separador de milhares 6 2 4 2 3 2 3 3" xfId="38067" xr:uid="{00000000-0005-0000-0000-00005E740000}"/>
    <cellStyle name="Separador de milhares 6 2 4 2 3 2 3 4" xfId="17706" xr:uid="{00000000-0005-0000-0000-00005F740000}"/>
    <cellStyle name="Separador de milhares 6 2 4 2 3 2 4" xfId="10693" xr:uid="{00000000-0005-0000-0000-000060740000}"/>
    <cellStyle name="Separador de milhares 6 2 4 2 3 2 4 2" xfId="29877" xr:uid="{00000000-0005-0000-0000-000061740000}"/>
    <cellStyle name="Separador de milhares 6 2 4 2 3 2 4 3" xfId="40057" xr:uid="{00000000-0005-0000-0000-000062740000}"/>
    <cellStyle name="Separador de milhares 6 2 4 2 3 2 4 4" xfId="19697" xr:uid="{00000000-0005-0000-0000-000063740000}"/>
    <cellStyle name="Separador de milhares 6 2 4 2 3 2 5" xfId="24382" xr:uid="{00000000-0005-0000-0000-000064740000}"/>
    <cellStyle name="Separador de milhares 6 2 4 2 3 2 6" xfId="34562" xr:uid="{00000000-0005-0000-0000-000065740000}"/>
    <cellStyle name="Separador de milhares 6 2 4 2 3 2 7" xfId="14201" xr:uid="{00000000-0005-0000-0000-000066740000}"/>
    <cellStyle name="Separador de milhares 6 2 4 2 3 3" xfId="6071" xr:uid="{00000000-0005-0000-0000-000067740000}"/>
    <cellStyle name="Separador de milhares 6 2 4 2 3 3 2" xfId="25258" xr:uid="{00000000-0005-0000-0000-000068740000}"/>
    <cellStyle name="Separador de milhares 6 2 4 2 3 3 3" xfId="35438" xr:uid="{00000000-0005-0000-0000-000069740000}"/>
    <cellStyle name="Separador de milhares 6 2 4 2 3 3 4" xfId="15077" xr:uid="{00000000-0005-0000-0000-00006A740000}"/>
    <cellStyle name="Separador de milhares 6 2 4 2 3 4" xfId="7824" xr:uid="{00000000-0005-0000-0000-00006B740000}"/>
    <cellStyle name="Separador de milhares 6 2 4 2 3 4 2" xfId="27011" xr:uid="{00000000-0005-0000-0000-00006C740000}"/>
    <cellStyle name="Separador de milhares 6 2 4 2 3 4 3" xfId="37191" xr:uid="{00000000-0005-0000-0000-00006D740000}"/>
    <cellStyle name="Separador de milhares 6 2 4 2 3 4 4" xfId="16830" xr:uid="{00000000-0005-0000-0000-00006E740000}"/>
    <cellStyle name="Separador de milhares 6 2 4 2 3 5" xfId="9817" xr:uid="{00000000-0005-0000-0000-00006F740000}"/>
    <cellStyle name="Separador de milhares 6 2 4 2 3 5 2" xfId="29001" xr:uid="{00000000-0005-0000-0000-000070740000}"/>
    <cellStyle name="Separador de milhares 6 2 4 2 3 5 3" xfId="39181" xr:uid="{00000000-0005-0000-0000-000071740000}"/>
    <cellStyle name="Separador de milhares 6 2 4 2 3 5 4" xfId="18821" xr:uid="{00000000-0005-0000-0000-000072740000}"/>
    <cellStyle name="Separador de milhares 6 2 4 2 3 6" xfId="11570" xr:uid="{00000000-0005-0000-0000-000073740000}"/>
    <cellStyle name="Separador de milhares 6 2 4 2 3 6 2" xfId="30754" xr:uid="{00000000-0005-0000-0000-000074740000}"/>
    <cellStyle name="Separador de milhares 6 2 4 2 3 6 3" xfId="40934" xr:uid="{00000000-0005-0000-0000-000075740000}"/>
    <cellStyle name="Separador de milhares 6 2 4 2 3 6 4" xfId="20574" xr:uid="{00000000-0005-0000-0000-000076740000}"/>
    <cellStyle name="Separador de milhares 6 2 4 2 3 7" xfId="12446" xr:uid="{00000000-0005-0000-0000-000077740000}"/>
    <cellStyle name="Separador de milhares 6 2 4 2 3 7 2" xfId="31630" xr:uid="{00000000-0005-0000-0000-000078740000}"/>
    <cellStyle name="Separador de milhares 6 2 4 2 3 7 3" xfId="41810" xr:uid="{00000000-0005-0000-0000-000079740000}"/>
    <cellStyle name="Separador de milhares 6 2 4 2 3 7 4" xfId="21450" xr:uid="{00000000-0005-0000-0000-00007A740000}"/>
    <cellStyle name="Separador de milhares 6 2 4 2 3 8" xfId="22327" xr:uid="{00000000-0005-0000-0000-00007B740000}"/>
    <cellStyle name="Separador de milhares 6 2 4 2 3 8 2" xfId="32507" xr:uid="{00000000-0005-0000-0000-00007C740000}"/>
    <cellStyle name="Separador de milhares 6 2 4 2 3 8 3" xfId="42687" xr:uid="{00000000-0005-0000-0000-00007D740000}"/>
    <cellStyle name="Separador de milhares 6 2 4 2 3 9" xfId="23506" xr:uid="{00000000-0005-0000-0000-00007E740000}"/>
    <cellStyle name="Separador de milhares 6 2 4 2 4" xfId="4757" xr:uid="{00000000-0005-0000-0000-00007F740000}"/>
    <cellStyle name="Separador de milhares 6 2 4 2 4 2" xfId="6509" xr:uid="{00000000-0005-0000-0000-000080740000}"/>
    <cellStyle name="Separador de milhares 6 2 4 2 4 2 2" xfId="25696" xr:uid="{00000000-0005-0000-0000-000081740000}"/>
    <cellStyle name="Separador de milhares 6 2 4 2 4 2 3" xfId="35876" xr:uid="{00000000-0005-0000-0000-000082740000}"/>
    <cellStyle name="Separador de milhares 6 2 4 2 4 2 4" xfId="15515" xr:uid="{00000000-0005-0000-0000-000083740000}"/>
    <cellStyle name="Separador de milhares 6 2 4 2 4 3" xfId="8262" xr:uid="{00000000-0005-0000-0000-000084740000}"/>
    <cellStyle name="Separador de milhares 6 2 4 2 4 3 2" xfId="27449" xr:uid="{00000000-0005-0000-0000-000085740000}"/>
    <cellStyle name="Separador de milhares 6 2 4 2 4 3 3" xfId="37629" xr:uid="{00000000-0005-0000-0000-000086740000}"/>
    <cellStyle name="Separador de milhares 6 2 4 2 4 3 4" xfId="17268" xr:uid="{00000000-0005-0000-0000-000087740000}"/>
    <cellStyle name="Separador de milhares 6 2 4 2 4 4" xfId="10255" xr:uid="{00000000-0005-0000-0000-000088740000}"/>
    <cellStyle name="Separador de milhares 6 2 4 2 4 4 2" xfId="29439" xr:uid="{00000000-0005-0000-0000-000089740000}"/>
    <cellStyle name="Separador de milhares 6 2 4 2 4 4 3" xfId="39619" xr:uid="{00000000-0005-0000-0000-00008A740000}"/>
    <cellStyle name="Separador de milhares 6 2 4 2 4 4 4" xfId="19259" xr:uid="{00000000-0005-0000-0000-00008B740000}"/>
    <cellStyle name="Separador de milhares 6 2 4 2 4 5" xfId="23944" xr:uid="{00000000-0005-0000-0000-00008C740000}"/>
    <cellStyle name="Separador de milhares 6 2 4 2 4 6" xfId="34124" xr:uid="{00000000-0005-0000-0000-00008D740000}"/>
    <cellStyle name="Separador de milhares 6 2 4 2 4 7" xfId="13763" xr:uid="{00000000-0005-0000-0000-00008E740000}"/>
    <cellStyle name="Separador de milhares 6 2 4 2 5" xfId="5633" xr:uid="{00000000-0005-0000-0000-00008F740000}"/>
    <cellStyle name="Separador de milhares 6 2 4 2 5 2" xfId="9159" xr:uid="{00000000-0005-0000-0000-000090740000}"/>
    <cellStyle name="Separador de milhares 6 2 4 2 5 2 2" xfId="28343" xr:uid="{00000000-0005-0000-0000-000091740000}"/>
    <cellStyle name="Separador de milhares 6 2 4 2 5 2 3" xfId="38523" xr:uid="{00000000-0005-0000-0000-000092740000}"/>
    <cellStyle name="Separador de milhares 6 2 4 2 5 2 4" xfId="18163" xr:uid="{00000000-0005-0000-0000-000093740000}"/>
    <cellStyle name="Separador de milhares 6 2 4 2 5 3" xfId="24820" xr:uid="{00000000-0005-0000-0000-000094740000}"/>
    <cellStyle name="Separador de milhares 6 2 4 2 5 4" xfId="35000" xr:uid="{00000000-0005-0000-0000-000095740000}"/>
    <cellStyle name="Separador de milhares 6 2 4 2 5 5" xfId="14639" xr:uid="{00000000-0005-0000-0000-000096740000}"/>
    <cellStyle name="Separador de milhares 6 2 4 2 6" xfId="7386" xr:uid="{00000000-0005-0000-0000-000097740000}"/>
    <cellStyle name="Separador de milhares 6 2 4 2 6 2" xfId="26573" xr:uid="{00000000-0005-0000-0000-000098740000}"/>
    <cellStyle name="Separador de milhares 6 2 4 2 6 3" xfId="36753" xr:uid="{00000000-0005-0000-0000-000099740000}"/>
    <cellStyle name="Separador de milhares 6 2 4 2 6 4" xfId="16392" xr:uid="{00000000-0005-0000-0000-00009A740000}"/>
    <cellStyle name="Separador de milhares 6 2 4 2 7" xfId="9379" xr:uid="{00000000-0005-0000-0000-00009B740000}"/>
    <cellStyle name="Separador de milhares 6 2 4 2 7 2" xfId="28563" xr:uid="{00000000-0005-0000-0000-00009C740000}"/>
    <cellStyle name="Separador de milhares 6 2 4 2 7 3" xfId="38743" xr:uid="{00000000-0005-0000-0000-00009D740000}"/>
    <cellStyle name="Separador de milhares 6 2 4 2 7 4" xfId="18383" xr:uid="{00000000-0005-0000-0000-00009E740000}"/>
    <cellStyle name="Separador de milhares 6 2 4 2 8" xfId="11132" xr:uid="{00000000-0005-0000-0000-00009F740000}"/>
    <cellStyle name="Separador de milhares 6 2 4 2 8 2" xfId="30316" xr:uid="{00000000-0005-0000-0000-0000A0740000}"/>
    <cellStyle name="Separador de milhares 6 2 4 2 8 3" xfId="40496" xr:uid="{00000000-0005-0000-0000-0000A1740000}"/>
    <cellStyle name="Separador de milhares 6 2 4 2 8 4" xfId="20136" xr:uid="{00000000-0005-0000-0000-0000A2740000}"/>
    <cellStyle name="Separador de milhares 6 2 4 2 9" xfId="12008" xr:uid="{00000000-0005-0000-0000-0000A3740000}"/>
    <cellStyle name="Separador de milhares 6 2 4 2 9 2" xfId="31192" xr:uid="{00000000-0005-0000-0000-0000A4740000}"/>
    <cellStyle name="Separador de milhares 6 2 4 2 9 3" xfId="41372" xr:uid="{00000000-0005-0000-0000-0000A5740000}"/>
    <cellStyle name="Separador de milhares 6 2 4 2 9 4" xfId="21012" xr:uid="{00000000-0005-0000-0000-0000A6740000}"/>
    <cellStyle name="Separador de milhares 6 2 4 3" xfId="3981" xr:uid="{00000000-0005-0000-0000-0000A7740000}"/>
    <cellStyle name="Separador de milhares 6 2 4 3 10" xfId="23169" xr:uid="{00000000-0005-0000-0000-0000A8740000}"/>
    <cellStyle name="Separador de milhares 6 2 4 3 11" xfId="33349" xr:uid="{00000000-0005-0000-0000-0000A9740000}"/>
    <cellStyle name="Separador de milhares 6 2 4 3 12" xfId="12988" xr:uid="{00000000-0005-0000-0000-0000AA740000}"/>
    <cellStyle name="Separador de milhares 6 2 4 3 2" xfId="4419" xr:uid="{00000000-0005-0000-0000-0000AB740000}"/>
    <cellStyle name="Separador de milhares 6 2 4 3 2 10" xfId="33787" xr:uid="{00000000-0005-0000-0000-0000AC740000}"/>
    <cellStyle name="Separador de milhares 6 2 4 3 2 11" xfId="13426" xr:uid="{00000000-0005-0000-0000-0000AD740000}"/>
    <cellStyle name="Separador de milhares 6 2 4 3 2 2" xfId="5296" xr:uid="{00000000-0005-0000-0000-0000AE740000}"/>
    <cellStyle name="Separador de milhares 6 2 4 3 2 2 2" xfId="7048" xr:uid="{00000000-0005-0000-0000-0000AF740000}"/>
    <cellStyle name="Separador de milhares 6 2 4 3 2 2 2 2" xfId="26235" xr:uid="{00000000-0005-0000-0000-0000B0740000}"/>
    <cellStyle name="Separador de milhares 6 2 4 3 2 2 2 3" xfId="36415" xr:uid="{00000000-0005-0000-0000-0000B1740000}"/>
    <cellStyle name="Separador de milhares 6 2 4 3 2 2 2 4" xfId="16054" xr:uid="{00000000-0005-0000-0000-0000B2740000}"/>
    <cellStyle name="Separador de milhares 6 2 4 3 2 2 3" xfId="8801" xr:uid="{00000000-0005-0000-0000-0000B3740000}"/>
    <cellStyle name="Separador de milhares 6 2 4 3 2 2 3 2" xfId="27988" xr:uid="{00000000-0005-0000-0000-0000B4740000}"/>
    <cellStyle name="Separador de milhares 6 2 4 3 2 2 3 3" xfId="38168" xr:uid="{00000000-0005-0000-0000-0000B5740000}"/>
    <cellStyle name="Separador de milhares 6 2 4 3 2 2 3 4" xfId="17807" xr:uid="{00000000-0005-0000-0000-0000B6740000}"/>
    <cellStyle name="Separador de milhares 6 2 4 3 2 2 4" xfId="10794" xr:uid="{00000000-0005-0000-0000-0000B7740000}"/>
    <cellStyle name="Separador de milhares 6 2 4 3 2 2 4 2" xfId="29978" xr:uid="{00000000-0005-0000-0000-0000B8740000}"/>
    <cellStyle name="Separador de milhares 6 2 4 3 2 2 4 3" xfId="40158" xr:uid="{00000000-0005-0000-0000-0000B9740000}"/>
    <cellStyle name="Separador de milhares 6 2 4 3 2 2 4 4" xfId="19798" xr:uid="{00000000-0005-0000-0000-0000BA740000}"/>
    <cellStyle name="Separador de milhares 6 2 4 3 2 2 5" xfId="24483" xr:uid="{00000000-0005-0000-0000-0000BB740000}"/>
    <cellStyle name="Separador de milhares 6 2 4 3 2 2 6" xfId="34663" xr:uid="{00000000-0005-0000-0000-0000BC740000}"/>
    <cellStyle name="Separador de milhares 6 2 4 3 2 2 7" xfId="14302" xr:uid="{00000000-0005-0000-0000-0000BD740000}"/>
    <cellStyle name="Separador de milhares 6 2 4 3 2 3" xfId="6172" xr:uid="{00000000-0005-0000-0000-0000BE740000}"/>
    <cellStyle name="Separador de milhares 6 2 4 3 2 3 2" xfId="25359" xr:uid="{00000000-0005-0000-0000-0000BF740000}"/>
    <cellStyle name="Separador de milhares 6 2 4 3 2 3 3" xfId="35539" xr:uid="{00000000-0005-0000-0000-0000C0740000}"/>
    <cellStyle name="Separador de milhares 6 2 4 3 2 3 4" xfId="15178" xr:uid="{00000000-0005-0000-0000-0000C1740000}"/>
    <cellStyle name="Separador de milhares 6 2 4 3 2 4" xfId="7925" xr:uid="{00000000-0005-0000-0000-0000C2740000}"/>
    <cellStyle name="Separador de milhares 6 2 4 3 2 4 2" xfId="27112" xr:uid="{00000000-0005-0000-0000-0000C3740000}"/>
    <cellStyle name="Separador de milhares 6 2 4 3 2 4 3" xfId="37292" xr:uid="{00000000-0005-0000-0000-0000C4740000}"/>
    <cellStyle name="Separador de milhares 6 2 4 3 2 4 4" xfId="16931" xr:uid="{00000000-0005-0000-0000-0000C5740000}"/>
    <cellStyle name="Separador de milhares 6 2 4 3 2 5" xfId="9918" xr:uid="{00000000-0005-0000-0000-0000C6740000}"/>
    <cellStyle name="Separador de milhares 6 2 4 3 2 5 2" xfId="29102" xr:uid="{00000000-0005-0000-0000-0000C7740000}"/>
    <cellStyle name="Separador de milhares 6 2 4 3 2 5 3" xfId="39282" xr:uid="{00000000-0005-0000-0000-0000C8740000}"/>
    <cellStyle name="Separador de milhares 6 2 4 3 2 5 4" xfId="18922" xr:uid="{00000000-0005-0000-0000-0000C9740000}"/>
    <cellStyle name="Separador de milhares 6 2 4 3 2 6" xfId="11671" xr:uid="{00000000-0005-0000-0000-0000CA740000}"/>
    <cellStyle name="Separador de milhares 6 2 4 3 2 6 2" xfId="30855" xr:uid="{00000000-0005-0000-0000-0000CB740000}"/>
    <cellStyle name="Separador de milhares 6 2 4 3 2 6 3" xfId="41035" xr:uid="{00000000-0005-0000-0000-0000CC740000}"/>
    <cellStyle name="Separador de milhares 6 2 4 3 2 6 4" xfId="20675" xr:uid="{00000000-0005-0000-0000-0000CD740000}"/>
    <cellStyle name="Separador de milhares 6 2 4 3 2 7" xfId="12547" xr:uid="{00000000-0005-0000-0000-0000CE740000}"/>
    <cellStyle name="Separador de milhares 6 2 4 3 2 7 2" xfId="31731" xr:uid="{00000000-0005-0000-0000-0000CF740000}"/>
    <cellStyle name="Separador de milhares 6 2 4 3 2 7 3" xfId="41911" xr:uid="{00000000-0005-0000-0000-0000D0740000}"/>
    <cellStyle name="Separador de milhares 6 2 4 3 2 7 4" xfId="21551" xr:uid="{00000000-0005-0000-0000-0000D1740000}"/>
    <cellStyle name="Separador de milhares 6 2 4 3 2 8" xfId="22428" xr:uid="{00000000-0005-0000-0000-0000D2740000}"/>
    <cellStyle name="Separador de milhares 6 2 4 3 2 8 2" xfId="32608" xr:uid="{00000000-0005-0000-0000-0000D3740000}"/>
    <cellStyle name="Separador de milhares 6 2 4 3 2 8 3" xfId="42788" xr:uid="{00000000-0005-0000-0000-0000D4740000}"/>
    <cellStyle name="Separador de milhares 6 2 4 3 2 9" xfId="23607" xr:uid="{00000000-0005-0000-0000-0000D5740000}"/>
    <cellStyle name="Separador de milhares 6 2 4 3 3" xfId="4858" xr:uid="{00000000-0005-0000-0000-0000D6740000}"/>
    <cellStyle name="Separador de milhares 6 2 4 3 3 2" xfId="6610" xr:uid="{00000000-0005-0000-0000-0000D7740000}"/>
    <cellStyle name="Separador de milhares 6 2 4 3 3 2 2" xfId="25797" xr:uid="{00000000-0005-0000-0000-0000D8740000}"/>
    <cellStyle name="Separador de milhares 6 2 4 3 3 2 3" xfId="35977" xr:uid="{00000000-0005-0000-0000-0000D9740000}"/>
    <cellStyle name="Separador de milhares 6 2 4 3 3 2 4" xfId="15616" xr:uid="{00000000-0005-0000-0000-0000DA740000}"/>
    <cellStyle name="Separador de milhares 6 2 4 3 3 3" xfId="8363" xr:uid="{00000000-0005-0000-0000-0000DB740000}"/>
    <cellStyle name="Separador de milhares 6 2 4 3 3 3 2" xfId="27550" xr:uid="{00000000-0005-0000-0000-0000DC740000}"/>
    <cellStyle name="Separador de milhares 6 2 4 3 3 3 3" xfId="37730" xr:uid="{00000000-0005-0000-0000-0000DD740000}"/>
    <cellStyle name="Separador de milhares 6 2 4 3 3 3 4" xfId="17369" xr:uid="{00000000-0005-0000-0000-0000DE740000}"/>
    <cellStyle name="Separador de milhares 6 2 4 3 3 4" xfId="10356" xr:uid="{00000000-0005-0000-0000-0000DF740000}"/>
    <cellStyle name="Separador de milhares 6 2 4 3 3 4 2" xfId="29540" xr:uid="{00000000-0005-0000-0000-0000E0740000}"/>
    <cellStyle name="Separador de milhares 6 2 4 3 3 4 3" xfId="39720" xr:uid="{00000000-0005-0000-0000-0000E1740000}"/>
    <cellStyle name="Separador de milhares 6 2 4 3 3 4 4" xfId="19360" xr:uid="{00000000-0005-0000-0000-0000E2740000}"/>
    <cellStyle name="Separador de milhares 6 2 4 3 3 5" xfId="24045" xr:uid="{00000000-0005-0000-0000-0000E3740000}"/>
    <cellStyle name="Separador de milhares 6 2 4 3 3 6" xfId="34225" xr:uid="{00000000-0005-0000-0000-0000E4740000}"/>
    <cellStyle name="Separador de milhares 6 2 4 3 3 7" xfId="13864" xr:uid="{00000000-0005-0000-0000-0000E5740000}"/>
    <cellStyle name="Separador de milhares 6 2 4 3 4" xfId="5734" xr:uid="{00000000-0005-0000-0000-0000E6740000}"/>
    <cellStyle name="Separador de milhares 6 2 4 3 4 2" xfId="24921" xr:uid="{00000000-0005-0000-0000-0000E7740000}"/>
    <cellStyle name="Separador de milhares 6 2 4 3 4 3" xfId="35101" xr:uid="{00000000-0005-0000-0000-0000E8740000}"/>
    <cellStyle name="Separador de milhares 6 2 4 3 4 4" xfId="14740" xr:uid="{00000000-0005-0000-0000-0000E9740000}"/>
    <cellStyle name="Separador de milhares 6 2 4 3 5" xfId="7487" xr:uid="{00000000-0005-0000-0000-0000EA740000}"/>
    <cellStyle name="Separador de milhares 6 2 4 3 5 2" xfId="26674" xr:uid="{00000000-0005-0000-0000-0000EB740000}"/>
    <cellStyle name="Separador de milhares 6 2 4 3 5 3" xfId="36854" xr:uid="{00000000-0005-0000-0000-0000EC740000}"/>
    <cellStyle name="Separador de milhares 6 2 4 3 5 4" xfId="16493" xr:uid="{00000000-0005-0000-0000-0000ED740000}"/>
    <cellStyle name="Separador de milhares 6 2 4 3 6" xfId="9480" xr:uid="{00000000-0005-0000-0000-0000EE740000}"/>
    <cellStyle name="Separador de milhares 6 2 4 3 6 2" xfId="28664" xr:uid="{00000000-0005-0000-0000-0000EF740000}"/>
    <cellStyle name="Separador de milhares 6 2 4 3 6 3" xfId="38844" xr:uid="{00000000-0005-0000-0000-0000F0740000}"/>
    <cellStyle name="Separador de milhares 6 2 4 3 6 4" xfId="18484" xr:uid="{00000000-0005-0000-0000-0000F1740000}"/>
    <cellStyle name="Separador de milhares 6 2 4 3 7" xfId="11233" xr:uid="{00000000-0005-0000-0000-0000F2740000}"/>
    <cellStyle name="Separador de milhares 6 2 4 3 7 2" xfId="30417" xr:uid="{00000000-0005-0000-0000-0000F3740000}"/>
    <cellStyle name="Separador de milhares 6 2 4 3 7 3" xfId="40597" xr:uid="{00000000-0005-0000-0000-0000F4740000}"/>
    <cellStyle name="Separador de milhares 6 2 4 3 7 4" xfId="20237" xr:uid="{00000000-0005-0000-0000-0000F5740000}"/>
    <cellStyle name="Separador de milhares 6 2 4 3 8" xfId="12109" xr:uid="{00000000-0005-0000-0000-0000F6740000}"/>
    <cellStyle name="Separador de milhares 6 2 4 3 8 2" xfId="31293" xr:uid="{00000000-0005-0000-0000-0000F7740000}"/>
    <cellStyle name="Separador de milhares 6 2 4 3 8 3" xfId="41473" xr:uid="{00000000-0005-0000-0000-0000F8740000}"/>
    <cellStyle name="Separador de milhares 6 2 4 3 8 4" xfId="21113" xr:uid="{00000000-0005-0000-0000-0000F9740000}"/>
    <cellStyle name="Separador de milhares 6 2 4 3 9" xfId="21990" xr:uid="{00000000-0005-0000-0000-0000FA740000}"/>
    <cellStyle name="Separador de milhares 6 2 4 3 9 2" xfId="32170" xr:uid="{00000000-0005-0000-0000-0000FB740000}"/>
    <cellStyle name="Separador de milhares 6 2 4 3 9 3" xfId="42350" xr:uid="{00000000-0005-0000-0000-0000FC740000}"/>
    <cellStyle name="Separador de milhares 6 2 4 4" xfId="4200" xr:uid="{00000000-0005-0000-0000-0000FD740000}"/>
    <cellStyle name="Separador de milhares 6 2 4 4 10" xfId="33568" xr:uid="{00000000-0005-0000-0000-0000FE740000}"/>
    <cellStyle name="Separador de milhares 6 2 4 4 11" xfId="13207" xr:uid="{00000000-0005-0000-0000-0000FF740000}"/>
    <cellStyle name="Separador de milhares 6 2 4 4 2" xfId="5077" xr:uid="{00000000-0005-0000-0000-000000750000}"/>
    <cellStyle name="Separador de milhares 6 2 4 4 2 2" xfId="6829" xr:uid="{00000000-0005-0000-0000-000001750000}"/>
    <cellStyle name="Separador de milhares 6 2 4 4 2 2 2" xfId="26016" xr:uid="{00000000-0005-0000-0000-000002750000}"/>
    <cellStyle name="Separador de milhares 6 2 4 4 2 2 3" xfId="36196" xr:uid="{00000000-0005-0000-0000-000003750000}"/>
    <cellStyle name="Separador de milhares 6 2 4 4 2 2 4" xfId="15835" xr:uid="{00000000-0005-0000-0000-000004750000}"/>
    <cellStyle name="Separador de milhares 6 2 4 4 2 3" xfId="8582" xr:uid="{00000000-0005-0000-0000-000005750000}"/>
    <cellStyle name="Separador de milhares 6 2 4 4 2 3 2" xfId="27769" xr:uid="{00000000-0005-0000-0000-000006750000}"/>
    <cellStyle name="Separador de milhares 6 2 4 4 2 3 3" xfId="37949" xr:uid="{00000000-0005-0000-0000-000007750000}"/>
    <cellStyle name="Separador de milhares 6 2 4 4 2 3 4" xfId="17588" xr:uid="{00000000-0005-0000-0000-000008750000}"/>
    <cellStyle name="Separador de milhares 6 2 4 4 2 4" xfId="10575" xr:uid="{00000000-0005-0000-0000-000009750000}"/>
    <cellStyle name="Separador de milhares 6 2 4 4 2 4 2" xfId="29759" xr:uid="{00000000-0005-0000-0000-00000A750000}"/>
    <cellStyle name="Separador de milhares 6 2 4 4 2 4 3" xfId="39939" xr:uid="{00000000-0005-0000-0000-00000B750000}"/>
    <cellStyle name="Separador de milhares 6 2 4 4 2 4 4" xfId="19579" xr:uid="{00000000-0005-0000-0000-00000C750000}"/>
    <cellStyle name="Separador de milhares 6 2 4 4 2 5" xfId="24264" xr:uid="{00000000-0005-0000-0000-00000D750000}"/>
    <cellStyle name="Separador de milhares 6 2 4 4 2 6" xfId="34444" xr:uid="{00000000-0005-0000-0000-00000E750000}"/>
    <cellStyle name="Separador de milhares 6 2 4 4 2 7" xfId="14083" xr:uid="{00000000-0005-0000-0000-00000F750000}"/>
    <cellStyle name="Separador de milhares 6 2 4 4 3" xfId="5953" xr:uid="{00000000-0005-0000-0000-000010750000}"/>
    <cellStyle name="Separador de milhares 6 2 4 4 3 2" xfId="25140" xr:uid="{00000000-0005-0000-0000-000011750000}"/>
    <cellStyle name="Separador de milhares 6 2 4 4 3 3" xfId="35320" xr:uid="{00000000-0005-0000-0000-000012750000}"/>
    <cellStyle name="Separador de milhares 6 2 4 4 3 4" xfId="14959" xr:uid="{00000000-0005-0000-0000-000013750000}"/>
    <cellStyle name="Separador de milhares 6 2 4 4 4" xfId="7706" xr:uid="{00000000-0005-0000-0000-000014750000}"/>
    <cellStyle name="Separador de milhares 6 2 4 4 4 2" xfId="26893" xr:uid="{00000000-0005-0000-0000-000015750000}"/>
    <cellStyle name="Separador de milhares 6 2 4 4 4 3" xfId="37073" xr:uid="{00000000-0005-0000-0000-000016750000}"/>
    <cellStyle name="Separador de milhares 6 2 4 4 4 4" xfId="16712" xr:uid="{00000000-0005-0000-0000-000017750000}"/>
    <cellStyle name="Separador de milhares 6 2 4 4 5" xfId="9699" xr:uid="{00000000-0005-0000-0000-000018750000}"/>
    <cellStyle name="Separador de milhares 6 2 4 4 5 2" xfId="28883" xr:uid="{00000000-0005-0000-0000-000019750000}"/>
    <cellStyle name="Separador de milhares 6 2 4 4 5 3" xfId="39063" xr:uid="{00000000-0005-0000-0000-00001A750000}"/>
    <cellStyle name="Separador de milhares 6 2 4 4 5 4" xfId="18703" xr:uid="{00000000-0005-0000-0000-00001B750000}"/>
    <cellStyle name="Separador de milhares 6 2 4 4 6" xfId="11452" xr:uid="{00000000-0005-0000-0000-00001C750000}"/>
    <cellStyle name="Separador de milhares 6 2 4 4 6 2" xfId="30636" xr:uid="{00000000-0005-0000-0000-00001D750000}"/>
    <cellStyle name="Separador de milhares 6 2 4 4 6 3" xfId="40816" xr:uid="{00000000-0005-0000-0000-00001E750000}"/>
    <cellStyle name="Separador de milhares 6 2 4 4 6 4" xfId="20456" xr:uid="{00000000-0005-0000-0000-00001F750000}"/>
    <cellStyle name="Separador de milhares 6 2 4 4 7" xfId="12328" xr:uid="{00000000-0005-0000-0000-000020750000}"/>
    <cellStyle name="Separador de milhares 6 2 4 4 7 2" xfId="31512" xr:uid="{00000000-0005-0000-0000-000021750000}"/>
    <cellStyle name="Separador de milhares 6 2 4 4 7 3" xfId="41692" xr:uid="{00000000-0005-0000-0000-000022750000}"/>
    <cellStyle name="Separador de milhares 6 2 4 4 7 4" xfId="21332" xr:uid="{00000000-0005-0000-0000-000023750000}"/>
    <cellStyle name="Separador de milhares 6 2 4 4 8" xfId="22209" xr:uid="{00000000-0005-0000-0000-000024750000}"/>
    <cellStyle name="Separador de milhares 6 2 4 4 8 2" xfId="32389" xr:uid="{00000000-0005-0000-0000-000025750000}"/>
    <cellStyle name="Separador de milhares 6 2 4 4 8 3" xfId="42569" xr:uid="{00000000-0005-0000-0000-000026750000}"/>
    <cellStyle name="Separador de milhares 6 2 4 4 9" xfId="23388" xr:uid="{00000000-0005-0000-0000-000027750000}"/>
    <cellStyle name="Separador de milhares 6 2 4 5" xfId="4639" xr:uid="{00000000-0005-0000-0000-000028750000}"/>
    <cellStyle name="Separador de milhares 6 2 4 5 2" xfId="6391" xr:uid="{00000000-0005-0000-0000-000029750000}"/>
    <cellStyle name="Separador de milhares 6 2 4 5 2 2" xfId="25578" xr:uid="{00000000-0005-0000-0000-00002A750000}"/>
    <cellStyle name="Separador de milhares 6 2 4 5 2 3" xfId="35758" xr:uid="{00000000-0005-0000-0000-00002B750000}"/>
    <cellStyle name="Separador de milhares 6 2 4 5 2 4" xfId="15397" xr:uid="{00000000-0005-0000-0000-00002C750000}"/>
    <cellStyle name="Separador de milhares 6 2 4 5 3" xfId="8144" xr:uid="{00000000-0005-0000-0000-00002D750000}"/>
    <cellStyle name="Separador de milhares 6 2 4 5 3 2" xfId="27331" xr:uid="{00000000-0005-0000-0000-00002E750000}"/>
    <cellStyle name="Separador de milhares 6 2 4 5 3 3" xfId="37511" xr:uid="{00000000-0005-0000-0000-00002F750000}"/>
    <cellStyle name="Separador de milhares 6 2 4 5 3 4" xfId="17150" xr:uid="{00000000-0005-0000-0000-000030750000}"/>
    <cellStyle name="Separador de milhares 6 2 4 5 4" xfId="10137" xr:uid="{00000000-0005-0000-0000-000031750000}"/>
    <cellStyle name="Separador de milhares 6 2 4 5 4 2" xfId="29321" xr:uid="{00000000-0005-0000-0000-000032750000}"/>
    <cellStyle name="Separador de milhares 6 2 4 5 4 3" xfId="39501" xr:uid="{00000000-0005-0000-0000-000033750000}"/>
    <cellStyle name="Separador de milhares 6 2 4 5 4 4" xfId="19141" xr:uid="{00000000-0005-0000-0000-000034750000}"/>
    <cellStyle name="Separador de milhares 6 2 4 5 5" xfId="23826" xr:uid="{00000000-0005-0000-0000-000035750000}"/>
    <cellStyle name="Separador de milhares 6 2 4 5 6" xfId="34006" xr:uid="{00000000-0005-0000-0000-000036750000}"/>
    <cellStyle name="Separador de milhares 6 2 4 5 7" xfId="13645" xr:uid="{00000000-0005-0000-0000-000037750000}"/>
    <cellStyle name="Separador de milhares 6 2 4 6" xfId="5515" xr:uid="{00000000-0005-0000-0000-000038750000}"/>
    <cellStyle name="Separador de milhares 6 2 4 6 2" xfId="9041" xr:uid="{00000000-0005-0000-0000-000039750000}"/>
    <cellStyle name="Separador de milhares 6 2 4 6 2 2" xfId="28225" xr:uid="{00000000-0005-0000-0000-00003A750000}"/>
    <cellStyle name="Separador de milhares 6 2 4 6 2 3" xfId="38405" xr:uid="{00000000-0005-0000-0000-00003B750000}"/>
    <cellStyle name="Separador de milhares 6 2 4 6 2 4" xfId="18045" xr:uid="{00000000-0005-0000-0000-00003C750000}"/>
    <cellStyle name="Separador de milhares 6 2 4 6 3" xfId="24702" xr:uid="{00000000-0005-0000-0000-00003D750000}"/>
    <cellStyle name="Separador de milhares 6 2 4 6 4" xfId="34882" xr:uid="{00000000-0005-0000-0000-00003E750000}"/>
    <cellStyle name="Separador de milhares 6 2 4 6 5" xfId="14521" xr:uid="{00000000-0005-0000-0000-00003F750000}"/>
    <cellStyle name="Separador de milhares 6 2 4 7" xfId="7268" xr:uid="{00000000-0005-0000-0000-000040750000}"/>
    <cellStyle name="Separador de milhares 6 2 4 7 2" xfId="26455" xr:uid="{00000000-0005-0000-0000-000041750000}"/>
    <cellStyle name="Separador de milhares 6 2 4 7 3" xfId="36635" xr:uid="{00000000-0005-0000-0000-000042750000}"/>
    <cellStyle name="Separador de milhares 6 2 4 7 4" xfId="16274" xr:uid="{00000000-0005-0000-0000-000043750000}"/>
    <cellStyle name="Separador de milhares 6 2 4 8" xfId="9261" xr:uid="{00000000-0005-0000-0000-000044750000}"/>
    <cellStyle name="Separador de milhares 6 2 4 8 2" xfId="28445" xr:uid="{00000000-0005-0000-0000-000045750000}"/>
    <cellStyle name="Separador de milhares 6 2 4 8 3" xfId="38625" xr:uid="{00000000-0005-0000-0000-000046750000}"/>
    <cellStyle name="Separador de milhares 6 2 4 8 4" xfId="18265" xr:uid="{00000000-0005-0000-0000-000047750000}"/>
    <cellStyle name="Separador de milhares 6 2 4 9" xfId="11014" xr:uid="{00000000-0005-0000-0000-000048750000}"/>
    <cellStyle name="Separador de milhares 6 2 4 9 2" xfId="30198" xr:uid="{00000000-0005-0000-0000-000049750000}"/>
    <cellStyle name="Separador de milhares 6 2 4 9 3" xfId="40378" xr:uid="{00000000-0005-0000-0000-00004A750000}"/>
    <cellStyle name="Separador de milhares 6 2 4 9 4" xfId="20018" xr:uid="{00000000-0005-0000-0000-00004B750000}"/>
    <cellStyle name="Separador de milhares 6 2 5" xfId="3807" xr:uid="{00000000-0005-0000-0000-00004C750000}"/>
    <cellStyle name="Separador de milhares 6 2 5 10" xfId="21817" xr:uid="{00000000-0005-0000-0000-00004D750000}"/>
    <cellStyle name="Separador de milhares 6 2 5 10 2" xfId="31997" xr:uid="{00000000-0005-0000-0000-00004E750000}"/>
    <cellStyle name="Separador de milhares 6 2 5 10 3" xfId="42177" xr:uid="{00000000-0005-0000-0000-00004F750000}"/>
    <cellStyle name="Separador de milhares 6 2 5 11" xfId="22713" xr:uid="{00000000-0005-0000-0000-000050750000}"/>
    <cellStyle name="Separador de milhares 6 2 5 11 2" xfId="32893" xr:uid="{00000000-0005-0000-0000-000051750000}"/>
    <cellStyle name="Separador de milhares 6 2 5 11 3" xfId="43073" xr:uid="{00000000-0005-0000-0000-000052750000}"/>
    <cellStyle name="Separador de milhares 6 2 5 12" xfId="22952" xr:uid="{00000000-0005-0000-0000-000053750000}"/>
    <cellStyle name="Separador de milhares 6 2 5 13" xfId="33132" xr:uid="{00000000-0005-0000-0000-000054750000}"/>
    <cellStyle name="Separador de milhares 6 2 5 14" xfId="43312" xr:uid="{00000000-0005-0000-0000-000055750000}"/>
    <cellStyle name="Separador de milhares 6 2 5 15" xfId="43551" xr:uid="{00000000-0005-0000-0000-000056750000}"/>
    <cellStyle name="Separador de milhares 6 2 5 16" xfId="12815" xr:uid="{00000000-0005-0000-0000-000057750000}"/>
    <cellStyle name="Separador de milhares 6 2 5 2" xfId="4027" xr:uid="{00000000-0005-0000-0000-000058750000}"/>
    <cellStyle name="Separador de milhares 6 2 5 2 10" xfId="23215" xr:uid="{00000000-0005-0000-0000-000059750000}"/>
    <cellStyle name="Separador de milhares 6 2 5 2 11" xfId="33395" xr:uid="{00000000-0005-0000-0000-00005A750000}"/>
    <cellStyle name="Separador de milhares 6 2 5 2 12" xfId="13034" xr:uid="{00000000-0005-0000-0000-00005B750000}"/>
    <cellStyle name="Separador de milhares 6 2 5 2 2" xfId="4465" xr:uid="{00000000-0005-0000-0000-00005C750000}"/>
    <cellStyle name="Separador de milhares 6 2 5 2 2 10" xfId="33833" xr:uid="{00000000-0005-0000-0000-00005D750000}"/>
    <cellStyle name="Separador de milhares 6 2 5 2 2 11" xfId="13472" xr:uid="{00000000-0005-0000-0000-00005E750000}"/>
    <cellStyle name="Separador de milhares 6 2 5 2 2 2" xfId="5342" xr:uid="{00000000-0005-0000-0000-00005F750000}"/>
    <cellStyle name="Separador de milhares 6 2 5 2 2 2 2" xfId="7094" xr:uid="{00000000-0005-0000-0000-000060750000}"/>
    <cellStyle name="Separador de milhares 6 2 5 2 2 2 2 2" xfId="26281" xr:uid="{00000000-0005-0000-0000-000061750000}"/>
    <cellStyle name="Separador de milhares 6 2 5 2 2 2 2 3" xfId="36461" xr:uid="{00000000-0005-0000-0000-000062750000}"/>
    <cellStyle name="Separador de milhares 6 2 5 2 2 2 2 4" xfId="16100" xr:uid="{00000000-0005-0000-0000-000063750000}"/>
    <cellStyle name="Separador de milhares 6 2 5 2 2 2 3" xfId="8847" xr:uid="{00000000-0005-0000-0000-000064750000}"/>
    <cellStyle name="Separador de milhares 6 2 5 2 2 2 3 2" xfId="28034" xr:uid="{00000000-0005-0000-0000-000065750000}"/>
    <cellStyle name="Separador de milhares 6 2 5 2 2 2 3 3" xfId="38214" xr:uid="{00000000-0005-0000-0000-000066750000}"/>
    <cellStyle name="Separador de milhares 6 2 5 2 2 2 3 4" xfId="17853" xr:uid="{00000000-0005-0000-0000-000067750000}"/>
    <cellStyle name="Separador de milhares 6 2 5 2 2 2 4" xfId="10840" xr:uid="{00000000-0005-0000-0000-000068750000}"/>
    <cellStyle name="Separador de milhares 6 2 5 2 2 2 4 2" xfId="30024" xr:uid="{00000000-0005-0000-0000-000069750000}"/>
    <cellStyle name="Separador de milhares 6 2 5 2 2 2 4 3" xfId="40204" xr:uid="{00000000-0005-0000-0000-00006A750000}"/>
    <cellStyle name="Separador de milhares 6 2 5 2 2 2 4 4" xfId="19844" xr:uid="{00000000-0005-0000-0000-00006B750000}"/>
    <cellStyle name="Separador de milhares 6 2 5 2 2 2 5" xfId="24529" xr:uid="{00000000-0005-0000-0000-00006C750000}"/>
    <cellStyle name="Separador de milhares 6 2 5 2 2 2 6" xfId="34709" xr:uid="{00000000-0005-0000-0000-00006D750000}"/>
    <cellStyle name="Separador de milhares 6 2 5 2 2 2 7" xfId="14348" xr:uid="{00000000-0005-0000-0000-00006E750000}"/>
    <cellStyle name="Separador de milhares 6 2 5 2 2 3" xfId="6218" xr:uid="{00000000-0005-0000-0000-00006F750000}"/>
    <cellStyle name="Separador de milhares 6 2 5 2 2 3 2" xfId="25405" xr:uid="{00000000-0005-0000-0000-000070750000}"/>
    <cellStyle name="Separador de milhares 6 2 5 2 2 3 3" xfId="35585" xr:uid="{00000000-0005-0000-0000-000071750000}"/>
    <cellStyle name="Separador de milhares 6 2 5 2 2 3 4" xfId="15224" xr:uid="{00000000-0005-0000-0000-000072750000}"/>
    <cellStyle name="Separador de milhares 6 2 5 2 2 4" xfId="7971" xr:uid="{00000000-0005-0000-0000-000073750000}"/>
    <cellStyle name="Separador de milhares 6 2 5 2 2 4 2" xfId="27158" xr:uid="{00000000-0005-0000-0000-000074750000}"/>
    <cellStyle name="Separador de milhares 6 2 5 2 2 4 3" xfId="37338" xr:uid="{00000000-0005-0000-0000-000075750000}"/>
    <cellStyle name="Separador de milhares 6 2 5 2 2 4 4" xfId="16977" xr:uid="{00000000-0005-0000-0000-000076750000}"/>
    <cellStyle name="Separador de milhares 6 2 5 2 2 5" xfId="9964" xr:uid="{00000000-0005-0000-0000-000077750000}"/>
    <cellStyle name="Separador de milhares 6 2 5 2 2 5 2" xfId="29148" xr:uid="{00000000-0005-0000-0000-000078750000}"/>
    <cellStyle name="Separador de milhares 6 2 5 2 2 5 3" xfId="39328" xr:uid="{00000000-0005-0000-0000-000079750000}"/>
    <cellStyle name="Separador de milhares 6 2 5 2 2 5 4" xfId="18968" xr:uid="{00000000-0005-0000-0000-00007A750000}"/>
    <cellStyle name="Separador de milhares 6 2 5 2 2 6" xfId="11717" xr:uid="{00000000-0005-0000-0000-00007B750000}"/>
    <cellStyle name="Separador de milhares 6 2 5 2 2 6 2" xfId="30901" xr:uid="{00000000-0005-0000-0000-00007C750000}"/>
    <cellStyle name="Separador de milhares 6 2 5 2 2 6 3" xfId="41081" xr:uid="{00000000-0005-0000-0000-00007D750000}"/>
    <cellStyle name="Separador de milhares 6 2 5 2 2 6 4" xfId="20721" xr:uid="{00000000-0005-0000-0000-00007E750000}"/>
    <cellStyle name="Separador de milhares 6 2 5 2 2 7" xfId="12593" xr:uid="{00000000-0005-0000-0000-00007F750000}"/>
    <cellStyle name="Separador de milhares 6 2 5 2 2 7 2" xfId="31777" xr:uid="{00000000-0005-0000-0000-000080750000}"/>
    <cellStyle name="Separador de milhares 6 2 5 2 2 7 3" xfId="41957" xr:uid="{00000000-0005-0000-0000-000081750000}"/>
    <cellStyle name="Separador de milhares 6 2 5 2 2 7 4" xfId="21597" xr:uid="{00000000-0005-0000-0000-000082750000}"/>
    <cellStyle name="Separador de milhares 6 2 5 2 2 8" xfId="22474" xr:uid="{00000000-0005-0000-0000-000083750000}"/>
    <cellStyle name="Separador de milhares 6 2 5 2 2 8 2" xfId="32654" xr:uid="{00000000-0005-0000-0000-000084750000}"/>
    <cellStyle name="Separador de milhares 6 2 5 2 2 8 3" xfId="42834" xr:uid="{00000000-0005-0000-0000-000085750000}"/>
    <cellStyle name="Separador de milhares 6 2 5 2 2 9" xfId="23653" xr:uid="{00000000-0005-0000-0000-000086750000}"/>
    <cellStyle name="Separador de milhares 6 2 5 2 3" xfId="4904" xr:uid="{00000000-0005-0000-0000-000087750000}"/>
    <cellStyle name="Separador de milhares 6 2 5 2 3 2" xfId="6656" xr:uid="{00000000-0005-0000-0000-000088750000}"/>
    <cellStyle name="Separador de milhares 6 2 5 2 3 2 2" xfId="25843" xr:uid="{00000000-0005-0000-0000-000089750000}"/>
    <cellStyle name="Separador de milhares 6 2 5 2 3 2 3" xfId="36023" xr:uid="{00000000-0005-0000-0000-00008A750000}"/>
    <cellStyle name="Separador de milhares 6 2 5 2 3 2 4" xfId="15662" xr:uid="{00000000-0005-0000-0000-00008B750000}"/>
    <cellStyle name="Separador de milhares 6 2 5 2 3 3" xfId="8409" xr:uid="{00000000-0005-0000-0000-00008C750000}"/>
    <cellStyle name="Separador de milhares 6 2 5 2 3 3 2" xfId="27596" xr:uid="{00000000-0005-0000-0000-00008D750000}"/>
    <cellStyle name="Separador de milhares 6 2 5 2 3 3 3" xfId="37776" xr:uid="{00000000-0005-0000-0000-00008E750000}"/>
    <cellStyle name="Separador de milhares 6 2 5 2 3 3 4" xfId="17415" xr:uid="{00000000-0005-0000-0000-00008F750000}"/>
    <cellStyle name="Separador de milhares 6 2 5 2 3 4" xfId="10402" xr:uid="{00000000-0005-0000-0000-000090750000}"/>
    <cellStyle name="Separador de milhares 6 2 5 2 3 4 2" xfId="29586" xr:uid="{00000000-0005-0000-0000-000091750000}"/>
    <cellStyle name="Separador de milhares 6 2 5 2 3 4 3" xfId="39766" xr:uid="{00000000-0005-0000-0000-000092750000}"/>
    <cellStyle name="Separador de milhares 6 2 5 2 3 4 4" xfId="19406" xr:uid="{00000000-0005-0000-0000-000093750000}"/>
    <cellStyle name="Separador de milhares 6 2 5 2 3 5" xfId="24091" xr:uid="{00000000-0005-0000-0000-000094750000}"/>
    <cellStyle name="Separador de milhares 6 2 5 2 3 6" xfId="34271" xr:uid="{00000000-0005-0000-0000-000095750000}"/>
    <cellStyle name="Separador de milhares 6 2 5 2 3 7" xfId="13910" xr:uid="{00000000-0005-0000-0000-000096750000}"/>
    <cellStyle name="Separador de milhares 6 2 5 2 4" xfId="5780" xr:uid="{00000000-0005-0000-0000-000097750000}"/>
    <cellStyle name="Separador de milhares 6 2 5 2 4 2" xfId="24967" xr:uid="{00000000-0005-0000-0000-000098750000}"/>
    <cellStyle name="Separador de milhares 6 2 5 2 4 3" xfId="35147" xr:uid="{00000000-0005-0000-0000-000099750000}"/>
    <cellStyle name="Separador de milhares 6 2 5 2 4 4" xfId="14786" xr:uid="{00000000-0005-0000-0000-00009A750000}"/>
    <cellStyle name="Separador de milhares 6 2 5 2 5" xfId="7533" xr:uid="{00000000-0005-0000-0000-00009B750000}"/>
    <cellStyle name="Separador de milhares 6 2 5 2 5 2" xfId="26720" xr:uid="{00000000-0005-0000-0000-00009C750000}"/>
    <cellStyle name="Separador de milhares 6 2 5 2 5 3" xfId="36900" xr:uid="{00000000-0005-0000-0000-00009D750000}"/>
    <cellStyle name="Separador de milhares 6 2 5 2 5 4" xfId="16539" xr:uid="{00000000-0005-0000-0000-00009E750000}"/>
    <cellStyle name="Separador de milhares 6 2 5 2 6" xfId="9526" xr:uid="{00000000-0005-0000-0000-00009F750000}"/>
    <cellStyle name="Separador de milhares 6 2 5 2 6 2" xfId="28710" xr:uid="{00000000-0005-0000-0000-0000A0750000}"/>
    <cellStyle name="Separador de milhares 6 2 5 2 6 3" xfId="38890" xr:uid="{00000000-0005-0000-0000-0000A1750000}"/>
    <cellStyle name="Separador de milhares 6 2 5 2 6 4" xfId="18530" xr:uid="{00000000-0005-0000-0000-0000A2750000}"/>
    <cellStyle name="Separador de milhares 6 2 5 2 7" xfId="11279" xr:uid="{00000000-0005-0000-0000-0000A3750000}"/>
    <cellStyle name="Separador de milhares 6 2 5 2 7 2" xfId="30463" xr:uid="{00000000-0005-0000-0000-0000A4750000}"/>
    <cellStyle name="Separador de milhares 6 2 5 2 7 3" xfId="40643" xr:uid="{00000000-0005-0000-0000-0000A5750000}"/>
    <cellStyle name="Separador de milhares 6 2 5 2 7 4" xfId="20283" xr:uid="{00000000-0005-0000-0000-0000A6750000}"/>
    <cellStyle name="Separador de milhares 6 2 5 2 8" xfId="12155" xr:uid="{00000000-0005-0000-0000-0000A7750000}"/>
    <cellStyle name="Separador de milhares 6 2 5 2 8 2" xfId="31339" xr:uid="{00000000-0005-0000-0000-0000A8750000}"/>
    <cellStyle name="Separador de milhares 6 2 5 2 8 3" xfId="41519" xr:uid="{00000000-0005-0000-0000-0000A9750000}"/>
    <cellStyle name="Separador de milhares 6 2 5 2 8 4" xfId="21159" xr:uid="{00000000-0005-0000-0000-0000AA750000}"/>
    <cellStyle name="Separador de milhares 6 2 5 2 9" xfId="22036" xr:uid="{00000000-0005-0000-0000-0000AB750000}"/>
    <cellStyle name="Separador de milhares 6 2 5 2 9 2" xfId="32216" xr:uid="{00000000-0005-0000-0000-0000AC750000}"/>
    <cellStyle name="Separador de milhares 6 2 5 2 9 3" xfId="42396" xr:uid="{00000000-0005-0000-0000-0000AD750000}"/>
    <cellStyle name="Separador de milhares 6 2 5 3" xfId="4246" xr:uid="{00000000-0005-0000-0000-0000AE750000}"/>
    <cellStyle name="Separador de milhares 6 2 5 3 10" xfId="33614" xr:uid="{00000000-0005-0000-0000-0000AF750000}"/>
    <cellStyle name="Separador de milhares 6 2 5 3 11" xfId="13253" xr:uid="{00000000-0005-0000-0000-0000B0750000}"/>
    <cellStyle name="Separador de milhares 6 2 5 3 2" xfId="5123" xr:uid="{00000000-0005-0000-0000-0000B1750000}"/>
    <cellStyle name="Separador de milhares 6 2 5 3 2 2" xfId="6875" xr:uid="{00000000-0005-0000-0000-0000B2750000}"/>
    <cellStyle name="Separador de milhares 6 2 5 3 2 2 2" xfId="26062" xr:uid="{00000000-0005-0000-0000-0000B3750000}"/>
    <cellStyle name="Separador de milhares 6 2 5 3 2 2 3" xfId="36242" xr:uid="{00000000-0005-0000-0000-0000B4750000}"/>
    <cellStyle name="Separador de milhares 6 2 5 3 2 2 4" xfId="15881" xr:uid="{00000000-0005-0000-0000-0000B5750000}"/>
    <cellStyle name="Separador de milhares 6 2 5 3 2 3" xfId="8628" xr:uid="{00000000-0005-0000-0000-0000B6750000}"/>
    <cellStyle name="Separador de milhares 6 2 5 3 2 3 2" xfId="27815" xr:uid="{00000000-0005-0000-0000-0000B7750000}"/>
    <cellStyle name="Separador de milhares 6 2 5 3 2 3 3" xfId="37995" xr:uid="{00000000-0005-0000-0000-0000B8750000}"/>
    <cellStyle name="Separador de milhares 6 2 5 3 2 3 4" xfId="17634" xr:uid="{00000000-0005-0000-0000-0000B9750000}"/>
    <cellStyle name="Separador de milhares 6 2 5 3 2 4" xfId="10621" xr:uid="{00000000-0005-0000-0000-0000BA750000}"/>
    <cellStyle name="Separador de milhares 6 2 5 3 2 4 2" xfId="29805" xr:uid="{00000000-0005-0000-0000-0000BB750000}"/>
    <cellStyle name="Separador de milhares 6 2 5 3 2 4 3" xfId="39985" xr:uid="{00000000-0005-0000-0000-0000BC750000}"/>
    <cellStyle name="Separador de milhares 6 2 5 3 2 4 4" xfId="19625" xr:uid="{00000000-0005-0000-0000-0000BD750000}"/>
    <cellStyle name="Separador de milhares 6 2 5 3 2 5" xfId="24310" xr:uid="{00000000-0005-0000-0000-0000BE750000}"/>
    <cellStyle name="Separador de milhares 6 2 5 3 2 6" xfId="34490" xr:uid="{00000000-0005-0000-0000-0000BF750000}"/>
    <cellStyle name="Separador de milhares 6 2 5 3 2 7" xfId="14129" xr:uid="{00000000-0005-0000-0000-0000C0750000}"/>
    <cellStyle name="Separador de milhares 6 2 5 3 3" xfId="5999" xr:uid="{00000000-0005-0000-0000-0000C1750000}"/>
    <cellStyle name="Separador de milhares 6 2 5 3 3 2" xfId="25186" xr:uid="{00000000-0005-0000-0000-0000C2750000}"/>
    <cellStyle name="Separador de milhares 6 2 5 3 3 3" xfId="35366" xr:uid="{00000000-0005-0000-0000-0000C3750000}"/>
    <cellStyle name="Separador de milhares 6 2 5 3 3 4" xfId="15005" xr:uid="{00000000-0005-0000-0000-0000C4750000}"/>
    <cellStyle name="Separador de milhares 6 2 5 3 4" xfId="7752" xr:uid="{00000000-0005-0000-0000-0000C5750000}"/>
    <cellStyle name="Separador de milhares 6 2 5 3 4 2" xfId="26939" xr:uid="{00000000-0005-0000-0000-0000C6750000}"/>
    <cellStyle name="Separador de milhares 6 2 5 3 4 3" xfId="37119" xr:uid="{00000000-0005-0000-0000-0000C7750000}"/>
    <cellStyle name="Separador de milhares 6 2 5 3 4 4" xfId="16758" xr:uid="{00000000-0005-0000-0000-0000C8750000}"/>
    <cellStyle name="Separador de milhares 6 2 5 3 5" xfId="9745" xr:uid="{00000000-0005-0000-0000-0000C9750000}"/>
    <cellStyle name="Separador de milhares 6 2 5 3 5 2" xfId="28929" xr:uid="{00000000-0005-0000-0000-0000CA750000}"/>
    <cellStyle name="Separador de milhares 6 2 5 3 5 3" xfId="39109" xr:uid="{00000000-0005-0000-0000-0000CB750000}"/>
    <cellStyle name="Separador de milhares 6 2 5 3 5 4" xfId="18749" xr:uid="{00000000-0005-0000-0000-0000CC750000}"/>
    <cellStyle name="Separador de milhares 6 2 5 3 6" xfId="11498" xr:uid="{00000000-0005-0000-0000-0000CD750000}"/>
    <cellStyle name="Separador de milhares 6 2 5 3 6 2" xfId="30682" xr:uid="{00000000-0005-0000-0000-0000CE750000}"/>
    <cellStyle name="Separador de milhares 6 2 5 3 6 3" xfId="40862" xr:uid="{00000000-0005-0000-0000-0000CF750000}"/>
    <cellStyle name="Separador de milhares 6 2 5 3 6 4" xfId="20502" xr:uid="{00000000-0005-0000-0000-0000D0750000}"/>
    <cellStyle name="Separador de milhares 6 2 5 3 7" xfId="12374" xr:uid="{00000000-0005-0000-0000-0000D1750000}"/>
    <cellStyle name="Separador de milhares 6 2 5 3 7 2" xfId="31558" xr:uid="{00000000-0005-0000-0000-0000D2750000}"/>
    <cellStyle name="Separador de milhares 6 2 5 3 7 3" xfId="41738" xr:uid="{00000000-0005-0000-0000-0000D3750000}"/>
    <cellStyle name="Separador de milhares 6 2 5 3 7 4" xfId="21378" xr:uid="{00000000-0005-0000-0000-0000D4750000}"/>
    <cellStyle name="Separador de milhares 6 2 5 3 8" xfId="22255" xr:uid="{00000000-0005-0000-0000-0000D5750000}"/>
    <cellStyle name="Separador de milhares 6 2 5 3 8 2" xfId="32435" xr:uid="{00000000-0005-0000-0000-0000D6750000}"/>
    <cellStyle name="Separador de milhares 6 2 5 3 8 3" xfId="42615" xr:uid="{00000000-0005-0000-0000-0000D7750000}"/>
    <cellStyle name="Separador de milhares 6 2 5 3 9" xfId="23434" xr:uid="{00000000-0005-0000-0000-0000D8750000}"/>
    <cellStyle name="Separador de milhares 6 2 5 4" xfId="4685" xr:uid="{00000000-0005-0000-0000-0000D9750000}"/>
    <cellStyle name="Separador de milhares 6 2 5 4 2" xfId="6437" xr:uid="{00000000-0005-0000-0000-0000DA750000}"/>
    <cellStyle name="Separador de milhares 6 2 5 4 2 2" xfId="25624" xr:uid="{00000000-0005-0000-0000-0000DB750000}"/>
    <cellStyle name="Separador de milhares 6 2 5 4 2 3" xfId="35804" xr:uid="{00000000-0005-0000-0000-0000DC750000}"/>
    <cellStyle name="Separador de milhares 6 2 5 4 2 4" xfId="15443" xr:uid="{00000000-0005-0000-0000-0000DD750000}"/>
    <cellStyle name="Separador de milhares 6 2 5 4 3" xfId="8190" xr:uid="{00000000-0005-0000-0000-0000DE750000}"/>
    <cellStyle name="Separador de milhares 6 2 5 4 3 2" xfId="27377" xr:uid="{00000000-0005-0000-0000-0000DF750000}"/>
    <cellStyle name="Separador de milhares 6 2 5 4 3 3" xfId="37557" xr:uid="{00000000-0005-0000-0000-0000E0750000}"/>
    <cellStyle name="Separador de milhares 6 2 5 4 3 4" xfId="17196" xr:uid="{00000000-0005-0000-0000-0000E1750000}"/>
    <cellStyle name="Separador de milhares 6 2 5 4 4" xfId="10183" xr:uid="{00000000-0005-0000-0000-0000E2750000}"/>
    <cellStyle name="Separador de milhares 6 2 5 4 4 2" xfId="29367" xr:uid="{00000000-0005-0000-0000-0000E3750000}"/>
    <cellStyle name="Separador de milhares 6 2 5 4 4 3" xfId="39547" xr:uid="{00000000-0005-0000-0000-0000E4750000}"/>
    <cellStyle name="Separador de milhares 6 2 5 4 4 4" xfId="19187" xr:uid="{00000000-0005-0000-0000-0000E5750000}"/>
    <cellStyle name="Separador de milhares 6 2 5 4 5" xfId="23872" xr:uid="{00000000-0005-0000-0000-0000E6750000}"/>
    <cellStyle name="Separador de milhares 6 2 5 4 6" xfId="34052" xr:uid="{00000000-0005-0000-0000-0000E7750000}"/>
    <cellStyle name="Separador de milhares 6 2 5 4 7" xfId="13691" xr:uid="{00000000-0005-0000-0000-0000E8750000}"/>
    <cellStyle name="Separador de milhares 6 2 5 5" xfId="5561" xr:uid="{00000000-0005-0000-0000-0000E9750000}"/>
    <cellStyle name="Separador de milhares 6 2 5 5 2" xfId="9087" xr:uid="{00000000-0005-0000-0000-0000EA750000}"/>
    <cellStyle name="Separador de milhares 6 2 5 5 2 2" xfId="28271" xr:uid="{00000000-0005-0000-0000-0000EB750000}"/>
    <cellStyle name="Separador de milhares 6 2 5 5 2 3" xfId="38451" xr:uid="{00000000-0005-0000-0000-0000EC750000}"/>
    <cellStyle name="Separador de milhares 6 2 5 5 2 4" xfId="18091" xr:uid="{00000000-0005-0000-0000-0000ED750000}"/>
    <cellStyle name="Separador de milhares 6 2 5 5 3" xfId="24748" xr:uid="{00000000-0005-0000-0000-0000EE750000}"/>
    <cellStyle name="Separador de milhares 6 2 5 5 4" xfId="34928" xr:uid="{00000000-0005-0000-0000-0000EF750000}"/>
    <cellStyle name="Separador de milhares 6 2 5 5 5" xfId="14567" xr:uid="{00000000-0005-0000-0000-0000F0750000}"/>
    <cellStyle name="Separador de milhares 6 2 5 6" xfId="7314" xr:uid="{00000000-0005-0000-0000-0000F1750000}"/>
    <cellStyle name="Separador de milhares 6 2 5 6 2" xfId="26501" xr:uid="{00000000-0005-0000-0000-0000F2750000}"/>
    <cellStyle name="Separador de milhares 6 2 5 6 3" xfId="36681" xr:uid="{00000000-0005-0000-0000-0000F3750000}"/>
    <cellStyle name="Separador de milhares 6 2 5 6 4" xfId="16320" xr:uid="{00000000-0005-0000-0000-0000F4750000}"/>
    <cellStyle name="Separador de milhares 6 2 5 7" xfId="9307" xr:uid="{00000000-0005-0000-0000-0000F5750000}"/>
    <cellStyle name="Separador de milhares 6 2 5 7 2" xfId="28491" xr:uid="{00000000-0005-0000-0000-0000F6750000}"/>
    <cellStyle name="Separador de milhares 6 2 5 7 3" xfId="38671" xr:uid="{00000000-0005-0000-0000-0000F7750000}"/>
    <cellStyle name="Separador de milhares 6 2 5 7 4" xfId="18311" xr:uid="{00000000-0005-0000-0000-0000F8750000}"/>
    <cellStyle name="Separador de milhares 6 2 5 8" xfId="11060" xr:uid="{00000000-0005-0000-0000-0000F9750000}"/>
    <cellStyle name="Separador de milhares 6 2 5 8 2" xfId="30244" xr:uid="{00000000-0005-0000-0000-0000FA750000}"/>
    <cellStyle name="Separador de milhares 6 2 5 8 3" xfId="40424" xr:uid="{00000000-0005-0000-0000-0000FB750000}"/>
    <cellStyle name="Separador de milhares 6 2 5 8 4" xfId="20064" xr:uid="{00000000-0005-0000-0000-0000FC750000}"/>
    <cellStyle name="Separador de milhares 6 2 5 9" xfId="11936" xr:uid="{00000000-0005-0000-0000-0000FD750000}"/>
    <cellStyle name="Separador de milhares 6 2 5 9 2" xfId="31120" xr:uid="{00000000-0005-0000-0000-0000FE750000}"/>
    <cellStyle name="Separador de milhares 6 2 5 9 3" xfId="41300" xr:uid="{00000000-0005-0000-0000-0000FF750000}"/>
    <cellStyle name="Separador de milhares 6 2 5 9 4" xfId="20940" xr:uid="{00000000-0005-0000-0000-000000760000}"/>
    <cellStyle name="Separador de milhares 6 2 6" xfId="8968" xr:uid="{00000000-0005-0000-0000-000001760000}"/>
    <cellStyle name="Separador de milhares 6 2 6 2" xfId="28153" xr:uid="{00000000-0005-0000-0000-000002760000}"/>
    <cellStyle name="Separador de milhares 6 2 6 3" xfId="38333" xr:uid="{00000000-0005-0000-0000-000003760000}"/>
    <cellStyle name="Separador de milhares 6 2 6 4" xfId="17973" xr:uid="{00000000-0005-0000-0000-000004760000}"/>
    <cellStyle name="Separador de milhares 6 2 7" xfId="22595" xr:uid="{00000000-0005-0000-0000-000005760000}"/>
    <cellStyle name="Separador de milhares 6 2 7 2" xfId="32775" xr:uid="{00000000-0005-0000-0000-000006760000}"/>
    <cellStyle name="Separador de milhares 6 2 7 3" xfId="42955" xr:uid="{00000000-0005-0000-0000-000007760000}"/>
    <cellStyle name="Separador de milhares 6 2 8" xfId="22834" xr:uid="{00000000-0005-0000-0000-000008760000}"/>
    <cellStyle name="Separador de milhares 6 2 9" xfId="33014" xr:uid="{00000000-0005-0000-0000-000009760000}"/>
    <cellStyle name="Separador de milhares 6 3" xfId="3761" xr:uid="{00000000-0005-0000-0000-00000A760000}"/>
    <cellStyle name="Separador de milhares 6 3 10" xfId="11893" xr:uid="{00000000-0005-0000-0000-00000B760000}"/>
    <cellStyle name="Separador de milhares 6 3 10 2" xfId="31077" xr:uid="{00000000-0005-0000-0000-00000C760000}"/>
    <cellStyle name="Separador de milhares 6 3 10 3" xfId="41257" xr:uid="{00000000-0005-0000-0000-00000D760000}"/>
    <cellStyle name="Separador de milhares 6 3 10 4" xfId="20897" xr:uid="{00000000-0005-0000-0000-00000E760000}"/>
    <cellStyle name="Separador de milhares 6 3 11" xfId="21774" xr:uid="{00000000-0005-0000-0000-00000F760000}"/>
    <cellStyle name="Separador de milhares 6 3 11 2" xfId="31954" xr:uid="{00000000-0005-0000-0000-000010760000}"/>
    <cellStyle name="Separador de milhares 6 3 11 3" xfId="42134" xr:uid="{00000000-0005-0000-0000-000011760000}"/>
    <cellStyle name="Separador de milhares 6 3 12" xfId="22670" xr:uid="{00000000-0005-0000-0000-000012760000}"/>
    <cellStyle name="Separador de milhares 6 3 12 2" xfId="32850" xr:uid="{00000000-0005-0000-0000-000013760000}"/>
    <cellStyle name="Separador de milhares 6 3 12 3" xfId="43030" xr:uid="{00000000-0005-0000-0000-000014760000}"/>
    <cellStyle name="Separador de milhares 6 3 13" xfId="22909" xr:uid="{00000000-0005-0000-0000-000015760000}"/>
    <cellStyle name="Separador de milhares 6 3 14" xfId="23078" xr:uid="{00000000-0005-0000-0000-000016760000}"/>
    <cellStyle name="Separador de milhares 6 3 15" xfId="33089" xr:uid="{00000000-0005-0000-0000-000017760000}"/>
    <cellStyle name="Separador de milhares 6 3 16" xfId="33258" xr:uid="{00000000-0005-0000-0000-000018760000}"/>
    <cellStyle name="Separador de milhares 6 3 17" xfId="43269" xr:uid="{00000000-0005-0000-0000-000019760000}"/>
    <cellStyle name="Separador de milhares 6 3 18" xfId="43508" xr:uid="{00000000-0005-0000-0000-00001A760000}"/>
    <cellStyle name="Separador de milhares 6 3 19" xfId="12772" xr:uid="{00000000-0005-0000-0000-00001B760000}"/>
    <cellStyle name="Separador de milhares 6 3 2" xfId="3882" xr:uid="{00000000-0005-0000-0000-00001C760000}"/>
    <cellStyle name="Separador de milhares 6 3 2 10" xfId="21892" xr:uid="{00000000-0005-0000-0000-00001D760000}"/>
    <cellStyle name="Separador de milhares 6 3 2 10 2" xfId="32072" xr:uid="{00000000-0005-0000-0000-00001E760000}"/>
    <cellStyle name="Separador de milhares 6 3 2 10 3" xfId="42252" xr:uid="{00000000-0005-0000-0000-00001F760000}"/>
    <cellStyle name="Separador de milhares 6 3 2 11" xfId="22788" xr:uid="{00000000-0005-0000-0000-000020760000}"/>
    <cellStyle name="Separador de milhares 6 3 2 11 2" xfId="32968" xr:uid="{00000000-0005-0000-0000-000021760000}"/>
    <cellStyle name="Separador de milhares 6 3 2 11 3" xfId="43148" xr:uid="{00000000-0005-0000-0000-000022760000}"/>
    <cellStyle name="Separador de milhares 6 3 2 12" xfId="23027" xr:uid="{00000000-0005-0000-0000-000023760000}"/>
    <cellStyle name="Separador de milhares 6 3 2 13" xfId="33207" xr:uid="{00000000-0005-0000-0000-000024760000}"/>
    <cellStyle name="Separador de milhares 6 3 2 14" xfId="43387" xr:uid="{00000000-0005-0000-0000-000025760000}"/>
    <cellStyle name="Separador de milhares 6 3 2 15" xfId="43626" xr:uid="{00000000-0005-0000-0000-000026760000}"/>
    <cellStyle name="Separador de milhares 6 3 2 16" xfId="12890" xr:uid="{00000000-0005-0000-0000-000027760000}"/>
    <cellStyle name="Separador de milhares 6 3 2 2" xfId="4102" xr:uid="{00000000-0005-0000-0000-000028760000}"/>
    <cellStyle name="Separador de milhares 6 3 2 2 10" xfId="23290" xr:uid="{00000000-0005-0000-0000-000029760000}"/>
    <cellStyle name="Separador de milhares 6 3 2 2 11" xfId="33470" xr:uid="{00000000-0005-0000-0000-00002A760000}"/>
    <cellStyle name="Separador de milhares 6 3 2 2 12" xfId="13109" xr:uid="{00000000-0005-0000-0000-00002B760000}"/>
    <cellStyle name="Separador de milhares 6 3 2 2 2" xfId="4540" xr:uid="{00000000-0005-0000-0000-00002C760000}"/>
    <cellStyle name="Separador de milhares 6 3 2 2 2 10" xfId="33908" xr:uid="{00000000-0005-0000-0000-00002D760000}"/>
    <cellStyle name="Separador de milhares 6 3 2 2 2 11" xfId="13547" xr:uid="{00000000-0005-0000-0000-00002E760000}"/>
    <cellStyle name="Separador de milhares 6 3 2 2 2 2" xfId="5417" xr:uid="{00000000-0005-0000-0000-00002F760000}"/>
    <cellStyle name="Separador de milhares 6 3 2 2 2 2 2" xfId="7169" xr:uid="{00000000-0005-0000-0000-000030760000}"/>
    <cellStyle name="Separador de milhares 6 3 2 2 2 2 2 2" xfId="26356" xr:uid="{00000000-0005-0000-0000-000031760000}"/>
    <cellStyle name="Separador de milhares 6 3 2 2 2 2 2 3" xfId="36536" xr:uid="{00000000-0005-0000-0000-000032760000}"/>
    <cellStyle name="Separador de milhares 6 3 2 2 2 2 2 4" xfId="16175" xr:uid="{00000000-0005-0000-0000-000033760000}"/>
    <cellStyle name="Separador de milhares 6 3 2 2 2 2 3" xfId="8922" xr:uid="{00000000-0005-0000-0000-000034760000}"/>
    <cellStyle name="Separador de milhares 6 3 2 2 2 2 3 2" xfId="28109" xr:uid="{00000000-0005-0000-0000-000035760000}"/>
    <cellStyle name="Separador de milhares 6 3 2 2 2 2 3 3" xfId="38289" xr:uid="{00000000-0005-0000-0000-000036760000}"/>
    <cellStyle name="Separador de milhares 6 3 2 2 2 2 3 4" xfId="17928" xr:uid="{00000000-0005-0000-0000-000037760000}"/>
    <cellStyle name="Separador de milhares 6 3 2 2 2 2 4" xfId="10915" xr:uid="{00000000-0005-0000-0000-000038760000}"/>
    <cellStyle name="Separador de milhares 6 3 2 2 2 2 4 2" xfId="30099" xr:uid="{00000000-0005-0000-0000-000039760000}"/>
    <cellStyle name="Separador de milhares 6 3 2 2 2 2 4 3" xfId="40279" xr:uid="{00000000-0005-0000-0000-00003A760000}"/>
    <cellStyle name="Separador de milhares 6 3 2 2 2 2 4 4" xfId="19919" xr:uid="{00000000-0005-0000-0000-00003B760000}"/>
    <cellStyle name="Separador de milhares 6 3 2 2 2 2 5" xfId="24604" xr:uid="{00000000-0005-0000-0000-00003C760000}"/>
    <cellStyle name="Separador de milhares 6 3 2 2 2 2 6" xfId="34784" xr:uid="{00000000-0005-0000-0000-00003D760000}"/>
    <cellStyle name="Separador de milhares 6 3 2 2 2 2 7" xfId="14423" xr:uid="{00000000-0005-0000-0000-00003E760000}"/>
    <cellStyle name="Separador de milhares 6 3 2 2 2 3" xfId="6293" xr:uid="{00000000-0005-0000-0000-00003F760000}"/>
    <cellStyle name="Separador de milhares 6 3 2 2 2 3 2" xfId="25480" xr:uid="{00000000-0005-0000-0000-000040760000}"/>
    <cellStyle name="Separador de milhares 6 3 2 2 2 3 3" xfId="35660" xr:uid="{00000000-0005-0000-0000-000041760000}"/>
    <cellStyle name="Separador de milhares 6 3 2 2 2 3 4" xfId="15299" xr:uid="{00000000-0005-0000-0000-000042760000}"/>
    <cellStyle name="Separador de milhares 6 3 2 2 2 4" xfId="8046" xr:uid="{00000000-0005-0000-0000-000043760000}"/>
    <cellStyle name="Separador de milhares 6 3 2 2 2 4 2" xfId="27233" xr:uid="{00000000-0005-0000-0000-000044760000}"/>
    <cellStyle name="Separador de milhares 6 3 2 2 2 4 3" xfId="37413" xr:uid="{00000000-0005-0000-0000-000045760000}"/>
    <cellStyle name="Separador de milhares 6 3 2 2 2 4 4" xfId="17052" xr:uid="{00000000-0005-0000-0000-000046760000}"/>
    <cellStyle name="Separador de milhares 6 3 2 2 2 5" xfId="10039" xr:uid="{00000000-0005-0000-0000-000047760000}"/>
    <cellStyle name="Separador de milhares 6 3 2 2 2 5 2" xfId="29223" xr:uid="{00000000-0005-0000-0000-000048760000}"/>
    <cellStyle name="Separador de milhares 6 3 2 2 2 5 3" xfId="39403" xr:uid="{00000000-0005-0000-0000-000049760000}"/>
    <cellStyle name="Separador de milhares 6 3 2 2 2 5 4" xfId="19043" xr:uid="{00000000-0005-0000-0000-00004A760000}"/>
    <cellStyle name="Separador de milhares 6 3 2 2 2 6" xfId="11792" xr:uid="{00000000-0005-0000-0000-00004B760000}"/>
    <cellStyle name="Separador de milhares 6 3 2 2 2 6 2" xfId="30976" xr:uid="{00000000-0005-0000-0000-00004C760000}"/>
    <cellStyle name="Separador de milhares 6 3 2 2 2 6 3" xfId="41156" xr:uid="{00000000-0005-0000-0000-00004D760000}"/>
    <cellStyle name="Separador de milhares 6 3 2 2 2 6 4" xfId="20796" xr:uid="{00000000-0005-0000-0000-00004E760000}"/>
    <cellStyle name="Separador de milhares 6 3 2 2 2 7" xfId="12668" xr:uid="{00000000-0005-0000-0000-00004F760000}"/>
    <cellStyle name="Separador de milhares 6 3 2 2 2 7 2" xfId="31852" xr:uid="{00000000-0005-0000-0000-000050760000}"/>
    <cellStyle name="Separador de milhares 6 3 2 2 2 7 3" xfId="42032" xr:uid="{00000000-0005-0000-0000-000051760000}"/>
    <cellStyle name="Separador de milhares 6 3 2 2 2 7 4" xfId="21672" xr:uid="{00000000-0005-0000-0000-000052760000}"/>
    <cellStyle name="Separador de milhares 6 3 2 2 2 8" xfId="22549" xr:uid="{00000000-0005-0000-0000-000053760000}"/>
    <cellStyle name="Separador de milhares 6 3 2 2 2 8 2" xfId="32729" xr:uid="{00000000-0005-0000-0000-000054760000}"/>
    <cellStyle name="Separador de milhares 6 3 2 2 2 8 3" xfId="42909" xr:uid="{00000000-0005-0000-0000-000055760000}"/>
    <cellStyle name="Separador de milhares 6 3 2 2 2 9" xfId="23728" xr:uid="{00000000-0005-0000-0000-000056760000}"/>
    <cellStyle name="Separador de milhares 6 3 2 2 3" xfId="4979" xr:uid="{00000000-0005-0000-0000-000057760000}"/>
    <cellStyle name="Separador de milhares 6 3 2 2 3 2" xfId="6731" xr:uid="{00000000-0005-0000-0000-000058760000}"/>
    <cellStyle name="Separador de milhares 6 3 2 2 3 2 2" xfId="25918" xr:uid="{00000000-0005-0000-0000-000059760000}"/>
    <cellStyle name="Separador de milhares 6 3 2 2 3 2 3" xfId="36098" xr:uid="{00000000-0005-0000-0000-00005A760000}"/>
    <cellStyle name="Separador de milhares 6 3 2 2 3 2 4" xfId="15737" xr:uid="{00000000-0005-0000-0000-00005B760000}"/>
    <cellStyle name="Separador de milhares 6 3 2 2 3 3" xfId="8484" xr:uid="{00000000-0005-0000-0000-00005C760000}"/>
    <cellStyle name="Separador de milhares 6 3 2 2 3 3 2" xfId="27671" xr:uid="{00000000-0005-0000-0000-00005D760000}"/>
    <cellStyle name="Separador de milhares 6 3 2 2 3 3 3" xfId="37851" xr:uid="{00000000-0005-0000-0000-00005E760000}"/>
    <cellStyle name="Separador de milhares 6 3 2 2 3 3 4" xfId="17490" xr:uid="{00000000-0005-0000-0000-00005F760000}"/>
    <cellStyle name="Separador de milhares 6 3 2 2 3 4" xfId="10477" xr:uid="{00000000-0005-0000-0000-000060760000}"/>
    <cellStyle name="Separador de milhares 6 3 2 2 3 4 2" xfId="29661" xr:uid="{00000000-0005-0000-0000-000061760000}"/>
    <cellStyle name="Separador de milhares 6 3 2 2 3 4 3" xfId="39841" xr:uid="{00000000-0005-0000-0000-000062760000}"/>
    <cellStyle name="Separador de milhares 6 3 2 2 3 4 4" xfId="19481" xr:uid="{00000000-0005-0000-0000-000063760000}"/>
    <cellStyle name="Separador de milhares 6 3 2 2 3 5" xfId="24166" xr:uid="{00000000-0005-0000-0000-000064760000}"/>
    <cellStyle name="Separador de milhares 6 3 2 2 3 6" xfId="34346" xr:uid="{00000000-0005-0000-0000-000065760000}"/>
    <cellStyle name="Separador de milhares 6 3 2 2 3 7" xfId="13985" xr:uid="{00000000-0005-0000-0000-000066760000}"/>
    <cellStyle name="Separador de milhares 6 3 2 2 4" xfId="5855" xr:uid="{00000000-0005-0000-0000-000067760000}"/>
    <cellStyle name="Separador de milhares 6 3 2 2 4 2" xfId="25042" xr:uid="{00000000-0005-0000-0000-000068760000}"/>
    <cellStyle name="Separador de milhares 6 3 2 2 4 3" xfId="35222" xr:uid="{00000000-0005-0000-0000-000069760000}"/>
    <cellStyle name="Separador de milhares 6 3 2 2 4 4" xfId="14861" xr:uid="{00000000-0005-0000-0000-00006A760000}"/>
    <cellStyle name="Separador de milhares 6 3 2 2 5" xfId="7608" xr:uid="{00000000-0005-0000-0000-00006B760000}"/>
    <cellStyle name="Separador de milhares 6 3 2 2 5 2" xfId="26795" xr:uid="{00000000-0005-0000-0000-00006C760000}"/>
    <cellStyle name="Separador de milhares 6 3 2 2 5 3" xfId="36975" xr:uid="{00000000-0005-0000-0000-00006D760000}"/>
    <cellStyle name="Separador de milhares 6 3 2 2 5 4" xfId="16614" xr:uid="{00000000-0005-0000-0000-00006E760000}"/>
    <cellStyle name="Separador de milhares 6 3 2 2 6" xfId="9601" xr:uid="{00000000-0005-0000-0000-00006F760000}"/>
    <cellStyle name="Separador de milhares 6 3 2 2 6 2" xfId="28785" xr:uid="{00000000-0005-0000-0000-000070760000}"/>
    <cellStyle name="Separador de milhares 6 3 2 2 6 3" xfId="38965" xr:uid="{00000000-0005-0000-0000-000071760000}"/>
    <cellStyle name="Separador de milhares 6 3 2 2 6 4" xfId="18605" xr:uid="{00000000-0005-0000-0000-000072760000}"/>
    <cellStyle name="Separador de milhares 6 3 2 2 7" xfId="11354" xr:uid="{00000000-0005-0000-0000-000073760000}"/>
    <cellStyle name="Separador de milhares 6 3 2 2 7 2" xfId="30538" xr:uid="{00000000-0005-0000-0000-000074760000}"/>
    <cellStyle name="Separador de milhares 6 3 2 2 7 3" xfId="40718" xr:uid="{00000000-0005-0000-0000-000075760000}"/>
    <cellStyle name="Separador de milhares 6 3 2 2 7 4" xfId="20358" xr:uid="{00000000-0005-0000-0000-000076760000}"/>
    <cellStyle name="Separador de milhares 6 3 2 2 8" xfId="12230" xr:uid="{00000000-0005-0000-0000-000077760000}"/>
    <cellStyle name="Separador de milhares 6 3 2 2 8 2" xfId="31414" xr:uid="{00000000-0005-0000-0000-000078760000}"/>
    <cellStyle name="Separador de milhares 6 3 2 2 8 3" xfId="41594" xr:uid="{00000000-0005-0000-0000-000079760000}"/>
    <cellStyle name="Separador de milhares 6 3 2 2 8 4" xfId="21234" xr:uid="{00000000-0005-0000-0000-00007A760000}"/>
    <cellStyle name="Separador de milhares 6 3 2 2 9" xfId="22111" xr:uid="{00000000-0005-0000-0000-00007B760000}"/>
    <cellStyle name="Separador de milhares 6 3 2 2 9 2" xfId="32291" xr:uid="{00000000-0005-0000-0000-00007C760000}"/>
    <cellStyle name="Separador de milhares 6 3 2 2 9 3" xfId="42471" xr:uid="{00000000-0005-0000-0000-00007D760000}"/>
    <cellStyle name="Separador de milhares 6 3 2 3" xfId="4321" xr:uid="{00000000-0005-0000-0000-00007E760000}"/>
    <cellStyle name="Separador de milhares 6 3 2 3 10" xfId="33689" xr:uid="{00000000-0005-0000-0000-00007F760000}"/>
    <cellStyle name="Separador de milhares 6 3 2 3 11" xfId="13328" xr:uid="{00000000-0005-0000-0000-000080760000}"/>
    <cellStyle name="Separador de milhares 6 3 2 3 2" xfId="5198" xr:uid="{00000000-0005-0000-0000-000081760000}"/>
    <cellStyle name="Separador de milhares 6 3 2 3 2 2" xfId="6950" xr:uid="{00000000-0005-0000-0000-000082760000}"/>
    <cellStyle name="Separador de milhares 6 3 2 3 2 2 2" xfId="26137" xr:uid="{00000000-0005-0000-0000-000083760000}"/>
    <cellStyle name="Separador de milhares 6 3 2 3 2 2 3" xfId="36317" xr:uid="{00000000-0005-0000-0000-000084760000}"/>
    <cellStyle name="Separador de milhares 6 3 2 3 2 2 4" xfId="15956" xr:uid="{00000000-0005-0000-0000-000085760000}"/>
    <cellStyle name="Separador de milhares 6 3 2 3 2 3" xfId="8703" xr:uid="{00000000-0005-0000-0000-000086760000}"/>
    <cellStyle name="Separador de milhares 6 3 2 3 2 3 2" xfId="27890" xr:uid="{00000000-0005-0000-0000-000087760000}"/>
    <cellStyle name="Separador de milhares 6 3 2 3 2 3 3" xfId="38070" xr:uid="{00000000-0005-0000-0000-000088760000}"/>
    <cellStyle name="Separador de milhares 6 3 2 3 2 3 4" xfId="17709" xr:uid="{00000000-0005-0000-0000-000089760000}"/>
    <cellStyle name="Separador de milhares 6 3 2 3 2 4" xfId="10696" xr:uid="{00000000-0005-0000-0000-00008A760000}"/>
    <cellStyle name="Separador de milhares 6 3 2 3 2 4 2" xfId="29880" xr:uid="{00000000-0005-0000-0000-00008B760000}"/>
    <cellStyle name="Separador de milhares 6 3 2 3 2 4 3" xfId="40060" xr:uid="{00000000-0005-0000-0000-00008C760000}"/>
    <cellStyle name="Separador de milhares 6 3 2 3 2 4 4" xfId="19700" xr:uid="{00000000-0005-0000-0000-00008D760000}"/>
    <cellStyle name="Separador de milhares 6 3 2 3 2 5" xfId="24385" xr:uid="{00000000-0005-0000-0000-00008E760000}"/>
    <cellStyle name="Separador de milhares 6 3 2 3 2 6" xfId="34565" xr:uid="{00000000-0005-0000-0000-00008F760000}"/>
    <cellStyle name="Separador de milhares 6 3 2 3 2 7" xfId="14204" xr:uid="{00000000-0005-0000-0000-000090760000}"/>
    <cellStyle name="Separador de milhares 6 3 2 3 3" xfId="6074" xr:uid="{00000000-0005-0000-0000-000091760000}"/>
    <cellStyle name="Separador de milhares 6 3 2 3 3 2" xfId="25261" xr:uid="{00000000-0005-0000-0000-000092760000}"/>
    <cellStyle name="Separador de milhares 6 3 2 3 3 3" xfId="35441" xr:uid="{00000000-0005-0000-0000-000093760000}"/>
    <cellStyle name="Separador de milhares 6 3 2 3 3 4" xfId="15080" xr:uid="{00000000-0005-0000-0000-000094760000}"/>
    <cellStyle name="Separador de milhares 6 3 2 3 4" xfId="7827" xr:uid="{00000000-0005-0000-0000-000095760000}"/>
    <cellStyle name="Separador de milhares 6 3 2 3 4 2" xfId="27014" xr:uid="{00000000-0005-0000-0000-000096760000}"/>
    <cellStyle name="Separador de milhares 6 3 2 3 4 3" xfId="37194" xr:uid="{00000000-0005-0000-0000-000097760000}"/>
    <cellStyle name="Separador de milhares 6 3 2 3 4 4" xfId="16833" xr:uid="{00000000-0005-0000-0000-000098760000}"/>
    <cellStyle name="Separador de milhares 6 3 2 3 5" xfId="9820" xr:uid="{00000000-0005-0000-0000-000099760000}"/>
    <cellStyle name="Separador de milhares 6 3 2 3 5 2" xfId="29004" xr:uid="{00000000-0005-0000-0000-00009A760000}"/>
    <cellStyle name="Separador de milhares 6 3 2 3 5 3" xfId="39184" xr:uid="{00000000-0005-0000-0000-00009B760000}"/>
    <cellStyle name="Separador de milhares 6 3 2 3 5 4" xfId="18824" xr:uid="{00000000-0005-0000-0000-00009C760000}"/>
    <cellStyle name="Separador de milhares 6 3 2 3 6" xfId="11573" xr:uid="{00000000-0005-0000-0000-00009D760000}"/>
    <cellStyle name="Separador de milhares 6 3 2 3 6 2" xfId="30757" xr:uid="{00000000-0005-0000-0000-00009E760000}"/>
    <cellStyle name="Separador de milhares 6 3 2 3 6 3" xfId="40937" xr:uid="{00000000-0005-0000-0000-00009F760000}"/>
    <cellStyle name="Separador de milhares 6 3 2 3 6 4" xfId="20577" xr:uid="{00000000-0005-0000-0000-0000A0760000}"/>
    <cellStyle name="Separador de milhares 6 3 2 3 7" xfId="12449" xr:uid="{00000000-0005-0000-0000-0000A1760000}"/>
    <cellStyle name="Separador de milhares 6 3 2 3 7 2" xfId="31633" xr:uid="{00000000-0005-0000-0000-0000A2760000}"/>
    <cellStyle name="Separador de milhares 6 3 2 3 7 3" xfId="41813" xr:uid="{00000000-0005-0000-0000-0000A3760000}"/>
    <cellStyle name="Separador de milhares 6 3 2 3 7 4" xfId="21453" xr:uid="{00000000-0005-0000-0000-0000A4760000}"/>
    <cellStyle name="Separador de milhares 6 3 2 3 8" xfId="22330" xr:uid="{00000000-0005-0000-0000-0000A5760000}"/>
    <cellStyle name="Separador de milhares 6 3 2 3 8 2" xfId="32510" xr:uid="{00000000-0005-0000-0000-0000A6760000}"/>
    <cellStyle name="Separador de milhares 6 3 2 3 8 3" xfId="42690" xr:uid="{00000000-0005-0000-0000-0000A7760000}"/>
    <cellStyle name="Separador de milhares 6 3 2 3 9" xfId="23509" xr:uid="{00000000-0005-0000-0000-0000A8760000}"/>
    <cellStyle name="Separador de milhares 6 3 2 4" xfId="4760" xr:uid="{00000000-0005-0000-0000-0000A9760000}"/>
    <cellStyle name="Separador de milhares 6 3 2 4 2" xfId="6512" xr:uid="{00000000-0005-0000-0000-0000AA760000}"/>
    <cellStyle name="Separador de milhares 6 3 2 4 2 2" xfId="25699" xr:uid="{00000000-0005-0000-0000-0000AB760000}"/>
    <cellStyle name="Separador de milhares 6 3 2 4 2 3" xfId="35879" xr:uid="{00000000-0005-0000-0000-0000AC760000}"/>
    <cellStyle name="Separador de milhares 6 3 2 4 2 4" xfId="15518" xr:uid="{00000000-0005-0000-0000-0000AD760000}"/>
    <cellStyle name="Separador de milhares 6 3 2 4 3" xfId="8265" xr:uid="{00000000-0005-0000-0000-0000AE760000}"/>
    <cellStyle name="Separador de milhares 6 3 2 4 3 2" xfId="27452" xr:uid="{00000000-0005-0000-0000-0000AF760000}"/>
    <cellStyle name="Separador de milhares 6 3 2 4 3 3" xfId="37632" xr:uid="{00000000-0005-0000-0000-0000B0760000}"/>
    <cellStyle name="Separador de milhares 6 3 2 4 3 4" xfId="17271" xr:uid="{00000000-0005-0000-0000-0000B1760000}"/>
    <cellStyle name="Separador de milhares 6 3 2 4 4" xfId="10258" xr:uid="{00000000-0005-0000-0000-0000B2760000}"/>
    <cellStyle name="Separador de milhares 6 3 2 4 4 2" xfId="29442" xr:uid="{00000000-0005-0000-0000-0000B3760000}"/>
    <cellStyle name="Separador de milhares 6 3 2 4 4 3" xfId="39622" xr:uid="{00000000-0005-0000-0000-0000B4760000}"/>
    <cellStyle name="Separador de milhares 6 3 2 4 4 4" xfId="19262" xr:uid="{00000000-0005-0000-0000-0000B5760000}"/>
    <cellStyle name="Separador de milhares 6 3 2 4 5" xfId="23947" xr:uid="{00000000-0005-0000-0000-0000B6760000}"/>
    <cellStyle name="Separador de milhares 6 3 2 4 6" xfId="34127" xr:uid="{00000000-0005-0000-0000-0000B7760000}"/>
    <cellStyle name="Separador de milhares 6 3 2 4 7" xfId="13766" xr:uid="{00000000-0005-0000-0000-0000B8760000}"/>
    <cellStyle name="Separador de milhares 6 3 2 5" xfId="5636" xr:uid="{00000000-0005-0000-0000-0000B9760000}"/>
    <cellStyle name="Separador de milhares 6 3 2 5 2" xfId="9162" xr:uid="{00000000-0005-0000-0000-0000BA760000}"/>
    <cellStyle name="Separador de milhares 6 3 2 5 2 2" xfId="28346" xr:uid="{00000000-0005-0000-0000-0000BB760000}"/>
    <cellStyle name="Separador de milhares 6 3 2 5 2 3" xfId="38526" xr:uid="{00000000-0005-0000-0000-0000BC760000}"/>
    <cellStyle name="Separador de milhares 6 3 2 5 2 4" xfId="18166" xr:uid="{00000000-0005-0000-0000-0000BD760000}"/>
    <cellStyle name="Separador de milhares 6 3 2 5 3" xfId="24823" xr:uid="{00000000-0005-0000-0000-0000BE760000}"/>
    <cellStyle name="Separador de milhares 6 3 2 5 4" xfId="35003" xr:uid="{00000000-0005-0000-0000-0000BF760000}"/>
    <cellStyle name="Separador de milhares 6 3 2 5 5" xfId="14642" xr:uid="{00000000-0005-0000-0000-0000C0760000}"/>
    <cellStyle name="Separador de milhares 6 3 2 6" xfId="7389" xr:uid="{00000000-0005-0000-0000-0000C1760000}"/>
    <cellStyle name="Separador de milhares 6 3 2 6 2" xfId="26576" xr:uid="{00000000-0005-0000-0000-0000C2760000}"/>
    <cellStyle name="Separador de milhares 6 3 2 6 3" xfId="36756" xr:uid="{00000000-0005-0000-0000-0000C3760000}"/>
    <cellStyle name="Separador de milhares 6 3 2 6 4" xfId="16395" xr:uid="{00000000-0005-0000-0000-0000C4760000}"/>
    <cellStyle name="Separador de milhares 6 3 2 7" xfId="9382" xr:uid="{00000000-0005-0000-0000-0000C5760000}"/>
    <cellStyle name="Separador de milhares 6 3 2 7 2" xfId="28566" xr:uid="{00000000-0005-0000-0000-0000C6760000}"/>
    <cellStyle name="Separador de milhares 6 3 2 7 3" xfId="38746" xr:uid="{00000000-0005-0000-0000-0000C7760000}"/>
    <cellStyle name="Separador de milhares 6 3 2 7 4" xfId="18386" xr:uid="{00000000-0005-0000-0000-0000C8760000}"/>
    <cellStyle name="Separador de milhares 6 3 2 8" xfId="11135" xr:uid="{00000000-0005-0000-0000-0000C9760000}"/>
    <cellStyle name="Separador de milhares 6 3 2 8 2" xfId="30319" xr:uid="{00000000-0005-0000-0000-0000CA760000}"/>
    <cellStyle name="Separador de milhares 6 3 2 8 3" xfId="40499" xr:uid="{00000000-0005-0000-0000-0000CB760000}"/>
    <cellStyle name="Separador de milhares 6 3 2 8 4" xfId="20139" xr:uid="{00000000-0005-0000-0000-0000CC760000}"/>
    <cellStyle name="Separador de milhares 6 3 2 9" xfId="12011" xr:uid="{00000000-0005-0000-0000-0000CD760000}"/>
    <cellStyle name="Separador de milhares 6 3 2 9 2" xfId="31195" xr:uid="{00000000-0005-0000-0000-0000CE760000}"/>
    <cellStyle name="Separador de milhares 6 3 2 9 3" xfId="41375" xr:uid="{00000000-0005-0000-0000-0000CF760000}"/>
    <cellStyle name="Separador de milhares 6 3 2 9 4" xfId="21015" xr:uid="{00000000-0005-0000-0000-0000D0760000}"/>
    <cellStyle name="Separador de milhares 6 3 3" xfId="3984" xr:uid="{00000000-0005-0000-0000-0000D1760000}"/>
    <cellStyle name="Separador de milhares 6 3 3 10" xfId="23172" xr:uid="{00000000-0005-0000-0000-0000D2760000}"/>
    <cellStyle name="Separador de milhares 6 3 3 11" xfId="33352" xr:uid="{00000000-0005-0000-0000-0000D3760000}"/>
    <cellStyle name="Separador de milhares 6 3 3 12" xfId="12991" xr:uid="{00000000-0005-0000-0000-0000D4760000}"/>
    <cellStyle name="Separador de milhares 6 3 3 2" xfId="4422" xr:uid="{00000000-0005-0000-0000-0000D5760000}"/>
    <cellStyle name="Separador de milhares 6 3 3 2 10" xfId="33790" xr:uid="{00000000-0005-0000-0000-0000D6760000}"/>
    <cellStyle name="Separador de milhares 6 3 3 2 11" xfId="13429" xr:uid="{00000000-0005-0000-0000-0000D7760000}"/>
    <cellStyle name="Separador de milhares 6 3 3 2 2" xfId="5299" xr:uid="{00000000-0005-0000-0000-0000D8760000}"/>
    <cellStyle name="Separador de milhares 6 3 3 2 2 2" xfId="7051" xr:uid="{00000000-0005-0000-0000-0000D9760000}"/>
    <cellStyle name="Separador de milhares 6 3 3 2 2 2 2" xfId="26238" xr:uid="{00000000-0005-0000-0000-0000DA760000}"/>
    <cellStyle name="Separador de milhares 6 3 3 2 2 2 3" xfId="36418" xr:uid="{00000000-0005-0000-0000-0000DB760000}"/>
    <cellStyle name="Separador de milhares 6 3 3 2 2 2 4" xfId="16057" xr:uid="{00000000-0005-0000-0000-0000DC760000}"/>
    <cellStyle name="Separador de milhares 6 3 3 2 2 3" xfId="8804" xr:uid="{00000000-0005-0000-0000-0000DD760000}"/>
    <cellStyle name="Separador de milhares 6 3 3 2 2 3 2" xfId="27991" xr:uid="{00000000-0005-0000-0000-0000DE760000}"/>
    <cellStyle name="Separador de milhares 6 3 3 2 2 3 3" xfId="38171" xr:uid="{00000000-0005-0000-0000-0000DF760000}"/>
    <cellStyle name="Separador de milhares 6 3 3 2 2 3 4" xfId="17810" xr:uid="{00000000-0005-0000-0000-0000E0760000}"/>
    <cellStyle name="Separador de milhares 6 3 3 2 2 4" xfId="10797" xr:uid="{00000000-0005-0000-0000-0000E1760000}"/>
    <cellStyle name="Separador de milhares 6 3 3 2 2 4 2" xfId="29981" xr:uid="{00000000-0005-0000-0000-0000E2760000}"/>
    <cellStyle name="Separador de milhares 6 3 3 2 2 4 3" xfId="40161" xr:uid="{00000000-0005-0000-0000-0000E3760000}"/>
    <cellStyle name="Separador de milhares 6 3 3 2 2 4 4" xfId="19801" xr:uid="{00000000-0005-0000-0000-0000E4760000}"/>
    <cellStyle name="Separador de milhares 6 3 3 2 2 5" xfId="24486" xr:uid="{00000000-0005-0000-0000-0000E5760000}"/>
    <cellStyle name="Separador de milhares 6 3 3 2 2 6" xfId="34666" xr:uid="{00000000-0005-0000-0000-0000E6760000}"/>
    <cellStyle name="Separador de milhares 6 3 3 2 2 7" xfId="14305" xr:uid="{00000000-0005-0000-0000-0000E7760000}"/>
    <cellStyle name="Separador de milhares 6 3 3 2 3" xfId="6175" xr:uid="{00000000-0005-0000-0000-0000E8760000}"/>
    <cellStyle name="Separador de milhares 6 3 3 2 3 2" xfId="25362" xr:uid="{00000000-0005-0000-0000-0000E9760000}"/>
    <cellStyle name="Separador de milhares 6 3 3 2 3 3" xfId="35542" xr:uid="{00000000-0005-0000-0000-0000EA760000}"/>
    <cellStyle name="Separador de milhares 6 3 3 2 3 4" xfId="15181" xr:uid="{00000000-0005-0000-0000-0000EB760000}"/>
    <cellStyle name="Separador de milhares 6 3 3 2 4" xfId="7928" xr:uid="{00000000-0005-0000-0000-0000EC760000}"/>
    <cellStyle name="Separador de milhares 6 3 3 2 4 2" xfId="27115" xr:uid="{00000000-0005-0000-0000-0000ED760000}"/>
    <cellStyle name="Separador de milhares 6 3 3 2 4 3" xfId="37295" xr:uid="{00000000-0005-0000-0000-0000EE760000}"/>
    <cellStyle name="Separador de milhares 6 3 3 2 4 4" xfId="16934" xr:uid="{00000000-0005-0000-0000-0000EF760000}"/>
    <cellStyle name="Separador de milhares 6 3 3 2 5" xfId="9921" xr:uid="{00000000-0005-0000-0000-0000F0760000}"/>
    <cellStyle name="Separador de milhares 6 3 3 2 5 2" xfId="29105" xr:uid="{00000000-0005-0000-0000-0000F1760000}"/>
    <cellStyle name="Separador de milhares 6 3 3 2 5 3" xfId="39285" xr:uid="{00000000-0005-0000-0000-0000F2760000}"/>
    <cellStyle name="Separador de milhares 6 3 3 2 5 4" xfId="18925" xr:uid="{00000000-0005-0000-0000-0000F3760000}"/>
    <cellStyle name="Separador de milhares 6 3 3 2 6" xfId="11674" xr:uid="{00000000-0005-0000-0000-0000F4760000}"/>
    <cellStyle name="Separador de milhares 6 3 3 2 6 2" xfId="30858" xr:uid="{00000000-0005-0000-0000-0000F5760000}"/>
    <cellStyle name="Separador de milhares 6 3 3 2 6 3" xfId="41038" xr:uid="{00000000-0005-0000-0000-0000F6760000}"/>
    <cellStyle name="Separador de milhares 6 3 3 2 6 4" xfId="20678" xr:uid="{00000000-0005-0000-0000-0000F7760000}"/>
    <cellStyle name="Separador de milhares 6 3 3 2 7" xfId="12550" xr:uid="{00000000-0005-0000-0000-0000F8760000}"/>
    <cellStyle name="Separador de milhares 6 3 3 2 7 2" xfId="31734" xr:uid="{00000000-0005-0000-0000-0000F9760000}"/>
    <cellStyle name="Separador de milhares 6 3 3 2 7 3" xfId="41914" xr:uid="{00000000-0005-0000-0000-0000FA760000}"/>
    <cellStyle name="Separador de milhares 6 3 3 2 7 4" xfId="21554" xr:uid="{00000000-0005-0000-0000-0000FB760000}"/>
    <cellStyle name="Separador de milhares 6 3 3 2 8" xfId="22431" xr:uid="{00000000-0005-0000-0000-0000FC760000}"/>
    <cellStyle name="Separador de milhares 6 3 3 2 8 2" xfId="32611" xr:uid="{00000000-0005-0000-0000-0000FD760000}"/>
    <cellStyle name="Separador de milhares 6 3 3 2 8 3" xfId="42791" xr:uid="{00000000-0005-0000-0000-0000FE760000}"/>
    <cellStyle name="Separador de milhares 6 3 3 2 9" xfId="23610" xr:uid="{00000000-0005-0000-0000-0000FF760000}"/>
    <cellStyle name="Separador de milhares 6 3 3 3" xfId="4861" xr:uid="{00000000-0005-0000-0000-000000770000}"/>
    <cellStyle name="Separador de milhares 6 3 3 3 2" xfId="6613" xr:uid="{00000000-0005-0000-0000-000001770000}"/>
    <cellStyle name="Separador de milhares 6 3 3 3 2 2" xfId="25800" xr:uid="{00000000-0005-0000-0000-000002770000}"/>
    <cellStyle name="Separador de milhares 6 3 3 3 2 3" xfId="35980" xr:uid="{00000000-0005-0000-0000-000003770000}"/>
    <cellStyle name="Separador de milhares 6 3 3 3 2 4" xfId="15619" xr:uid="{00000000-0005-0000-0000-000004770000}"/>
    <cellStyle name="Separador de milhares 6 3 3 3 3" xfId="8366" xr:uid="{00000000-0005-0000-0000-000005770000}"/>
    <cellStyle name="Separador de milhares 6 3 3 3 3 2" xfId="27553" xr:uid="{00000000-0005-0000-0000-000006770000}"/>
    <cellStyle name="Separador de milhares 6 3 3 3 3 3" xfId="37733" xr:uid="{00000000-0005-0000-0000-000007770000}"/>
    <cellStyle name="Separador de milhares 6 3 3 3 3 4" xfId="17372" xr:uid="{00000000-0005-0000-0000-000008770000}"/>
    <cellStyle name="Separador de milhares 6 3 3 3 4" xfId="10359" xr:uid="{00000000-0005-0000-0000-000009770000}"/>
    <cellStyle name="Separador de milhares 6 3 3 3 4 2" xfId="29543" xr:uid="{00000000-0005-0000-0000-00000A770000}"/>
    <cellStyle name="Separador de milhares 6 3 3 3 4 3" xfId="39723" xr:uid="{00000000-0005-0000-0000-00000B770000}"/>
    <cellStyle name="Separador de milhares 6 3 3 3 4 4" xfId="19363" xr:uid="{00000000-0005-0000-0000-00000C770000}"/>
    <cellStyle name="Separador de milhares 6 3 3 3 5" xfId="24048" xr:uid="{00000000-0005-0000-0000-00000D770000}"/>
    <cellStyle name="Separador de milhares 6 3 3 3 6" xfId="34228" xr:uid="{00000000-0005-0000-0000-00000E770000}"/>
    <cellStyle name="Separador de milhares 6 3 3 3 7" xfId="13867" xr:uid="{00000000-0005-0000-0000-00000F770000}"/>
    <cellStyle name="Separador de milhares 6 3 3 4" xfId="5737" xr:uid="{00000000-0005-0000-0000-000010770000}"/>
    <cellStyle name="Separador de milhares 6 3 3 4 2" xfId="24924" xr:uid="{00000000-0005-0000-0000-000011770000}"/>
    <cellStyle name="Separador de milhares 6 3 3 4 3" xfId="35104" xr:uid="{00000000-0005-0000-0000-000012770000}"/>
    <cellStyle name="Separador de milhares 6 3 3 4 4" xfId="14743" xr:uid="{00000000-0005-0000-0000-000013770000}"/>
    <cellStyle name="Separador de milhares 6 3 3 5" xfId="7490" xr:uid="{00000000-0005-0000-0000-000014770000}"/>
    <cellStyle name="Separador de milhares 6 3 3 5 2" xfId="26677" xr:uid="{00000000-0005-0000-0000-000015770000}"/>
    <cellStyle name="Separador de milhares 6 3 3 5 3" xfId="36857" xr:uid="{00000000-0005-0000-0000-000016770000}"/>
    <cellStyle name="Separador de milhares 6 3 3 5 4" xfId="16496" xr:uid="{00000000-0005-0000-0000-000017770000}"/>
    <cellStyle name="Separador de milhares 6 3 3 6" xfId="9483" xr:uid="{00000000-0005-0000-0000-000018770000}"/>
    <cellStyle name="Separador de milhares 6 3 3 6 2" xfId="28667" xr:uid="{00000000-0005-0000-0000-000019770000}"/>
    <cellStyle name="Separador de milhares 6 3 3 6 3" xfId="38847" xr:uid="{00000000-0005-0000-0000-00001A770000}"/>
    <cellStyle name="Separador de milhares 6 3 3 6 4" xfId="18487" xr:uid="{00000000-0005-0000-0000-00001B770000}"/>
    <cellStyle name="Separador de milhares 6 3 3 7" xfId="11236" xr:uid="{00000000-0005-0000-0000-00001C770000}"/>
    <cellStyle name="Separador de milhares 6 3 3 7 2" xfId="30420" xr:uid="{00000000-0005-0000-0000-00001D770000}"/>
    <cellStyle name="Separador de milhares 6 3 3 7 3" xfId="40600" xr:uid="{00000000-0005-0000-0000-00001E770000}"/>
    <cellStyle name="Separador de milhares 6 3 3 7 4" xfId="20240" xr:uid="{00000000-0005-0000-0000-00001F770000}"/>
    <cellStyle name="Separador de milhares 6 3 3 8" xfId="12112" xr:uid="{00000000-0005-0000-0000-000020770000}"/>
    <cellStyle name="Separador de milhares 6 3 3 8 2" xfId="31296" xr:uid="{00000000-0005-0000-0000-000021770000}"/>
    <cellStyle name="Separador de milhares 6 3 3 8 3" xfId="41476" xr:uid="{00000000-0005-0000-0000-000022770000}"/>
    <cellStyle name="Separador de milhares 6 3 3 8 4" xfId="21116" xr:uid="{00000000-0005-0000-0000-000023770000}"/>
    <cellStyle name="Separador de milhares 6 3 3 9" xfId="21993" xr:uid="{00000000-0005-0000-0000-000024770000}"/>
    <cellStyle name="Separador de milhares 6 3 3 9 2" xfId="32173" xr:uid="{00000000-0005-0000-0000-000025770000}"/>
    <cellStyle name="Separador de milhares 6 3 3 9 3" xfId="42353" xr:uid="{00000000-0005-0000-0000-000026770000}"/>
    <cellStyle name="Separador de milhares 6 3 4" xfId="4203" xr:uid="{00000000-0005-0000-0000-000027770000}"/>
    <cellStyle name="Separador de milhares 6 3 4 10" xfId="33571" xr:uid="{00000000-0005-0000-0000-000028770000}"/>
    <cellStyle name="Separador de milhares 6 3 4 11" xfId="13210" xr:uid="{00000000-0005-0000-0000-000029770000}"/>
    <cellStyle name="Separador de milhares 6 3 4 2" xfId="5080" xr:uid="{00000000-0005-0000-0000-00002A770000}"/>
    <cellStyle name="Separador de milhares 6 3 4 2 2" xfId="6832" xr:uid="{00000000-0005-0000-0000-00002B770000}"/>
    <cellStyle name="Separador de milhares 6 3 4 2 2 2" xfId="26019" xr:uid="{00000000-0005-0000-0000-00002C770000}"/>
    <cellStyle name="Separador de milhares 6 3 4 2 2 3" xfId="36199" xr:uid="{00000000-0005-0000-0000-00002D770000}"/>
    <cellStyle name="Separador de milhares 6 3 4 2 2 4" xfId="15838" xr:uid="{00000000-0005-0000-0000-00002E770000}"/>
    <cellStyle name="Separador de milhares 6 3 4 2 3" xfId="8585" xr:uid="{00000000-0005-0000-0000-00002F770000}"/>
    <cellStyle name="Separador de milhares 6 3 4 2 3 2" xfId="27772" xr:uid="{00000000-0005-0000-0000-000030770000}"/>
    <cellStyle name="Separador de milhares 6 3 4 2 3 3" xfId="37952" xr:uid="{00000000-0005-0000-0000-000031770000}"/>
    <cellStyle name="Separador de milhares 6 3 4 2 3 4" xfId="17591" xr:uid="{00000000-0005-0000-0000-000032770000}"/>
    <cellStyle name="Separador de milhares 6 3 4 2 4" xfId="10578" xr:uid="{00000000-0005-0000-0000-000033770000}"/>
    <cellStyle name="Separador de milhares 6 3 4 2 4 2" xfId="29762" xr:uid="{00000000-0005-0000-0000-000034770000}"/>
    <cellStyle name="Separador de milhares 6 3 4 2 4 3" xfId="39942" xr:uid="{00000000-0005-0000-0000-000035770000}"/>
    <cellStyle name="Separador de milhares 6 3 4 2 4 4" xfId="19582" xr:uid="{00000000-0005-0000-0000-000036770000}"/>
    <cellStyle name="Separador de milhares 6 3 4 2 5" xfId="24267" xr:uid="{00000000-0005-0000-0000-000037770000}"/>
    <cellStyle name="Separador de milhares 6 3 4 2 6" xfId="34447" xr:uid="{00000000-0005-0000-0000-000038770000}"/>
    <cellStyle name="Separador de milhares 6 3 4 2 7" xfId="14086" xr:uid="{00000000-0005-0000-0000-000039770000}"/>
    <cellStyle name="Separador de milhares 6 3 4 3" xfId="5956" xr:uid="{00000000-0005-0000-0000-00003A770000}"/>
    <cellStyle name="Separador de milhares 6 3 4 3 2" xfId="25143" xr:uid="{00000000-0005-0000-0000-00003B770000}"/>
    <cellStyle name="Separador de milhares 6 3 4 3 3" xfId="35323" xr:uid="{00000000-0005-0000-0000-00003C770000}"/>
    <cellStyle name="Separador de milhares 6 3 4 3 4" xfId="14962" xr:uid="{00000000-0005-0000-0000-00003D770000}"/>
    <cellStyle name="Separador de milhares 6 3 4 4" xfId="7709" xr:uid="{00000000-0005-0000-0000-00003E770000}"/>
    <cellStyle name="Separador de milhares 6 3 4 4 2" xfId="26896" xr:uid="{00000000-0005-0000-0000-00003F770000}"/>
    <cellStyle name="Separador de milhares 6 3 4 4 3" xfId="37076" xr:uid="{00000000-0005-0000-0000-000040770000}"/>
    <cellStyle name="Separador de milhares 6 3 4 4 4" xfId="16715" xr:uid="{00000000-0005-0000-0000-000041770000}"/>
    <cellStyle name="Separador de milhares 6 3 4 5" xfId="9702" xr:uid="{00000000-0005-0000-0000-000042770000}"/>
    <cellStyle name="Separador de milhares 6 3 4 5 2" xfId="28886" xr:uid="{00000000-0005-0000-0000-000043770000}"/>
    <cellStyle name="Separador de milhares 6 3 4 5 3" xfId="39066" xr:uid="{00000000-0005-0000-0000-000044770000}"/>
    <cellStyle name="Separador de milhares 6 3 4 5 4" xfId="18706" xr:uid="{00000000-0005-0000-0000-000045770000}"/>
    <cellStyle name="Separador de milhares 6 3 4 6" xfId="11455" xr:uid="{00000000-0005-0000-0000-000046770000}"/>
    <cellStyle name="Separador de milhares 6 3 4 6 2" xfId="30639" xr:uid="{00000000-0005-0000-0000-000047770000}"/>
    <cellStyle name="Separador de milhares 6 3 4 6 3" xfId="40819" xr:uid="{00000000-0005-0000-0000-000048770000}"/>
    <cellStyle name="Separador de milhares 6 3 4 6 4" xfId="20459" xr:uid="{00000000-0005-0000-0000-000049770000}"/>
    <cellStyle name="Separador de milhares 6 3 4 7" xfId="12331" xr:uid="{00000000-0005-0000-0000-00004A770000}"/>
    <cellStyle name="Separador de milhares 6 3 4 7 2" xfId="31515" xr:uid="{00000000-0005-0000-0000-00004B770000}"/>
    <cellStyle name="Separador de milhares 6 3 4 7 3" xfId="41695" xr:uid="{00000000-0005-0000-0000-00004C770000}"/>
    <cellStyle name="Separador de milhares 6 3 4 7 4" xfId="21335" xr:uid="{00000000-0005-0000-0000-00004D770000}"/>
    <cellStyle name="Separador de milhares 6 3 4 8" xfId="22212" xr:uid="{00000000-0005-0000-0000-00004E770000}"/>
    <cellStyle name="Separador de milhares 6 3 4 8 2" xfId="32392" xr:uid="{00000000-0005-0000-0000-00004F770000}"/>
    <cellStyle name="Separador de milhares 6 3 4 8 3" xfId="42572" xr:uid="{00000000-0005-0000-0000-000050770000}"/>
    <cellStyle name="Separador de milhares 6 3 4 9" xfId="23391" xr:uid="{00000000-0005-0000-0000-000051770000}"/>
    <cellStyle name="Separador de milhares 6 3 5" xfId="4642" xr:uid="{00000000-0005-0000-0000-000052770000}"/>
    <cellStyle name="Separador de milhares 6 3 5 2" xfId="6394" xr:uid="{00000000-0005-0000-0000-000053770000}"/>
    <cellStyle name="Separador de milhares 6 3 5 2 2" xfId="25581" xr:uid="{00000000-0005-0000-0000-000054770000}"/>
    <cellStyle name="Separador de milhares 6 3 5 2 3" xfId="35761" xr:uid="{00000000-0005-0000-0000-000055770000}"/>
    <cellStyle name="Separador de milhares 6 3 5 2 4" xfId="15400" xr:uid="{00000000-0005-0000-0000-000056770000}"/>
    <cellStyle name="Separador de milhares 6 3 5 3" xfId="8147" xr:uid="{00000000-0005-0000-0000-000057770000}"/>
    <cellStyle name="Separador de milhares 6 3 5 3 2" xfId="27334" xr:uid="{00000000-0005-0000-0000-000058770000}"/>
    <cellStyle name="Separador de milhares 6 3 5 3 3" xfId="37514" xr:uid="{00000000-0005-0000-0000-000059770000}"/>
    <cellStyle name="Separador de milhares 6 3 5 3 4" xfId="17153" xr:uid="{00000000-0005-0000-0000-00005A770000}"/>
    <cellStyle name="Separador de milhares 6 3 5 4" xfId="10140" xr:uid="{00000000-0005-0000-0000-00005B770000}"/>
    <cellStyle name="Separador de milhares 6 3 5 4 2" xfId="29324" xr:uid="{00000000-0005-0000-0000-00005C770000}"/>
    <cellStyle name="Separador de milhares 6 3 5 4 3" xfId="39504" xr:uid="{00000000-0005-0000-0000-00005D770000}"/>
    <cellStyle name="Separador de milhares 6 3 5 4 4" xfId="19144" xr:uid="{00000000-0005-0000-0000-00005E770000}"/>
    <cellStyle name="Separador de milhares 6 3 5 5" xfId="23829" xr:uid="{00000000-0005-0000-0000-00005F770000}"/>
    <cellStyle name="Separador de milhares 6 3 5 6" xfId="34009" xr:uid="{00000000-0005-0000-0000-000060770000}"/>
    <cellStyle name="Separador de milhares 6 3 5 7" xfId="13648" xr:uid="{00000000-0005-0000-0000-000061770000}"/>
    <cellStyle name="Separador de milhares 6 3 6" xfId="5518" xr:uid="{00000000-0005-0000-0000-000062770000}"/>
    <cellStyle name="Separador de milhares 6 3 6 2" xfId="9044" xr:uid="{00000000-0005-0000-0000-000063770000}"/>
    <cellStyle name="Separador de milhares 6 3 6 2 2" xfId="28228" xr:uid="{00000000-0005-0000-0000-000064770000}"/>
    <cellStyle name="Separador de milhares 6 3 6 2 3" xfId="38408" xr:uid="{00000000-0005-0000-0000-000065770000}"/>
    <cellStyle name="Separador de milhares 6 3 6 2 4" xfId="18048" xr:uid="{00000000-0005-0000-0000-000066770000}"/>
    <cellStyle name="Separador de milhares 6 3 6 3" xfId="24705" xr:uid="{00000000-0005-0000-0000-000067770000}"/>
    <cellStyle name="Separador de milhares 6 3 6 4" xfId="34885" xr:uid="{00000000-0005-0000-0000-000068770000}"/>
    <cellStyle name="Separador de milhares 6 3 6 5" xfId="14524" xr:uid="{00000000-0005-0000-0000-000069770000}"/>
    <cellStyle name="Separador de milhares 6 3 7" xfId="7271" xr:uid="{00000000-0005-0000-0000-00006A770000}"/>
    <cellStyle name="Separador de milhares 6 3 7 2" xfId="26458" xr:uid="{00000000-0005-0000-0000-00006B770000}"/>
    <cellStyle name="Separador de milhares 6 3 7 3" xfId="36638" xr:uid="{00000000-0005-0000-0000-00006C770000}"/>
    <cellStyle name="Separador de milhares 6 3 7 4" xfId="16277" xr:uid="{00000000-0005-0000-0000-00006D770000}"/>
    <cellStyle name="Separador de milhares 6 3 8" xfId="9264" xr:uid="{00000000-0005-0000-0000-00006E770000}"/>
    <cellStyle name="Separador de milhares 6 3 8 2" xfId="28448" xr:uid="{00000000-0005-0000-0000-00006F770000}"/>
    <cellStyle name="Separador de milhares 6 3 8 3" xfId="38628" xr:uid="{00000000-0005-0000-0000-000070770000}"/>
    <cellStyle name="Separador de milhares 6 3 8 4" xfId="18268" xr:uid="{00000000-0005-0000-0000-000071770000}"/>
    <cellStyle name="Separador de milhares 6 3 9" xfId="11017" xr:uid="{00000000-0005-0000-0000-000072770000}"/>
    <cellStyle name="Separador de milhares 6 3 9 2" xfId="30201" xr:uid="{00000000-0005-0000-0000-000073770000}"/>
    <cellStyle name="Separador de milhares 6 3 9 3" xfId="40381" xr:uid="{00000000-0005-0000-0000-000074770000}"/>
    <cellStyle name="Separador de milhares 6 3 9 4" xfId="20021" xr:uid="{00000000-0005-0000-0000-000075770000}"/>
    <cellStyle name="Separador de milhares 6 4" xfId="3762" xr:uid="{00000000-0005-0000-0000-000076770000}"/>
    <cellStyle name="Separador de milhares 6 4 10" xfId="11894" xr:uid="{00000000-0005-0000-0000-000077770000}"/>
    <cellStyle name="Separador de milhares 6 4 10 2" xfId="31078" xr:uid="{00000000-0005-0000-0000-000078770000}"/>
    <cellStyle name="Separador de milhares 6 4 10 3" xfId="41258" xr:uid="{00000000-0005-0000-0000-000079770000}"/>
    <cellStyle name="Separador de milhares 6 4 10 4" xfId="20898" xr:uid="{00000000-0005-0000-0000-00007A770000}"/>
    <cellStyle name="Separador de milhares 6 4 11" xfId="21775" xr:uid="{00000000-0005-0000-0000-00007B770000}"/>
    <cellStyle name="Separador de milhares 6 4 11 2" xfId="31955" xr:uid="{00000000-0005-0000-0000-00007C770000}"/>
    <cellStyle name="Separador de milhares 6 4 11 3" xfId="42135" xr:uid="{00000000-0005-0000-0000-00007D770000}"/>
    <cellStyle name="Separador de milhares 6 4 12" xfId="22671" xr:uid="{00000000-0005-0000-0000-00007E770000}"/>
    <cellStyle name="Separador de milhares 6 4 12 2" xfId="32851" xr:uid="{00000000-0005-0000-0000-00007F770000}"/>
    <cellStyle name="Separador de milhares 6 4 12 3" xfId="43031" xr:uid="{00000000-0005-0000-0000-000080770000}"/>
    <cellStyle name="Separador de milhares 6 4 13" xfId="22910" xr:uid="{00000000-0005-0000-0000-000081770000}"/>
    <cellStyle name="Separador de milhares 6 4 14" xfId="23079" xr:uid="{00000000-0005-0000-0000-000082770000}"/>
    <cellStyle name="Separador de milhares 6 4 15" xfId="33090" xr:uid="{00000000-0005-0000-0000-000083770000}"/>
    <cellStyle name="Separador de milhares 6 4 16" xfId="33259" xr:uid="{00000000-0005-0000-0000-000084770000}"/>
    <cellStyle name="Separador de milhares 6 4 17" xfId="43270" xr:uid="{00000000-0005-0000-0000-000085770000}"/>
    <cellStyle name="Separador de milhares 6 4 18" xfId="43509" xr:uid="{00000000-0005-0000-0000-000086770000}"/>
    <cellStyle name="Separador de milhares 6 4 19" xfId="12773" xr:uid="{00000000-0005-0000-0000-000087770000}"/>
    <cellStyle name="Separador de milhares 6 4 2" xfId="3883" xr:uid="{00000000-0005-0000-0000-000088770000}"/>
    <cellStyle name="Separador de milhares 6 4 2 10" xfId="21893" xr:uid="{00000000-0005-0000-0000-000089770000}"/>
    <cellStyle name="Separador de milhares 6 4 2 10 2" xfId="32073" xr:uid="{00000000-0005-0000-0000-00008A770000}"/>
    <cellStyle name="Separador de milhares 6 4 2 10 3" xfId="42253" xr:uid="{00000000-0005-0000-0000-00008B770000}"/>
    <cellStyle name="Separador de milhares 6 4 2 11" xfId="22789" xr:uid="{00000000-0005-0000-0000-00008C770000}"/>
    <cellStyle name="Separador de milhares 6 4 2 11 2" xfId="32969" xr:uid="{00000000-0005-0000-0000-00008D770000}"/>
    <cellStyle name="Separador de milhares 6 4 2 11 3" xfId="43149" xr:uid="{00000000-0005-0000-0000-00008E770000}"/>
    <cellStyle name="Separador de milhares 6 4 2 12" xfId="23028" xr:uid="{00000000-0005-0000-0000-00008F770000}"/>
    <cellStyle name="Separador de milhares 6 4 2 13" xfId="33208" xr:uid="{00000000-0005-0000-0000-000090770000}"/>
    <cellStyle name="Separador de milhares 6 4 2 14" xfId="43388" xr:uid="{00000000-0005-0000-0000-000091770000}"/>
    <cellStyle name="Separador de milhares 6 4 2 15" xfId="43627" xr:uid="{00000000-0005-0000-0000-000092770000}"/>
    <cellStyle name="Separador de milhares 6 4 2 16" xfId="12891" xr:uid="{00000000-0005-0000-0000-000093770000}"/>
    <cellStyle name="Separador de milhares 6 4 2 2" xfId="4103" xr:uid="{00000000-0005-0000-0000-000094770000}"/>
    <cellStyle name="Separador de milhares 6 4 2 2 10" xfId="23291" xr:uid="{00000000-0005-0000-0000-000095770000}"/>
    <cellStyle name="Separador de milhares 6 4 2 2 11" xfId="33471" xr:uid="{00000000-0005-0000-0000-000096770000}"/>
    <cellStyle name="Separador de milhares 6 4 2 2 12" xfId="13110" xr:uid="{00000000-0005-0000-0000-000097770000}"/>
    <cellStyle name="Separador de milhares 6 4 2 2 2" xfId="4541" xr:uid="{00000000-0005-0000-0000-000098770000}"/>
    <cellStyle name="Separador de milhares 6 4 2 2 2 10" xfId="33909" xr:uid="{00000000-0005-0000-0000-000099770000}"/>
    <cellStyle name="Separador de milhares 6 4 2 2 2 11" xfId="13548" xr:uid="{00000000-0005-0000-0000-00009A770000}"/>
    <cellStyle name="Separador de milhares 6 4 2 2 2 2" xfId="5418" xr:uid="{00000000-0005-0000-0000-00009B770000}"/>
    <cellStyle name="Separador de milhares 6 4 2 2 2 2 2" xfId="7170" xr:uid="{00000000-0005-0000-0000-00009C770000}"/>
    <cellStyle name="Separador de milhares 6 4 2 2 2 2 2 2" xfId="26357" xr:uid="{00000000-0005-0000-0000-00009D770000}"/>
    <cellStyle name="Separador de milhares 6 4 2 2 2 2 2 3" xfId="36537" xr:uid="{00000000-0005-0000-0000-00009E770000}"/>
    <cellStyle name="Separador de milhares 6 4 2 2 2 2 2 4" xfId="16176" xr:uid="{00000000-0005-0000-0000-00009F770000}"/>
    <cellStyle name="Separador de milhares 6 4 2 2 2 2 3" xfId="8923" xr:uid="{00000000-0005-0000-0000-0000A0770000}"/>
    <cellStyle name="Separador de milhares 6 4 2 2 2 2 3 2" xfId="28110" xr:uid="{00000000-0005-0000-0000-0000A1770000}"/>
    <cellStyle name="Separador de milhares 6 4 2 2 2 2 3 3" xfId="38290" xr:uid="{00000000-0005-0000-0000-0000A2770000}"/>
    <cellStyle name="Separador de milhares 6 4 2 2 2 2 3 4" xfId="17929" xr:uid="{00000000-0005-0000-0000-0000A3770000}"/>
    <cellStyle name="Separador de milhares 6 4 2 2 2 2 4" xfId="10916" xr:uid="{00000000-0005-0000-0000-0000A4770000}"/>
    <cellStyle name="Separador de milhares 6 4 2 2 2 2 4 2" xfId="30100" xr:uid="{00000000-0005-0000-0000-0000A5770000}"/>
    <cellStyle name="Separador de milhares 6 4 2 2 2 2 4 3" xfId="40280" xr:uid="{00000000-0005-0000-0000-0000A6770000}"/>
    <cellStyle name="Separador de milhares 6 4 2 2 2 2 4 4" xfId="19920" xr:uid="{00000000-0005-0000-0000-0000A7770000}"/>
    <cellStyle name="Separador de milhares 6 4 2 2 2 2 5" xfId="24605" xr:uid="{00000000-0005-0000-0000-0000A8770000}"/>
    <cellStyle name="Separador de milhares 6 4 2 2 2 2 6" xfId="34785" xr:uid="{00000000-0005-0000-0000-0000A9770000}"/>
    <cellStyle name="Separador de milhares 6 4 2 2 2 2 7" xfId="14424" xr:uid="{00000000-0005-0000-0000-0000AA770000}"/>
    <cellStyle name="Separador de milhares 6 4 2 2 2 3" xfId="6294" xr:uid="{00000000-0005-0000-0000-0000AB770000}"/>
    <cellStyle name="Separador de milhares 6 4 2 2 2 3 2" xfId="25481" xr:uid="{00000000-0005-0000-0000-0000AC770000}"/>
    <cellStyle name="Separador de milhares 6 4 2 2 2 3 3" xfId="35661" xr:uid="{00000000-0005-0000-0000-0000AD770000}"/>
    <cellStyle name="Separador de milhares 6 4 2 2 2 3 4" xfId="15300" xr:uid="{00000000-0005-0000-0000-0000AE770000}"/>
    <cellStyle name="Separador de milhares 6 4 2 2 2 4" xfId="8047" xr:uid="{00000000-0005-0000-0000-0000AF770000}"/>
    <cellStyle name="Separador de milhares 6 4 2 2 2 4 2" xfId="27234" xr:uid="{00000000-0005-0000-0000-0000B0770000}"/>
    <cellStyle name="Separador de milhares 6 4 2 2 2 4 3" xfId="37414" xr:uid="{00000000-0005-0000-0000-0000B1770000}"/>
    <cellStyle name="Separador de milhares 6 4 2 2 2 4 4" xfId="17053" xr:uid="{00000000-0005-0000-0000-0000B2770000}"/>
    <cellStyle name="Separador de milhares 6 4 2 2 2 5" xfId="10040" xr:uid="{00000000-0005-0000-0000-0000B3770000}"/>
    <cellStyle name="Separador de milhares 6 4 2 2 2 5 2" xfId="29224" xr:uid="{00000000-0005-0000-0000-0000B4770000}"/>
    <cellStyle name="Separador de milhares 6 4 2 2 2 5 3" xfId="39404" xr:uid="{00000000-0005-0000-0000-0000B5770000}"/>
    <cellStyle name="Separador de milhares 6 4 2 2 2 5 4" xfId="19044" xr:uid="{00000000-0005-0000-0000-0000B6770000}"/>
    <cellStyle name="Separador de milhares 6 4 2 2 2 6" xfId="11793" xr:uid="{00000000-0005-0000-0000-0000B7770000}"/>
    <cellStyle name="Separador de milhares 6 4 2 2 2 6 2" xfId="30977" xr:uid="{00000000-0005-0000-0000-0000B8770000}"/>
    <cellStyle name="Separador de milhares 6 4 2 2 2 6 3" xfId="41157" xr:uid="{00000000-0005-0000-0000-0000B9770000}"/>
    <cellStyle name="Separador de milhares 6 4 2 2 2 6 4" xfId="20797" xr:uid="{00000000-0005-0000-0000-0000BA770000}"/>
    <cellStyle name="Separador de milhares 6 4 2 2 2 7" xfId="12669" xr:uid="{00000000-0005-0000-0000-0000BB770000}"/>
    <cellStyle name="Separador de milhares 6 4 2 2 2 7 2" xfId="31853" xr:uid="{00000000-0005-0000-0000-0000BC770000}"/>
    <cellStyle name="Separador de milhares 6 4 2 2 2 7 3" xfId="42033" xr:uid="{00000000-0005-0000-0000-0000BD770000}"/>
    <cellStyle name="Separador de milhares 6 4 2 2 2 7 4" xfId="21673" xr:uid="{00000000-0005-0000-0000-0000BE770000}"/>
    <cellStyle name="Separador de milhares 6 4 2 2 2 8" xfId="22550" xr:uid="{00000000-0005-0000-0000-0000BF770000}"/>
    <cellStyle name="Separador de milhares 6 4 2 2 2 8 2" xfId="32730" xr:uid="{00000000-0005-0000-0000-0000C0770000}"/>
    <cellStyle name="Separador de milhares 6 4 2 2 2 8 3" xfId="42910" xr:uid="{00000000-0005-0000-0000-0000C1770000}"/>
    <cellStyle name="Separador de milhares 6 4 2 2 2 9" xfId="23729" xr:uid="{00000000-0005-0000-0000-0000C2770000}"/>
    <cellStyle name="Separador de milhares 6 4 2 2 3" xfId="4980" xr:uid="{00000000-0005-0000-0000-0000C3770000}"/>
    <cellStyle name="Separador de milhares 6 4 2 2 3 2" xfId="6732" xr:uid="{00000000-0005-0000-0000-0000C4770000}"/>
    <cellStyle name="Separador de milhares 6 4 2 2 3 2 2" xfId="25919" xr:uid="{00000000-0005-0000-0000-0000C5770000}"/>
    <cellStyle name="Separador de milhares 6 4 2 2 3 2 3" xfId="36099" xr:uid="{00000000-0005-0000-0000-0000C6770000}"/>
    <cellStyle name="Separador de milhares 6 4 2 2 3 2 4" xfId="15738" xr:uid="{00000000-0005-0000-0000-0000C7770000}"/>
    <cellStyle name="Separador de milhares 6 4 2 2 3 3" xfId="8485" xr:uid="{00000000-0005-0000-0000-0000C8770000}"/>
    <cellStyle name="Separador de milhares 6 4 2 2 3 3 2" xfId="27672" xr:uid="{00000000-0005-0000-0000-0000C9770000}"/>
    <cellStyle name="Separador de milhares 6 4 2 2 3 3 3" xfId="37852" xr:uid="{00000000-0005-0000-0000-0000CA770000}"/>
    <cellStyle name="Separador de milhares 6 4 2 2 3 3 4" xfId="17491" xr:uid="{00000000-0005-0000-0000-0000CB770000}"/>
    <cellStyle name="Separador de milhares 6 4 2 2 3 4" xfId="10478" xr:uid="{00000000-0005-0000-0000-0000CC770000}"/>
    <cellStyle name="Separador de milhares 6 4 2 2 3 4 2" xfId="29662" xr:uid="{00000000-0005-0000-0000-0000CD770000}"/>
    <cellStyle name="Separador de milhares 6 4 2 2 3 4 3" xfId="39842" xr:uid="{00000000-0005-0000-0000-0000CE770000}"/>
    <cellStyle name="Separador de milhares 6 4 2 2 3 4 4" xfId="19482" xr:uid="{00000000-0005-0000-0000-0000CF770000}"/>
    <cellStyle name="Separador de milhares 6 4 2 2 3 5" xfId="24167" xr:uid="{00000000-0005-0000-0000-0000D0770000}"/>
    <cellStyle name="Separador de milhares 6 4 2 2 3 6" xfId="34347" xr:uid="{00000000-0005-0000-0000-0000D1770000}"/>
    <cellStyle name="Separador de milhares 6 4 2 2 3 7" xfId="13986" xr:uid="{00000000-0005-0000-0000-0000D2770000}"/>
    <cellStyle name="Separador de milhares 6 4 2 2 4" xfId="5856" xr:uid="{00000000-0005-0000-0000-0000D3770000}"/>
    <cellStyle name="Separador de milhares 6 4 2 2 4 2" xfId="25043" xr:uid="{00000000-0005-0000-0000-0000D4770000}"/>
    <cellStyle name="Separador de milhares 6 4 2 2 4 3" xfId="35223" xr:uid="{00000000-0005-0000-0000-0000D5770000}"/>
    <cellStyle name="Separador de milhares 6 4 2 2 4 4" xfId="14862" xr:uid="{00000000-0005-0000-0000-0000D6770000}"/>
    <cellStyle name="Separador de milhares 6 4 2 2 5" xfId="7609" xr:uid="{00000000-0005-0000-0000-0000D7770000}"/>
    <cellStyle name="Separador de milhares 6 4 2 2 5 2" xfId="26796" xr:uid="{00000000-0005-0000-0000-0000D8770000}"/>
    <cellStyle name="Separador de milhares 6 4 2 2 5 3" xfId="36976" xr:uid="{00000000-0005-0000-0000-0000D9770000}"/>
    <cellStyle name="Separador de milhares 6 4 2 2 5 4" xfId="16615" xr:uid="{00000000-0005-0000-0000-0000DA770000}"/>
    <cellStyle name="Separador de milhares 6 4 2 2 6" xfId="9602" xr:uid="{00000000-0005-0000-0000-0000DB770000}"/>
    <cellStyle name="Separador de milhares 6 4 2 2 6 2" xfId="28786" xr:uid="{00000000-0005-0000-0000-0000DC770000}"/>
    <cellStyle name="Separador de milhares 6 4 2 2 6 3" xfId="38966" xr:uid="{00000000-0005-0000-0000-0000DD770000}"/>
    <cellStyle name="Separador de milhares 6 4 2 2 6 4" xfId="18606" xr:uid="{00000000-0005-0000-0000-0000DE770000}"/>
    <cellStyle name="Separador de milhares 6 4 2 2 7" xfId="11355" xr:uid="{00000000-0005-0000-0000-0000DF770000}"/>
    <cellStyle name="Separador de milhares 6 4 2 2 7 2" xfId="30539" xr:uid="{00000000-0005-0000-0000-0000E0770000}"/>
    <cellStyle name="Separador de milhares 6 4 2 2 7 3" xfId="40719" xr:uid="{00000000-0005-0000-0000-0000E1770000}"/>
    <cellStyle name="Separador de milhares 6 4 2 2 7 4" xfId="20359" xr:uid="{00000000-0005-0000-0000-0000E2770000}"/>
    <cellStyle name="Separador de milhares 6 4 2 2 8" xfId="12231" xr:uid="{00000000-0005-0000-0000-0000E3770000}"/>
    <cellStyle name="Separador de milhares 6 4 2 2 8 2" xfId="31415" xr:uid="{00000000-0005-0000-0000-0000E4770000}"/>
    <cellStyle name="Separador de milhares 6 4 2 2 8 3" xfId="41595" xr:uid="{00000000-0005-0000-0000-0000E5770000}"/>
    <cellStyle name="Separador de milhares 6 4 2 2 8 4" xfId="21235" xr:uid="{00000000-0005-0000-0000-0000E6770000}"/>
    <cellStyle name="Separador de milhares 6 4 2 2 9" xfId="22112" xr:uid="{00000000-0005-0000-0000-0000E7770000}"/>
    <cellStyle name="Separador de milhares 6 4 2 2 9 2" xfId="32292" xr:uid="{00000000-0005-0000-0000-0000E8770000}"/>
    <cellStyle name="Separador de milhares 6 4 2 2 9 3" xfId="42472" xr:uid="{00000000-0005-0000-0000-0000E9770000}"/>
    <cellStyle name="Separador de milhares 6 4 2 3" xfId="4322" xr:uid="{00000000-0005-0000-0000-0000EA770000}"/>
    <cellStyle name="Separador de milhares 6 4 2 3 10" xfId="33690" xr:uid="{00000000-0005-0000-0000-0000EB770000}"/>
    <cellStyle name="Separador de milhares 6 4 2 3 11" xfId="13329" xr:uid="{00000000-0005-0000-0000-0000EC770000}"/>
    <cellStyle name="Separador de milhares 6 4 2 3 2" xfId="5199" xr:uid="{00000000-0005-0000-0000-0000ED770000}"/>
    <cellStyle name="Separador de milhares 6 4 2 3 2 2" xfId="6951" xr:uid="{00000000-0005-0000-0000-0000EE770000}"/>
    <cellStyle name="Separador de milhares 6 4 2 3 2 2 2" xfId="26138" xr:uid="{00000000-0005-0000-0000-0000EF770000}"/>
    <cellStyle name="Separador de milhares 6 4 2 3 2 2 3" xfId="36318" xr:uid="{00000000-0005-0000-0000-0000F0770000}"/>
    <cellStyle name="Separador de milhares 6 4 2 3 2 2 4" xfId="15957" xr:uid="{00000000-0005-0000-0000-0000F1770000}"/>
    <cellStyle name="Separador de milhares 6 4 2 3 2 3" xfId="8704" xr:uid="{00000000-0005-0000-0000-0000F2770000}"/>
    <cellStyle name="Separador de milhares 6 4 2 3 2 3 2" xfId="27891" xr:uid="{00000000-0005-0000-0000-0000F3770000}"/>
    <cellStyle name="Separador de milhares 6 4 2 3 2 3 3" xfId="38071" xr:uid="{00000000-0005-0000-0000-0000F4770000}"/>
    <cellStyle name="Separador de milhares 6 4 2 3 2 3 4" xfId="17710" xr:uid="{00000000-0005-0000-0000-0000F5770000}"/>
    <cellStyle name="Separador de milhares 6 4 2 3 2 4" xfId="10697" xr:uid="{00000000-0005-0000-0000-0000F6770000}"/>
    <cellStyle name="Separador de milhares 6 4 2 3 2 4 2" xfId="29881" xr:uid="{00000000-0005-0000-0000-0000F7770000}"/>
    <cellStyle name="Separador de milhares 6 4 2 3 2 4 3" xfId="40061" xr:uid="{00000000-0005-0000-0000-0000F8770000}"/>
    <cellStyle name="Separador de milhares 6 4 2 3 2 4 4" xfId="19701" xr:uid="{00000000-0005-0000-0000-0000F9770000}"/>
    <cellStyle name="Separador de milhares 6 4 2 3 2 5" xfId="24386" xr:uid="{00000000-0005-0000-0000-0000FA770000}"/>
    <cellStyle name="Separador de milhares 6 4 2 3 2 6" xfId="34566" xr:uid="{00000000-0005-0000-0000-0000FB770000}"/>
    <cellStyle name="Separador de milhares 6 4 2 3 2 7" xfId="14205" xr:uid="{00000000-0005-0000-0000-0000FC770000}"/>
    <cellStyle name="Separador de milhares 6 4 2 3 3" xfId="6075" xr:uid="{00000000-0005-0000-0000-0000FD770000}"/>
    <cellStyle name="Separador de milhares 6 4 2 3 3 2" xfId="25262" xr:uid="{00000000-0005-0000-0000-0000FE770000}"/>
    <cellStyle name="Separador de milhares 6 4 2 3 3 3" xfId="35442" xr:uid="{00000000-0005-0000-0000-0000FF770000}"/>
    <cellStyle name="Separador de milhares 6 4 2 3 3 4" xfId="15081" xr:uid="{00000000-0005-0000-0000-000000780000}"/>
    <cellStyle name="Separador de milhares 6 4 2 3 4" xfId="7828" xr:uid="{00000000-0005-0000-0000-000001780000}"/>
    <cellStyle name="Separador de milhares 6 4 2 3 4 2" xfId="27015" xr:uid="{00000000-0005-0000-0000-000002780000}"/>
    <cellStyle name="Separador de milhares 6 4 2 3 4 3" xfId="37195" xr:uid="{00000000-0005-0000-0000-000003780000}"/>
    <cellStyle name="Separador de milhares 6 4 2 3 4 4" xfId="16834" xr:uid="{00000000-0005-0000-0000-000004780000}"/>
    <cellStyle name="Separador de milhares 6 4 2 3 5" xfId="9821" xr:uid="{00000000-0005-0000-0000-000005780000}"/>
    <cellStyle name="Separador de milhares 6 4 2 3 5 2" xfId="29005" xr:uid="{00000000-0005-0000-0000-000006780000}"/>
    <cellStyle name="Separador de milhares 6 4 2 3 5 3" xfId="39185" xr:uid="{00000000-0005-0000-0000-000007780000}"/>
    <cellStyle name="Separador de milhares 6 4 2 3 5 4" xfId="18825" xr:uid="{00000000-0005-0000-0000-000008780000}"/>
    <cellStyle name="Separador de milhares 6 4 2 3 6" xfId="11574" xr:uid="{00000000-0005-0000-0000-000009780000}"/>
    <cellStyle name="Separador de milhares 6 4 2 3 6 2" xfId="30758" xr:uid="{00000000-0005-0000-0000-00000A780000}"/>
    <cellStyle name="Separador de milhares 6 4 2 3 6 3" xfId="40938" xr:uid="{00000000-0005-0000-0000-00000B780000}"/>
    <cellStyle name="Separador de milhares 6 4 2 3 6 4" xfId="20578" xr:uid="{00000000-0005-0000-0000-00000C780000}"/>
    <cellStyle name="Separador de milhares 6 4 2 3 7" xfId="12450" xr:uid="{00000000-0005-0000-0000-00000D780000}"/>
    <cellStyle name="Separador de milhares 6 4 2 3 7 2" xfId="31634" xr:uid="{00000000-0005-0000-0000-00000E780000}"/>
    <cellStyle name="Separador de milhares 6 4 2 3 7 3" xfId="41814" xr:uid="{00000000-0005-0000-0000-00000F780000}"/>
    <cellStyle name="Separador de milhares 6 4 2 3 7 4" xfId="21454" xr:uid="{00000000-0005-0000-0000-000010780000}"/>
    <cellStyle name="Separador de milhares 6 4 2 3 8" xfId="22331" xr:uid="{00000000-0005-0000-0000-000011780000}"/>
    <cellStyle name="Separador de milhares 6 4 2 3 8 2" xfId="32511" xr:uid="{00000000-0005-0000-0000-000012780000}"/>
    <cellStyle name="Separador de milhares 6 4 2 3 8 3" xfId="42691" xr:uid="{00000000-0005-0000-0000-000013780000}"/>
    <cellStyle name="Separador de milhares 6 4 2 3 9" xfId="23510" xr:uid="{00000000-0005-0000-0000-000014780000}"/>
    <cellStyle name="Separador de milhares 6 4 2 4" xfId="4761" xr:uid="{00000000-0005-0000-0000-000015780000}"/>
    <cellStyle name="Separador de milhares 6 4 2 4 2" xfId="6513" xr:uid="{00000000-0005-0000-0000-000016780000}"/>
    <cellStyle name="Separador de milhares 6 4 2 4 2 2" xfId="25700" xr:uid="{00000000-0005-0000-0000-000017780000}"/>
    <cellStyle name="Separador de milhares 6 4 2 4 2 3" xfId="35880" xr:uid="{00000000-0005-0000-0000-000018780000}"/>
    <cellStyle name="Separador de milhares 6 4 2 4 2 4" xfId="15519" xr:uid="{00000000-0005-0000-0000-000019780000}"/>
    <cellStyle name="Separador de milhares 6 4 2 4 3" xfId="8266" xr:uid="{00000000-0005-0000-0000-00001A780000}"/>
    <cellStyle name="Separador de milhares 6 4 2 4 3 2" xfId="27453" xr:uid="{00000000-0005-0000-0000-00001B780000}"/>
    <cellStyle name="Separador de milhares 6 4 2 4 3 3" xfId="37633" xr:uid="{00000000-0005-0000-0000-00001C780000}"/>
    <cellStyle name="Separador de milhares 6 4 2 4 3 4" xfId="17272" xr:uid="{00000000-0005-0000-0000-00001D780000}"/>
    <cellStyle name="Separador de milhares 6 4 2 4 4" xfId="10259" xr:uid="{00000000-0005-0000-0000-00001E780000}"/>
    <cellStyle name="Separador de milhares 6 4 2 4 4 2" xfId="29443" xr:uid="{00000000-0005-0000-0000-00001F780000}"/>
    <cellStyle name="Separador de milhares 6 4 2 4 4 3" xfId="39623" xr:uid="{00000000-0005-0000-0000-000020780000}"/>
    <cellStyle name="Separador de milhares 6 4 2 4 4 4" xfId="19263" xr:uid="{00000000-0005-0000-0000-000021780000}"/>
    <cellStyle name="Separador de milhares 6 4 2 4 5" xfId="23948" xr:uid="{00000000-0005-0000-0000-000022780000}"/>
    <cellStyle name="Separador de milhares 6 4 2 4 6" xfId="34128" xr:uid="{00000000-0005-0000-0000-000023780000}"/>
    <cellStyle name="Separador de milhares 6 4 2 4 7" xfId="13767" xr:uid="{00000000-0005-0000-0000-000024780000}"/>
    <cellStyle name="Separador de milhares 6 4 2 5" xfId="5637" xr:uid="{00000000-0005-0000-0000-000025780000}"/>
    <cellStyle name="Separador de milhares 6 4 2 5 2" xfId="9163" xr:uid="{00000000-0005-0000-0000-000026780000}"/>
    <cellStyle name="Separador de milhares 6 4 2 5 2 2" xfId="28347" xr:uid="{00000000-0005-0000-0000-000027780000}"/>
    <cellStyle name="Separador de milhares 6 4 2 5 2 3" xfId="38527" xr:uid="{00000000-0005-0000-0000-000028780000}"/>
    <cellStyle name="Separador de milhares 6 4 2 5 2 4" xfId="18167" xr:uid="{00000000-0005-0000-0000-000029780000}"/>
    <cellStyle name="Separador de milhares 6 4 2 5 3" xfId="24824" xr:uid="{00000000-0005-0000-0000-00002A780000}"/>
    <cellStyle name="Separador de milhares 6 4 2 5 4" xfId="35004" xr:uid="{00000000-0005-0000-0000-00002B780000}"/>
    <cellStyle name="Separador de milhares 6 4 2 5 5" xfId="14643" xr:uid="{00000000-0005-0000-0000-00002C780000}"/>
    <cellStyle name="Separador de milhares 6 4 2 6" xfId="7390" xr:uid="{00000000-0005-0000-0000-00002D780000}"/>
    <cellStyle name="Separador de milhares 6 4 2 6 2" xfId="26577" xr:uid="{00000000-0005-0000-0000-00002E780000}"/>
    <cellStyle name="Separador de milhares 6 4 2 6 3" xfId="36757" xr:uid="{00000000-0005-0000-0000-00002F780000}"/>
    <cellStyle name="Separador de milhares 6 4 2 6 4" xfId="16396" xr:uid="{00000000-0005-0000-0000-000030780000}"/>
    <cellStyle name="Separador de milhares 6 4 2 7" xfId="9383" xr:uid="{00000000-0005-0000-0000-000031780000}"/>
    <cellStyle name="Separador de milhares 6 4 2 7 2" xfId="28567" xr:uid="{00000000-0005-0000-0000-000032780000}"/>
    <cellStyle name="Separador de milhares 6 4 2 7 3" xfId="38747" xr:uid="{00000000-0005-0000-0000-000033780000}"/>
    <cellStyle name="Separador de milhares 6 4 2 7 4" xfId="18387" xr:uid="{00000000-0005-0000-0000-000034780000}"/>
    <cellStyle name="Separador de milhares 6 4 2 8" xfId="11136" xr:uid="{00000000-0005-0000-0000-000035780000}"/>
    <cellStyle name="Separador de milhares 6 4 2 8 2" xfId="30320" xr:uid="{00000000-0005-0000-0000-000036780000}"/>
    <cellStyle name="Separador de milhares 6 4 2 8 3" xfId="40500" xr:uid="{00000000-0005-0000-0000-000037780000}"/>
    <cellStyle name="Separador de milhares 6 4 2 8 4" xfId="20140" xr:uid="{00000000-0005-0000-0000-000038780000}"/>
    <cellStyle name="Separador de milhares 6 4 2 9" xfId="12012" xr:uid="{00000000-0005-0000-0000-000039780000}"/>
    <cellStyle name="Separador de milhares 6 4 2 9 2" xfId="31196" xr:uid="{00000000-0005-0000-0000-00003A780000}"/>
    <cellStyle name="Separador de milhares 6 4 2 9 3" xfId="41376" xr:uid="{00000000-0005-0000-0000-00003B780000}"/>
    <cellStyle name="Separador de milhares 6 4 2 9 4" xfId="21016" xr:uid="{00000000-0005-0000-0000-00003C780000}"/>
    <cellStyle name="Separador de milhares 6 4 3" xfId="3985" xr:uid="{00000000-0005-0000-0000-00003D780000}"/>
    <cellStyle name="Separador de milhares 6 4 3 10" xfId="23173" xr:uid="{00000000-0005-0000-0000-00003E780000}"/>
    <cellStyle name="Separador de milhares 6 4 3 11" xfId="33353" xr:uid="{00000000-0005-0000-0000-00003F780000}"/>
    <cellStyle name="Separador de milhares 6 4 3 12" xfId="12992" xr:uid="{00000000-0005-0000-0000-000040780000}"/>
    <cellStyle name="Separador de milhares 6 4 3 2" xfId="4423" xr:uid="{00000000-0005-0000-0000-000041780000}"/>
    <cellStyle name="Separador de milhares 6 4 3 2 10" xfId="33791" xr:uid="{00000000-0005-0000-0000-000042780000}"/>
    <cellStyle name="Separador de milhares 6 4 3 2 11" xfId="13430" xr:uid="{00000000-0005-0000-0000-000043780000}"/>
    <cellStyle name="Separador de milhares 6 4 3 2 2" xfId="5300" xr:uid="{00000000-0005-0000-0000-000044780000}"/>
    <cellStyle name="Separador de milhares 6 4 3 2 2 2" xfId="7052" xr:uid="{00000000-0005-0000-0000-000045780000}"/>
    <cellStyle name="Separador de milhares 6 4 3 2 2 2 2" xfId="26239" xr:uid="{00000000-0005-0000-0000-000046780000}"/>
    <cellStyle name="Separador de milhares 6 4 3 2 2 2 3" xfId="36419" xr:uid="{00000000-0005-0000-0000-000047780000}"/>
    <cellStyle name="Separador de milhares 6 4 3 2 2 2 4" xfId="16058" xr:uid="{00000000-0005-0000-0000-000048780000}"/>
    <cellStyle name="Separador de milhares 6 4 3 2 2 3" xfId="8805" xr:uid="{00000000-0005-0000-0000-000049780000}"/>
    <cellStyle name="Separador de milhares 6 4 3 2 2 3 2" xfId="27992" xr:uid="{00000000-0005-0000-0000-00004A780000}"/>
    <cellStyle name="Separador de milhares 6 4 3 2 2 3 3" xfId="38172" xr:uid="{00000000-0005-0000-0000-00004B780000}"/>
    <cellStyle name="Separador de milhares 6 4 3 2 2 3 4" xfId="17811" xr:uid="{00000000-0005-0000-0000-00004C780000}"/>
    <cellStyle name="Separador de milhares 6 4 3 2 2 4" xfId="10798" xr:uid="{00000000-0005-0000-0000-00004D780000}"/>
    <cellStyle name="Separador de milhares 6 4 3 2 2 4 2" xfId="29982" xr:uid="{00000000-0005-0000-0000-00004E780000}"/>
    <cellStyle name="Separador de milhares 6 4 3 2 2 4 3" xfId="40162" xr:uid="{00000000-0005-0000-0000-00004F780000}"/>
    <cellStyle name="Separador de milhares 6 4 3 2 2 4 4" xfId="19802" xr:uid="{00000000-0005-0000-0000-000050780000}"/>
    <cellStyle name="Separador de milhares 6 4 3 2 2 5" xfId="24487" xr:uid="{00000000-0005-0000-0000-000051780000}"/>
    <cellStyle name="Separador de milhares 6 4 3 2 2 6" xfId="34667" xr:uid="{00000000-0005-0000-0000-000052780000}"/>
    <cellStyle name="Separador de milhares 6 4 3 2 2 7" xfId="14306" xr:uid="{00000000-0005-0000-0000-000053780000}"/>
    <cellStyle name="Separador de milhares 6 4 3 2 3" xfId="6176" xr:uid="{00000000-0005-0000-0000-000054780000}"/>
    <cellStyle name="Separador de milhares 6 4 3 2 3 2" xfId="25363" xr:uid="{00000000-0005-0000-0000-000055780000}"/>
    <cellStyle name="Separador de milhares 6 4 3 2 3 3" xfId="35543" xr:uid="{00000000-0005-0000-0000-000056780000}"/>
    <cellStyle name="Separador de milhares 6 4 3 2 3 4" xfId="15182" xr:uid="{00000000-0005-0000-0000-000057780000}"/>
    <cellStyle name="Separador de milhares 6 4 3 2 4" xfId="7929" xr:uid="{00000000-0005-0000-0000-000058780000}"/>
    <cellStyle name="Separador de milhares 6 4 3 2 4 2" xfId="27116" xr:uid="{00000000-0005-0000-0000-000059780000}"/>
    <cellStyle name="Separador de milhares 6 4 3 2 4 3" xfId="37296" xr:uid="{00000000-0005-0000-0000-00005A780000}"/>
    <cellStyle name="Separador de milhares 6 4 3 2 4 4" xfId="16935" xr:uid="{00000000-0005-0000-0000-00005B780000}"/>
    <cellStyle name="Separador de milhares 6 4 3 2 5" xfId="9922" xr:uid="{00000000-0005-0000-0000-00005C780000}"/>
    <cellStyle name="Separador de milhares 6 4 3 2 5 2" xfId="29106" xr:uid="{00000000-0005-0000-0000-00005D780000}"/>
    <cellStyle name="Separador de milhares 6 4 3 2 5 3" xfId="39286" xr:uid="{00000000-0005-0000-0000-00005E780000}"/>
    <cellStyle name="Separador de milhares 6 4 3 2 5 4" xfId="18926" xr:uid="{00000000-0005-0000-0000-00005F780000}"/>
    <cellStyle name="Separador de milhares 6 4 3 2 6" xfId="11675" xr:uid="{00000000-0005-0000-0000-000060780000}"/>
    <cellStyle name="Separador de milhares 6 4 3 2 6 2" xfId="30859" xr:uid="{00000000-0005-0000-0000-000061780000}"/>
    <cellStyle name="Separador de milhares 6 4 3 2 6 3" xfId="41039" xr:uid="{00000000-0005-0000-0000-000062780000}"/>
    <cellStyle name="Separador de milhares 6 4 3 2 6 4" xfId="20679" xr:uid="{00000000-0005-0000-0000-000063780000}"/>
    <cellStyle name="Separador de milhares 6 4 3 2 7" xfId="12551" xr:uid="{00000000-0005-0000-0000-000064780000}"/>
    <cellStyle name="Separador de milhares 6 4 3 2 7 2" xfId="31735" xr:uid="{00000000-0005-0000-0000-000065780000}"/>
    <cellStyle name="Separador de milhares 6 4 3 2 7 3" xfId="41915" xr:uid="{00000000-0005-0000-0000-000066780000}"/>
    <cellStyle name="Separador de milhares 6 4 3 2 7 4" xfId="21555" xr:uid="{00000000-0005-0000-0000-000067780000}"/>
    <cellStyle name="Separador de milhares 6 4 3 2 8" xfId="22432" xr:uid="{00000000-0005-0000-0000-000068780000}"/>
    <cellStyle name="Separador de milhares 6 4 3 2 8 2" xfId="32612" xr:uid="{00000000-0005-0000-0000-000069780000}"/>
    <cellStyle name="Separador de milhares 6 4 3 2 8 3" xfId="42792" xr:uid="{00000000-0005-0000-0000-00006A780000}"/>
    <cellStyle name="Separador de milhares 6 4 3 2 9" xfId="23611" xr:uid="{00000000-0005-0000-0000-00006B780000}"/>
    <cellStyle name="Separador de milhares 6 4 3 3" xfId="4862" xr:uid="{00000000-0005-0000-0000-00006C780000}"/>
    <cellStyle name="Separador de milhares 6 4 3 3 2" xfId="6614" xr:uid="{00000000-0005-0000-0000-00006D780000}"/>
    <cellStyle name="Separador de milhares 6 4 3 3 2 2" xfId="25801" xr:uid="{00000000-0005-0000-0000-00006E780000}"/>
    <cellStyle name="Separador de milhares 6 4 3 3 2 3" xfId="35981" xr:uid="{00000000-0005-0000-0000-00006F780000}"/>
    <cellStyle name="Separador de milhares 6 4 3 3 2 4" xfId="15620" xr:uid="{00000000-0005-0000-0000-000070780000}"/>
    <cellStyle name="Separador de milhares 6 4 3 3 3" xfId="8367" xr:uid="{00000000-0005-0000-0000-000071780000}"/>
    <cellStyle name="Separador de milhares 6 4 3 3 3 2" xfId="27554" xr:uid="{00000000-0005-0000-0000-000072780000}"/>
    <cellStyle name="Separador de milhares 6 4 3 3 3 3" xfId="37734" xr:uid="{00000000-0005-0000-0000-000073780000}"/>
    <cellStyle name="Separador de milhares 6 4 3 3 3 4" xfId="17373" xr:uid="{00000000-0005-0000-0000-000074780000}"/>
    <cellStyle name="Separador de milhares 6 4 3 3 4" xfId="10360" xr:uid="{00000000-0005-0000-0000-000075780000}"/>
    <cellStyle name="Separador de milhares 6 4 3 3 4 2" xfId="29544" xr:uid="{00000000-0005-0000-0000-000076780000}"/>
    <cellStyle name="Separador de milhares 6 4 3 3 4 3" xfId="39724" xr:uid="{00000000-0005-0000-0000-000077780000}"/>
    <cellStyle name="Separador de milhares 6 4 3 3 4 4" xfId="19364" xr:uid="{00000000-0005-0000-0000-000078780000}"/>
    <cellStyle name="Separador de milhares 6 4 3 3 5" xfId="24049" xr:uid="{00000000-0005-0000-0000-000079780000}"/>
    <cellStyle name="Separador de milhares 6 4 3 3 6" xfId="34229" xr:uid="{00000000-0005-0000-0000-00007A780000}"/>
    <cellStyle name="Separador de milhares 6 4 3 3 7" xfId="13868" xr:uid="{00000000-0005-0000-0000-00007B780000}"/>
    <cellStyle name="Separador de milhares 6 4 3 4" xfId="5738" xr:uid="{00000000-0005-0000-0000-00007C780000}"/>
    <cellStyle name="Separador de milhares 6 4 3 4 2" xfId="24925" xr:uid="{00000000-0005-0000-0000-00007D780000}"/>
    <cellStyle name="Separador de milhares 6 4 3 4 3" xfId="35105" xr:uid="{00000000-0005-0000-0000-00007E780000}"/>
    <cellStyle name="Separador de milhares 6 4 3 4 4" xfId="14744" xr:uid="{00000000-0005-0000-0000-00007F780000}"/>
    <cellStyle name="Separador de milhares 6 4 3 5" xfId="7491" xr:uid="{00000000-0005-0000-0000-000080780000}"/>
    <cellStyle name="Separador de milhares 6 4 3 5 2" xfId="26678" xr:uid="{00000000-0005-0000-0000-000081780000}"/>
    <cellStyle name="Separador de milhares 6 4 3 5 3" xfId="36858" xr:uid="{00000000-0005-0000-0000-000082780000}"/>
    <cellStyle name="Separador de milhares 6 4 3 5 4" xfId="16497" xr:uid="{00000000-0005-0000-0000-000083780000}"/>
    <cellStyle name="Separador de milhares 6 4 3 6" xfId="9484" xr:uid="{00000000-0005-0000-0000-000084780000}"/>
    <cellStyle name="Separador de milhares 6 4 3 6 2" xfId="28668" xr:uid="{00000000-0005-0000-0000-000085780000}"/>
    <cellStyle name="Separador de milhares 6 4 3 6 3" xfId="38848" xr:uid="{00000000-0005-0000-0000-000086780000}"/>
    <cellStyle name="Separador de milhares 6 4 3 6 4" xfId="18488" xr:uid="{00000000-0005-0000-0000-000087780000}"/>
    <cellStyle name="Separador de milhares 6 4 3 7" xfId="11237" xr:uid="{00000000-0005-0000-0000-000088780000}"/>
    <cellStyle name="Separador de milhares 6 4 3 7 2" xfId="30421" xr:uid="{00000000-0005-0000-0000-000089780000}"/>
    <cellStyle name="Separador de milhares 6 4 3 7 3" xfId="40601" xr:uid="{00000000-0005-0000-0000-00008A780000}"/>
    <cellStyle name="Separador de milhares 6 4 3 7 4" xfId="20241" xr:uid="{00000000-0005-0000-0000-00008B780000}"/>
    <cellStyle name="Separador de milhares 6 4 3 8" xfId="12113" xr:uid="{00000000-0005-0000-0000-00008C780000}"/>
    <cellStyle name="Separador de milhares 6 4 3 8 2" xfId="31297" xr:uid="{00000000-0005-0000-0000-00008D780000}"/>
    <cellStyle name="Separador de milhares 6 4 3 8 3" xfId="41477" xr:uid="{00000000-0005-0000-0000-00008E780000}"/>
    <cellStyle name="Separador de milhares 6 4 3 8 4" xfId="21117" xr:uid="{00000000-0005-0000-0000-00008F780000}"/>
    <cellStyle name="Separador de milhares 6 4 3 9" xfId="21994" xr:uid="{00000000-0005-0000-0000-000090780000}"/>
    <cellStyle name="Separador de milhares 6 4 3 9 2" xfId="32174" xr:uid="{00000000-0005-0000-0000-000091780000}"/>
    <cellStyle name="Separador de milhares 6 4 3 9 3" xfId="42354" xr:uid="{00000000-0005-0000-0000-000092780000}"/>
    <cellStyle name="Separador de milhares 6 4 4" xfId="4204" xr:uid="{00000000-0005-0000-0000-000093780000}"/>
    <cellStyle name="Separador de milhares 6 4 4 10" xfId="33572" xr:uid="{00000000-0005-0000-0000-000094780000}"/>
    <cellStyle name="Separador de milhares 6 4 4 11" xfId="13211" xr:uid="{00000000-0005-0000-0000-000095780000}"/>
    <cellStyle name="Separador de milhares 6 4 4 2" xfId="5081" xr:uid="{00000000-0005-0000-0000-000096780000}"/>
    <cellStyle name="Separador de milhares 6 4 4 2 2" xfId="6833" xr:uid="{00000000-0005-0000-0000-000097780000}"/>
    <cellStyle name="Separador de milhares 6 4 4 2 2 2" xfId="26020" xr:uid="{00000000-0005-0000-0000-000098780000}"/>
    <cellStyle name="Separador de milhares 6 4 4 2 2 3" xfId="36200" xr:uid="{00000000-0005-0000-0000-000099780000}"/>
    <cellStyle name="Separador de milhares 6 4 4 2 2 4" xfId="15839" xr:uid="{00000000-0005-0000-0000-00009A780000}"/>
    <cellStyle name="Separador de milhares 6 4 4 2 3" xfId="8586" xr:uid="{00000000-0005-0000-0000-00009B780000}"/>
    <cellStyle name="Separador de milhares 6 4 4 2 3 2" xfId="27773" xr:uid="{00000000-0005-0000-0000-00009C780000}"/>
    <cellStyle name="Separador de milhares 6 4 4 2 3 3" xfId="37953" xr:uid="{00000000-0005-0000-0000-00009D780000}"/>
    <cellStyle name="Separador de milhares 6 4 4 2 3 4" xfId="17592" xr:uid="{00000000-0005-0000-0000-00009E780000}"/>
    <cellStyle name="Separador de milhares 6 4 4 2 4" xfId="10579" xr:uid="{00000000-0005-0000-0000-00009F780000}"/>
    <cellStyle name="Separador de milhares 6 4 4 2 4 2" xfId="29763" xr:uid="{00000000-0005-0000-0000-0000A0780000}"/>
    <cellStyle name="Separador de milhares 6 4 4 2 4 3" xfId="39943" xr:uid="{00000000-0005-0000-0000-0000A1780000}"/>
    <cellStyle name="Separador de milhares 6 4 4 2 4 4" xfId="19583" xr:uid="{00000000-0005-0000-0000-0000A2780000}"/>
    <cellStyle name="Separador de milhares 6 4 4 2 5" xfId="24268" xr:uid="{00000000-0005-0000-0000-0000A3780000}"/>
    <cellStyle name="Separador de milhares 6 4 4 2 6" xfId="34448" xr:uid="{00000000-0005-0000-0000-0000A4780000}"/>
    <cellStyle name="Separador de milhares 6 4 4 2 7" xfId="14087" xr:uid="{00000000-0005-0000-0000-0000A5780000}"/>
    <cellStyle name="Separador de milhares 6 4 4 3" xfId="5957" xr:uid="{00000000-0005-0000-0000-0000A6780000}"/>
    <cellStyle name="Separador de milhares 6 4 4 3 2" xfId="25144" xr:uid="{00000000-0005-0000-0000-0000A7780000}"/>
    <cellStyle name="Separador de milhares 6 4 4 3 3" xfId="35324" xr:uid="{00000000-0005-0000-0000-0000A8780000}"/>
    <cellStyle name="Separador de milhares 6 4 4 3 4" xfId="14963" xr:uid="{00000000-0005-0000-0000-0000A9780000}"/>
    <cellStyle name="Separador de milhares 6 4 4 4" xfId="7710" xr:uid="{00000000-0005-0000-0000-0000AA780000}"/>
    <cellStyle name="Separador de milhares 6 4 4 4 2" xfId="26897" xr:uid="{00000000-0005-0000-0000-0000AB780000}"/>
    <cellStyle name="Separador de milhares 6 4 4 4 3" xfId="37077" xr:uid="{00000000-0005-0000-0000-0000AC780000}"/>
    <cellStyle name="Separador de milhares 6 4 4 4 4" xfId="16716" xr:uid="{00000000-0005-0000-0000-0000AD780000}"/>
    <cellStyle name="Separador de milhares 6 4 4 5" xfId="9703" xr:uid="{00000000-0005-0000-0000-0000AE780000}"/>
    <cellStyle name="Separador de milhares 6 4 4 5 2" xfId="28887" xr:uid="{00000000-0005-0000-0000-0000AF780000}"/>
    <cellStyle name="Separador de milhares 6 4 4 5 3" xfId="39067" xr:uid="{00000000-0005-0000-0000-0000B0780000}"/>
    <cellStyle name="Separador de milhares 6 4 4 5 4" xfId="18707" xr:uid="{00000000-0005-0000-0000-0000B1780000}"/>
    <cellStyle name="Separador de milhares 6 4 4 6" xfId="11456" xr:uid="{00000000-0005-0000-0000-0000B2780000}"/>
    <cellStyle name="Separador de milhares 6 4 4 6 2" xfId="30640" xr:uid="{00000000-0005-0000-0000-0000B3780000}"/>
    <cellStyle name="Separador de milhares 6 4 4 6 3" xfId="40820" xr:uid="{00000000-0005-0000-0000-0000B4780000}"/>
    <cellStyle name="Separador de milhares 6 4 4 6 4" xfId="20460" xr:uid="{00000000-0005-0000-0000-0000B5780000}"/>
    <cellStyle name="Separador de milhares 6 4 4 7" xfId="12332" xr:uid="{00000000-0005-0000-0000-0000B6780000}"/>
    <cellStyle name="Separador de milhares 6 4 4 7 2" xfId="31516" xr:uid="{00000000-0005-0000-0000-0000B7780000}"/>
    <cellStyle name="Separador de milhares 6 4 4 7 3" xfId="41696" xr:uid="{00000000-0005-0000-0000-0000B8780000}"/>
    <cellStyle name="Separador de milhares 6 4 4 7 4" xfId="21336" xr:uid="{00000000-0005-0000-0000-0000B9780000}"/>
    <cellStyle name="Separador de milhares 6 4 4 8" xfId="22213" xr:uid="{00000000-0005-0000-0000-0000BA780000}"/>
    <cellStyle name="Separador de milhares 6 4 4 8 2" xfId="32393" xr:uid="{00000000-0005-0000-0000-0000BB780000}"/>
    <cellStyle name="Separador de milhares 6 4 4 8 3" xfId="42573" xr:uid="{00000000-0005-0000-0000-0000BC780000}"/>
    <cellStyle name="Separador de milhares 6 4 4 9" xfId="23392" xr:uid="{00000000-0005-0000-0000-0000BD780000}"/>
    <cellStyle name="Separador de milhares 6 4 5" xfId="4643" xr:uid="{00000000-0005-0000-0000-0000BE780000}"/>
    <cellStyle name="Separador de milhares 6 4 5 2" xfId="6395" xr:uid="{00000000-0005-0000-0000-0000BF780000}"/>
    <cellStyle name="Separador de milhares 6 4 5 2 2" xfId="25582" xr:uid="{00000000-0005-0000-0000-0000C0780000}"/>
    <cellStyle name="Separador de milhares 6 4 5 2 3" xfId="35762" xr:uid="{00000000-0005-0000-0000-0000C1780000}"/>
    <cellStyle name="Separador de milhares 6 4 5 2 4" xfId="15401" xr:uid="{00000000-0005-0000-0000-0000C2780000}"/>
    <cellStyle name="Separador de milhares 6 4 5 3" xfId="8148" xr:uid="{00000000-0005-0000-0000-0000C3780000}"/>
    <cellStyle name="Separador de milhares 6 4 5 3 2" xfId="27335" xr:uid="{00000000-0005-0000-0000-0000C4780000}"/>
    <cellStyle name="Separador de milhares 6 4 5 3 3" xfId="37515" xr:uid="{00000000-0005-0000-0000-0000C5780000}"/>
    <cellStyle name="Separador de milhares 6 4 5 3 4" xfId="17154" xr:uid="{00000000-0005-0000-0000-0000C6780000}"/>
    <cellStyle name="Separador de milhares 6 4 5 4" xfId="10141" xr:uid="{00000000-0005-0000-0000-0000C7780000}"/>
    <cellStyle name="Separador de milhares 6 4 5 4 2" xfId="29325" xr:uid="{00000000-0005-0000-0000-0000C8780000}"/>
    <cellStyle name="Separador de milhares 6 4 5 4 3" xfId="39505" xr:uid="{00000000-0005-0000-0000-0000C9780000}"/>
    <cellStyle name="Separador de milhares 6 4 5 4 4" xfId="19145" xr:uid="{00000000-0005-0000-0000-0000CA780000}"/>
    <cellStyle name="Separador de milhares 6 4 5 5" xfId="23830" xr:uid="{00000000-0005-0000-0000-0000CB780000}"/>
    <cellStyle name="Separador de milhares 6 4 5 6" xfId="34010" xr:uid="{00000000-0005-0000-0000-0000CC780000}"/>
    <cellStyle name="Separador de milhares 6 4 5 7" xfId="13649" xr:uid="{00000000-0005-0000-0000-0000CD780000}"/>
    <cellStyle name="Separador de milhares 6 4 6" xfId="5519" xr:uid="{00000000-0005-0000-0000-0000CE780000}"/>
    <cellStyle name="Separador de milhares 6 4 6 2" xfId="9045" xr:uid="{00000000-0005-0000-0000-0000CF780000}"/>
    <cellStyle name="Separador de milhares 6 4 6 2 2" xfId="28229" xr:uid="{00000000-0005-0000-0000-0000D0780000}"/>
    <cellStyle name="Separador de milhares 6 4 6 2 3" xfId="38409" xr:uid="{00000000-0005-0000-0000-0000D1780000}"/>
    <cellStyle name="Separador de milhares 6 4 6 2 4" xfId="18049" xr:uid="{00000000-0005-0000-0000-0000D2780000}"/>
    <cellStyle name="Separador de milhares 6 4 6 3" xfId="24706" xr:uid="{00000000-0005-0000-0000-0000D3780000}"/>
    <cellStyle name="Separador de milhares 6 4 6 4" xfId="34886" xr:uid="{00000000-0005-0000-0000-0000D4780000}"/>
    <cellStyle name="Separador de milhares 6 4 6 5" xfId="14525" xr:uid="{00000000-0005-0000-0000-0000D5780000}"/>
    <cellStyle name="Separador de milhares 6 4 7" xfId="7272" xr:uid="{00000000-0005-0000-0000-0000D6780000}"/>
    <cellStyle name="Separador de milhares 6 4 7 2" xfId="26459" xr:uid="{00000000-0005-0000-0000-0000D7780000}"/>
    <cellStyle name="Separador de milhares 6 4 7 3" xfId="36639" xr:uid="{00000000-0005-0000-0000-0000D8780000}"/>
    <cellStyle name="Separador de milhares 6 4 7 4" xfId="16278" xr:uid="{00000000-0005-0000-0000-0000D9780000}"/>
    <cellStyle name="Separador de milhares 6 4 8" xfId="9265" xr:uid="{00000000-0005-0000-0000-0000DA780000}"/>
    <cellStyle name="Separador de milhares 6 4 8 2" xfId="28449" xr:uid="{00000000-0005-0000-0000-0000DB780000}"/>
    <cellStyle name="Separador de milhares 6 4 8 3" xfId="38629" xr:uid="{00000000-0005-0000-0000-0000DC780000}"/>
    <cellStyle name="Separador de milhares 6 4 8 4" xfId="18269" xr:uid="{00000000-0005-0000-0000-0000DD780000}"/>
    <cellStyle name="Separador de milhares 6 4 9" xfId="11018" xr:uid="{00000000-0005-0000-0000-0000DE780000}"/>
    <cellStyle name="Separador de milhares 6 4 9 2" xfId="30202" xr:uid="{00000000-0005-0000-0000-0000DF780000}"/>
    <cellStyle name="Separador de milhares 6 4 9 3" xfId="40382" xr:uid="{00000000-0005-0000-0000-0000E0780000}"/>
    <cellStyle name="Separador de milhares 6 4 9 4" xfId="20022" xr:uid="{00000000-0005-0000-0000-0000E1780000}"/>
    <cellStyle name="Separador de milhares 6 5" xfId="3757" xr:uid="{00000000-0005-0000-0000-0000E2780000}"/>
    <cellStyle name="Separador de milhares 6 5 10" xfId="11889" xr:uid="{00000000-0005-0000-0000-0000E3780000}"/>
    <cellStyle name="Separador de milhares 6 5 10 2" xfId="31073" xr:uid="{00000000-0005-0000-0000-0000E4780000}"/>
    <cellStyle name="Separador de milhares 6 5 10 3" xfId="41253" xr:uid="{00000000-0005-0000-0000-0000E5780000}"/>
    <cellStyle name="Separador de milhares 6 5 10 4" xfId="20893" xr:uid="{00000000-0005-0000-0000-0000E6780000}"/>
    <cellStyle name="Separador de milhares 6 5 11" xfId="21770" xr:uid="{00000000-0005-0000-0000-0000E7780000}"/>
    <cellStyle name="Separador de milhares 6 5 11 2" xfId="31950" xr:uid="{00000000-0005-0000-0000-0000E8780000}"/>
    <cellStyle name="Separador de milhares 6 5 11 3" xfId="42130" xr:uid="{00000000-0005-0000-0000-0000E9780000}"/>
    <cellStyle name="Separador de milhares 6 5 12" xfId="22666" xr:uid="{00000000-0005-0000-0000-0000EA780000}"/>
    <cellStyle name="Separador de milhares 6 5 12 2" xfId="32846" xr:uid="{00000000-0005-0000-0000-0000EB780000}"/>
    <cellStyle name="Separador de milhares 6 5 12 3" xfId="43026" xr:uid="{00000000-0005-0000-0000-0000EC780000}"/>
    <cellStyle name="Separador de milhares 6 5 13" xfId="22905" xr:uid="{00000000-0005-0000-0000-0000ED780000}"/>
    <cellStyle name="Separador de milhares 6 5 14" xfId="23074" xr:uid="{00000000-0005-0000-0000-0000EE780000}"/>
    <cellStyle name="Separador de milhares 6 5 15" xfId="33085" xr:uid="{00000000-0005-0000-0000-0000EF780000}"/>
    <cellStyle name="Separador de milhares 6 5 16" xfId="33254" xr:uid="{00000000-0005-0000-0000-0000F0780000}"/>
    <cellStyle name="Separador de milhares 6 5 17" xfId="43265" xr:uid="{00000000-0005-0000-0000-0000F1780000}"/>
    <cellStyle name="Separador de milhares 6 5 18" xfId="43504" xr:uid="{00000000-0005-0000-0000-0000F2780000}"/>
    <cellStyle name="Separador de milhares 6 5 19" xfId="12768" xr:uid="{00000000-0005-0000-0000-0000F3780000}"/>
    <cellStyle name="Separador de milhares 6 5 2" xfId="3878" xr:uid="{00000000-0005-0000-0000-0000F4780000}"/>
    <cellStyle name="Separador de milhares 6 5 2 10" xfId="21888" xr:uid="{00000000-0005-0000-0000-0000F5780000}"/>
    <cellStyle name="Separador de milhares 6 5 2 10 2" xfId="32068" xr:uid="{00000000-0005-0000-0000-0000F6780000}"/>
    <cellStyle name="Separador de milhares 6 5 2 10 3" xfId="42248" xr:uid="{00000000-0005-0000-0000-0000F7780000}"/>
    <cellStyle name="Separador de milhares 6 5 2 11" xfId="22784" xr:uid="{00000000-0005-0000-0000-0000F8780000}"/>
    <cellStyle name="Separador de milhares 6 5 2 11 2" xfId="32964" xr:uid="{00000000-0005-0000-0000-0000F9780000}"/>
    <cellStyle name="Separador de milhares 6 5 2 11 3" xfId="43144" xr:uid="{00000000-0005-0000-0000-0000FA780000}"/>
    <cellStyle name="Separador de milhares 6 5 2 12" xfId="23023" xr:uid="{00000000-0005-0000-0000-0000FB780000}"/>
    <cellStyle name="Separador de milhares 6 5 2 13" xfId="33203" xr:uid="{00000000-0005-0000-0000-0000FC780000}"/>
    <cellStyle name="Separador de milhares 6 5 2 14" xfId="43383" xr:uid="{00000000-0005-0000-0000-0000FD780000}"/>
    <cellStyle name="Separador de milhares 6 5 2 15" xfId="43622" xr:uid="{00000000-0005-0000-0000-0000FE780000}"/>
    <cellStyle name="Separador de milhares 6 5 2 16" xfId="12886" xr:uid="{00000000-0005-0000-0000-0000FF780000}"/>
    <cellStyle name="Separador de milhares 6 5 2 2" xfId="4098" xr:uid="{00000000-0005-0000-0000-000000790000}"/>
    <cellStyle name="Separador de milhares 6 5 2 2 10" xfId="23286" xr:uid="{00000000-0005-0000-0000-000001790000}"/>
    <cellStyle name="Separador de milhares 6 5 2 2 11" xfId="33466" xr:uid="{00000000-0005-0000-0000-000002790000}"/>
    <cellStyle name="Separador de milhares 6 5 2 2 12" xfId="13105" xr:uid="{00000000-0005-0000-0000-000003790000}"/>
    <cellStyle name="Separador de milhares 6 5 2 2 2" xfId="4536" xr:uid="{00000000-0005-0000-0000-000004790000}"/>
    <cellStyle name="Separador de milhares 6 5 2 2 2 10" xfId="33904" xr:uid="{00000000-0005-0000-0000-000005790000}"/>
    <cellStyle name="Separador de milhares 6 5 2 2 2 11" xfId="13543" xr:uid="{00000000-0005-0000-0000-000006790000}"/>
    <cellStyle name="Separador de milhares 6 5 2 2 2 2" xfId="5413" xr:uid="{00000000-0005-0000-0000-000007790000}"/>
    <cellStyle name="Separador de milhares 6 5 2 2 2 2 2" xfId="7165" xr:uid="{00000000-0005-0000-0000-000008790000}"/>
    <cellStyle name="Separador de milhares 6 5 2 2 2 2 2 2" xfId="26352" xr:uid="{00000000-0005-0000-0000-000009790000}"/>
    <cellStyle name="Separador de milhares 6 5 2 2 2 2 2 3" xfId="36532" xr:uid="{00000000-0005-0000-0000-00000A790000}"/>
    <cellStyle name="Separador de milhares 6 5 2 2 2 2 2 4" xfId="16171" xr:uid="{00000000-0005-0000-0000-00000B790000}"/>
    <cellStyle name="Separador de milhares 6 5 2 2 2 2 3" xfId="8918" xr:uid="{00000000-0005-0000-0000-00000C790000}"/>
    <cellStyle name="Separador de milhares 6 5 2 2 2 2 3 2" xfId="28105" xr:uid="{00000000-0005-0000-0000-00000D790000}"/>
    <cellStyle name="Separador de milhares 6 5 2 2 2 2 3 3" xfId="38285" xr:uid="{00000000-0005-0000-0000-00000E790000}"/>
    <cellStyle name="Separador de milhares 6 5 2 2 2 2 3 4" xfId="17924" xr:uid="{00000000-0005-0000-0000-00000F790000}"/>
    <cellStyle name="Separador de milhares 6 5 2 2 2 2 4" xfId="10911" xr:uid="{00000000-0005-0000-0000-000010790000}"/>
    <cellStyle name="Separador de milhares 6 5 2 2 2 2 4 2" xfId="30095" xr:uid="{00000000-0005-0000-0000-000011790000}"/>
    <cellStyle name="Separador de milhares 6 5 2 2 2 2 4 3" xfId="40275" xr:uid="{00000000-0005-0000-0000-000012790000}"/>
    <cellStyle name="Separador de milhares 6 5 2 2 2 2 4 4" xfId="19915" xr:uid="{00000000-0005-0000-0000-000013790000}"/>
    <cellStyle name="Separador de milhares 6 5 2 2 2 2 5" xfId="24600" xr:uid="{00000000-0005-0000-0000-000014790000}"/>
    <cellStyle name="Separador de milhares 6 5 2 2 2 2 6" xfId="34780" xr:uid="{00000000-0005-0000-0000-000015790000}"/>
    <cellStyle name="Separador de milhares 6 5 2 2 2 2 7" xfId="14419" xr:uid="{00000000-0005-0000-0000-000016790000}"/>
    <cellStyle name="Separador de milhares 6 5 2 2 2 3" xfId="6289" xr:uid="{00000000-0005-0000-0000-000017790000}"/>
    <cellStyle name="Separador de milhares 6 5 2 2 2 3 2" xfId="25476" xr:uid="{00000000-0005-0000-0000-000018790000}"/>
    <cellStyle name="Separador de milhares 6 5 2 2 2 3 3" xfId="35656" xr:uid="{00000000-0005-0000-0000-000019790000}"/>
    <cellStyle name="Separador de milhares 6 5 2 2 2 3 4" xfId="15295" xr:uid="{00000000-0005-0000-0000-00001A790000}"/>
    <cellStyle name="Separador de milhares 6 5 2 2 2 4" xfId="8042" xr:uid="{00000000-0005-0000-0000-00001B790000}"/>
    <cellStyle name="Separador de milhares 6 5 2 2 2 4 2" xfId="27229" xr:uid="{00000000-0005-0000-0000-00001C790000}"/>
    <cellStyle name="Separador de milhares 6 5 2 2 2 4 3" xfId="37409" xr:uid="{00000000-0005-0000-0000-00001D790000}"/>
    <cellStyle name="Separador de milhares 6 5 2 2 2 4 4" xfId="17048" xr:uid="{00000000-0005-0000-0000-00001E790000}"/>
    <cellStyle name="Separador de milhares 6 5 2 2 2 5" xfId="10035" xr:uid="{00000000-0005-0000-0000-00001F790000}"/>
    <cellStyle name="Separador de milhares 6 5 2 2 2 5 2" xfId="29219" xr:uid="{00000000-0005-0000-0000-000020790000}"/>
    <cellStyle name="Separador de milhares 6 5 2 2 2 5 3" xfId="39399" xr:uid="{00000000-0005-0000-0000-000021790000}"/>
    <cellStyle name="Separador de milhares 6 5 2 2 2 5 4" xfId="19039" xr:uid="{00000000-0005-0000-0000-000022790000}"/>
    <cellStyle name="Separador de milhares 6 5 2 2 2 6" xfId="11788" xr:uid="{00000000-0005-0000-0000-000023790000}"/>
    <cellStyle name="Separador de milhares 6 5 2 2 2 6 2" xfId="30972" xr:uid="{00000000-0005-0000-0000-000024790000}"/>
    <cellStyle name="Separador de milhares 6 5 2 2 2 6 3" xfId="41152" xr:uid="{00000000-0005-0000-0000-000025790000}"/>
    <cellStyle name="Separador de milhares 6 5 2 2 2 6 4" xfId="20792" xr:uid="{00000000-0005-0000-0000-000026790000}"/>
    <cellStyle name="Separador de milhares 6 5 2 2 2 7" xfId="12664" xr:uid="{00000000-0005-0000-0000-000027790000}"/>
    <cellStyle name="Separador de milhares 6 5 2 2 2 7 2" xfId="31848" xr:uid="{00000000-0005-0000-0000-000028790000}"/>
    <cellStyle name="Separador de milhares 6 5 2 2 2 7 3" xfId="42028" xr:uid="{00000000-0005-0000-0000-000029790000}"/>
    <cellStyle name="Separador de milhares 6 5 2 2 2 7 4" xfId="21668" xr:uid="{00000000-0005-0000-0000-00002A790000}"/>
    <cellStyle name="Separador de milhares 6 5 2 2 2 8" xfId="22545" xr:uid="{00000000-0005-0000-0000-00002B790000}"/>
    <cellStyle name="Separador de milhares 6 5 2 2 2 8 2" xfId="32725" xr:uid="{00000000-0005-0000-0000-00002C790000}"/>
    <cellStyle name="Separador de milhares 6 5 2 2 2 8 3" xfId="42905" xr:uid="{00000000-0005-0000-0000-00002D790000}"/>
    <cellStyle name="Separador de milhares 6 5 2 2 2 9" xfId="23724" xr:uid="{00000000-0005-0000-0000-00002E790000}"/>
    <cellStyle name="Separador de milhares 6 5 2 2 3" xfId="4975" xr:uid="{00000000-0005-0000-0000-00002F790000}"/>
    <cellStyle name="Separador de milhares 6 5 2 2 3 2" xfId="6727" xr:uid="{00000000-0005-0000-0000-000030790000}"/>
    <cellStyle name="Separador de milhares 6 5 2 2 3 2 2" xfId="25914" xr:uid="{00000000-0005-0000-0000-000031790000}"/>
    <cellStyle name="Separador de milhares 6 5 2 2 3 2 3" xfId="36094" xr:uid="{00000000-0005-0000-0000-000032790000}"/>
    <cellStyle name="Separador de milhares 6 5 2 2 3 2 4" xfId="15733" xr:uid="{00000000-0005-0000-0000-000033790000}"/>
    <cellStyle name="Separador de milhares 6 5 2 2 3 3" xfId="8480" xr:uid="{00000000-0005-0000-0000-000034790000}"/>
    <cellStyle name="Separador de milhares 6 5 2 2 3 3 2" xfId="27667" xr:uid="{00000000-0005-0000-0000-000035790000}"/>
    <cellStyle name="Separador de milhares 6 5 2 2 3 3 3" xfId="37847" xr:uid="{00000000-0005-0000-0000-000036790000}"/>
    <cellStyle name="Separador de milhares 6 5 2 2 3 3 4" xfId="17486" xr:uid="{00000000-0005-0000-0000-000037790000}"/>
    <cellStyle name="Separador de milhares 6 5 2 2 3 4" xfId="10473" xr:uid="{00000000-0005-0000-0000-000038790000}"/>
    <cellStyle name="Separador de milhares 6 5 2 2 3 4 2" xfId="29657" xr:uid="{00000000-0005-0000-0000-000039790000}"/>
    <cellStyle name="Separador de milhares 6 5 2 2 3 4 3" xfId="39837" xr:uid="{00000000-0005-0000-0000-00003A790000}"/>
    <cellStyle name="Separador de milhares 6 5 2 2 3 4 4" xfId="19477" xr:uid="{00000000-0005-0000-0000-00003B790000}"/>
    <cellStyle name="Separador de milhares 6 5 2 2 3 5" xfId="24162" xr:uid="{00000000-0005-0000-0000-00003C790000}"/>
    <cellStyle name="Separador de milhares 6 5 2 2 3 6" xfId="34342" xr:uid="{00000000-0005-0000-0000-00003D790000}"/>
    <cellStyle name="Separador de milhares 6 5 2 2 3 7" xfId="13981" xr:uid="{00000000-0005-0000-0000-00003E790000}"/>
    <cellStyle name="Separador de milhares 6 5 2 2 4" xfId="5851" xr:uid="{00000000-0005-0000-0000-00003F790000}"/>
    <cellStyle name="Separador de milhares 6 5 2 2 4 2" xfId="25038" xr:uid="{00000000-0005-0000-0000-000040790000}"/>
    <cellStyle name="Separador de milhares 6 5 2 2 4 3" xfId="35218" xr:uid="{00000000-0005-0000-0000-000041790000}"/>
    <cellStyle name="Separador de milhares 6 5 2 2 4 4" xfId="14857" xr:uid="{00000000-0005-0000-0000-000042790000}"/>
    <cellStyle name="Separador de milhares 6 5 2 2 5" xfId="7604" xr:uid="{00000000-0005-0000-0000-000043790000}"/>
    <cellStyle name="Separador de milhares 6 5 2 2 5 2" xfId="26791" xr:uid="{00000000-0005-0000-0000-000044790000}"/>
    <cellStyle name="Separador de milhares 6 5 2 2 5 3" xfId="36971" xr:uid="{00000000-0005-0000-0000-000045790000}"/>
    <cellStyle name="Separador de milhares 6 5 2 2 5 4" xfId="16610" xr:uid="{00000000-0005-0000-0000-000046790000}"/>
    <cellStyle name="Separador de milhares 6 5 2 2 6" xfId="9597" xr:uid="{00000000-0005-0000-0000-000047790000}"/>
    <cellStyle name="Separador de milhares 6 5 2 2 6 2" xfId="28781" xr:uid="{00000000-0005-0000-0000-000048790000}"/>
    <cellStyle name="Separador de milhares 6 5 2 2 6 3" xfId="38961" xr:uid="{00000000-0005-0000-0000-000049790000}"/>
    <cellStyle name="Separador de milhares 6 5 2 2 6 4" xfId="18601" xr:uid="{00000000-0005-0000-0000-00004A790000}"/>
    <cellStyle name="Separador de milhares 6 5 2 2 7" xfId="11350" xr:uid="{00000000-0005-0000-0000-00004B790000}"/>
    <cellStyle name="Separador de milhares 6 5 2 2 7 2" xfId="30534" xr:uid="{00000000-0005-0000-0000-00004C790000}"/>
    <cellStyle name="Separador de milhares 6 5 2 2 7 3" xfId="40714" xr:uid="{00000000-0005-0000-0000-00004D790000}"/>
    <cellStyle name="Separador de milhares 6 5 2 2 7 4" xfId="20354" xr:uid="{00000000-0005-0000-0000-00004E790000}"/>
    <cellStyle name="Separador de milhares 6 5 2 2 8" xfId="12226" xr:uid="{00000000-0005-0000-0000-00004F790000}"/>
    <cellStyle name="Separador de milhares 6 5 2 2 8 2" xfId="31410" xr:uid="{00000000-0005-0000-0000-000050790000}"/>
    <cellStyle name="Separador de milhares 6 5 2 2 8 3" xfId="41590" xr:uid="{00000000-0005-0000-0000-000051790000}"/>
    <cellStyle name="Separador de milhares 6 5 2 2 8 4" xfId="21230" xr:uid="{00000000-0005-0000-0000-000052790000}"/>
    <cellStyle name="Separador de milhares 6 5 2 2 9" xfId="22107" xr:uid="{00000000-0005-0000-0000-000053790000}"/>
    <cellStyle name="Separador de milhares 6 5 2 2 9 2" xfId="32287" xr:uid="{00000000-0005-0000-0000-000054790000}"/>
    <cellStyle name="Separador de milhares 6 5 2 2 9 3" xfId="42467" xr:uid="{00000000-0005-0000-0000-000055790000}"/>
    <cellStyle name="Separador de milhares 6 5 2 3" xfId="4317" xr:uid="{00000000-0005-0000-0000-000056790000}"/>
    <cellStyle name="Separador de milhares 6 5 2 3 10" xfId="33685" xr:uid="{00000000-0005-0000-0000-000057790000}"/>
    <cellStyle name="Separador de milhares 6 5 2 3 11" xfId="13324" xr:uid="{00000000-0005-0000-0000-000058790000}"/>
    <cellStyle name="Separador de milhares 6 5 2 3 2" xfId="5194" xr:uid="{00000000-0005-0000-0000-000059790000}"/>
    <cellStyle name="Separador de milhares 6 5 2 3 2 2" xfId="6946" xr:uid="{00000000-0005-0000-0000-00005A790000}"/>
    <cellStyle name="Separador de milhares 6 5 2 3 2 2 2" xfId="26133" xr:uid="{00000000-0005-0000-0000-00005B790000}"/>
    <cellStyle name="Separador de milhares 6 5 2 3 2 2 3" xfId="36313" xr:uid="{00000000-0005-0000-0000-00005C790000}"/>
    <cellStyle name="Separador de milhares 6 5 2 3 2 2 4" xfId="15952" xr:uid="{00000000-0005-0000-0000-00005D790000}"/>
    <cellStyle name="Separador de milhares 6 5 2 3 2 3" xfId="8699" xr:uid="{00000000-0005-0000-0000-00005E790000}"/>
    <cellStyle name="Separador de milhares 6 5 2 3 2 3 2" xfId="27886" xr:uid="{00000000-0005-0000-0000-00005F790000}"/>
    <cellStyle name="Separador de milhares 6 5 2 3 2 3 3" xfId="38066" xr:uid="{00000000-0005-0000-0000-000060790000}"/>
    <cellStyle name="Separador de milhares 6 5 2 3 2 3 4" xfId="17705" xr:uid="{00000000-0005-0000-0000-000061790000}"/>
    <cellStyle name="Separador de milhares 6 5 2 3 2 4" xfId="10692" xr:uid="{00000000-0005-0000-0000-000062790000}"/>
    <cellStyle name="Separador de milhares 6 5 2 3 2 4 2" xfId="29876" xr:uid="{00000000-0005-0000-0000-000063790000}"/>
    <cellStyle name="Separador de milhares 6 5 2 3 2 4 3" xfId="40056" xr:uid="{00000000-0005-0000-0000-000064790000}"/>
    <cellStyle name="Separador de milhares 6 5 2 3 2 4 4" xfId="19696" xr:uid="{00000000-0005-0000-0000-000065790000}"/>
    <cellStyle name="Separador de milhares 6 5 2 3 2 5" xfId="24381" xr:uid="{00000000-0005-0000-0000-000066790000}"/>
    <cellStyle name="Separador de milhares 6 5 2 3 2 6" xfId="34561" xr:uid="{00000000-0005-0000-0000-000067790000}"/>
    <cellStyle name="Separador de milhares 6 5 2 3 2 7" xfId="14200" xr:uid="{00000000-0005-0000-0000-000068790000}"/>
    <cellStyle name="Separador de milhares 6 5 2 3 3" xfId="6070" xr:uid="{00000000-0005-0000-0000-000069790000}"/>
    <cellStyle name="Separador de milhares 6 5 2 3 3 2" xfId="25257" xr:uid="{00000000-0005-0000-0000-00006A790000}"/>
    <cellStyle name="Separador de milhares 6 5 2 3 3 3" xfId="35437" xr:uid="{00000000-0005-0000-0000-00006B790000}"/>
    <cellStyle name="Separador de milhares 6 5 2 3 3 4" xfId="15076" xr:uid="{00000000-0005-0000-0000-00006C790000}"/>
    <cellStyle name="Separador de milhares 6 5 2 3 4" xfId="7823" xr:uid="{00000000-0005-0000-0000-00006D790000}"/>
    <cellStyle name="Separador de milhares 6 5 2 3 4 2" xfId="27010" xr:uid="{00000000-0005-0000-0000-00006E790000}"/>
    <cellStyle name="Separador de milhares 6 5 2 3 4 3" xfId="37190" xr:uid="{00000000-0005-0000-0000-00006F790000}"/>
    <cellStyle name="Separador de milhares 6 5 2 3 4 4" xfId="16829" xr:uid="{00000000-0005-0000-0000-000070790000}"/>
    <cellStyle name="Separador de milhares 6 5 2 3 5" xfId="9816" xr:uid="{00000000-0005-0000-0000-000071790000}"/>
    <cellStyle name="Separador de milhares 6 5 2 3 5 2" xfId="29000" xr:uid="{00000000-0005-0000-0000-000072790000}"/>
    <cellStyle name="Separador de milhares 6 5 2 3 5 3" xfId="39180" xr:uid="{00000000-0005-0000-0000-000073790000}"/>
    <cellStyle name="Separador de milhares 6 5 2 3 5 4" xfId="18820" xr:uid="{00000000-0005-0000-0000-000074790000}"/>
    <cellStyle name="Separador de milhares 6 5 2 3 6" xfId="11569" xr:uid="{00000000-0005-0000-0000-000075790000}"/>
    <cellStyle name="Separador de milhares 6 5 2 3 6 2" xfId="30753" xr:uid="{00000000-0005-0000-0000-000076790000}"/>
    <cellStyle name="Separador de milhares 6 5 2 3 6 3" xfId="40933" xr:uid="{00000000-0005-0000-0000-000077790000}"/>
    <cellStyle name="Separador de milhares 6 5 2 3 6 4" xfId="20573" xr:uid="{00000000-0005-0000-0000-000078790000}"/>
    <cellStyle name="Separador de milhares 6 5 2 3 7" xfId="12445" xr:uid="{00000000-0005-0000-0000-000079790000}"/>
    <cellStyle name="Separador de milhares 6 5 2 3 7 2" xfId="31629" xr:uid="{00000000-0005-0000-0000-00007A790000}"/>
    <cellStyle name="Separador de milhares 6 5 2 3 7 3" xfId="41809" xr:uid="{00000000-0005-0000-0000-00007B790000}"/>
    <cellStyle name="Separador de milhares 6 5 2 3 7 4" xfId="21449" xr:uid="{00000000-0005-0000-0000-00007C790000}"/>
    <cellStyle name="Separador de milhares 6 5 2 3 8" xfId="22326" xr:uid="{00000000-0005-0000-0000-00007D790000}"/>
    <cellStyle name="Separador de milhares 6 5 2 3 8 2" xfId="32506" xr:uid="{00000000-0005-0000-0000-00007E790000}"/>
    <cellStyle name="Separador de milhares 6 5 2 3 8 3" xfId="42686" xr:uid="{00000000-0005-0000-0000-00007F790000}"/>
    <cellStyle name="Separador de milhares 6 5 2 3 9" xfId="23505" xr:uid="{00000000-0005-0000-0000-000080790000}"/>
    <cellStyle name="Separador de milhares 6 5 2 4" xfId="4756" xr:uid="{00000000-0005-0000-0000-000081790000}"/>
    <cellStyle name="Separador de milhares 6 5 2 4 2" xfId="6508" xr:uid="{00000000-0005-0000-0000-000082790000}"/>
    <cellStyle name="Separador de milhares 6 5 2 4 2 2" xfId="25695" xr:uid="{00000000-0005-0000-0000-000083790000}"/>
    <cellStyle name="Separador de milhares 6 5 2 4 2 3" xfId="35875" xr:uid="{00000000-0005-0000-0000-000084790000}"/>
    <cellStyle name="Separador de milhares 6 5 2 4 2 4" xfId="15514" xr:uid="{00000000-0005-0000-0000-000085790000}"/>
    <cellStyle name="Separador de milhares 6 5 2 4 3" xfId="8261" xr:uid="{00000000-0005-0000-0000-000086790000}"/>
    <cellStyle name="Separador de milhares 6 5 2 4 3 2" xfId="27448" xr:uid="{00000000-0005-0000-0000-000087790000}"/>
    <cellStyle name="Separador de milhares 6 5 2 4 3 3" xfId="37628" xr:uid="{00000000-0005-0000-0000-000088790000}"/>
    <cellStyle name="Separador de milhares 6 5 2 4 3 4" xfId="17267" xr:uid="{00000000-0005-0000-0000-000089790000}"/>
    <cellStyle name="Separador de milhares 6 5 2 4 4" xfId="10254" xr:uid="{00000000-0005-0000-0000-00008A790000}"/>
    <cellStyle name="Separador de milhares 6 5 2 4 4 2" xfId="29438" xr:uid="{00000000-0005-0000-0000-00008B790000}"/>
    <cellStyle name="Separador de milhares 6 5 2 4 4 3" xfId="39618" xr:uid="{00000000-0005-0000-0000-00008C790000}"/>
    <cellStyle name="Separador de milhares 6 5 2 4 4 4" xfId="19258" xr:uid="{00000000-0005-0000-0000-00008D790000}"/>
    <cellStyle name="Separador de milhares 6 5 2 4 5" xfId="23943" xr:uid="{00000000-0005-0000-0000-00008E790000}"/>
    <cellStyle name="Separador de milhares 6 5 2 4 6" xfId="34123" xr:uid="{00000000-0005-0000-0000-00008F790000}"/>
    <cellStyle name="Separador de milhares 6 5 2 4 7" xfId="13762" xr:uid="{00000000-0005-0000-0000-000090790000}"/>
    <cellStyle name="Separador de milhares 6 5 2 5" xfId="5632" xr:uid="{00000000-0005-0000-0000-000091790000}"/>
    <cellStyle name="Separador de milhares 6 5 2 5 2" xfId="9158" xr:uid="{00000000-0005-0000-0000-000092790000}"/>
    <cellStyle name="Separador de milhares 6 5 2 5 2 2" xfId="28342" xr:uid="{00000000-0005-0000-0000-000093790000}"/>
    <cellStyle name="Separador de milhares 6 5 2 5 2 3" xfId="38522" xr:uid="{00000000-0005-0000-0000-000094790000}"/>
    <cellStyle name="Separador de milhares 6 5 2 5 2 4" xfId="18162" xr:uid="{00000000-0005-0000-0000-000095790000}"/>
    <cellStyle name="Separador de milhares 6 5 2 5 3" xfId="24819" xr:uid="{00000000-0005-0000-0000-000096790000}"/>
    <cellStyle name="Separador de milhares 6 5 2 5 4" xfId="34999" xr:uid="{00000000-0005-0000-0000-000097790000}"/>
    <cellStyle name="Separador de milhares 6 5 2 5 5" xfId="14638" xr:uid="{00000000-0005-0000-0000-000098790000}"/>
    <cellStyle name="Separador de milhares 6 5 2 6" xfId="7385" xr:uid="{00000000-0005-0000-0000-000099790000}"/>
    <cellStyle name="Separador de milhares 6 5 2 6 2" xfId="26572" xr:uid="{00000000-0005-0000-0000-00009A790000}"/>
    <cellStyle name="Separador de milhares 6 5 2 6 3" xfId="36752" xr:uid="{00000000-0005-0000-0000-00009B790000}"/>
    <cellStyle name="Separador de milhares 6 5 2 6 4" xfId="16391" xr:uid="{00000000-0005-0000-0000-00009C790000}"/>
    <cellStyle name="Separador de milhares 6 5 2 7" xfId="9378" xr:uid="{00000000-0005-0000-0000-00009D790000}"/>
    <cellStyle name="Separador de milhares 6 5 2 7 2" xfId="28562" xr:uid="{00000000-0005-0000-0000-00009E790000}"/>
    <cellStyle name="Separador de milhares 6 5 2 7 3" xfId="38742" xr:uid="{00000000-0005-0000-0000-00009F790000}"/>
    <cellStyle name="Separador de milhares 6 5 2 7 4" xfId="18382" xr:uid="{00000000-0005-0000-0000-0000A0790000}"/>
    <cellStyle name="Separador de milhares 6 5 2 8" xfId="11131" xr:uid="{00000000-0005-0000-0000-0000A1790000}"/>
    <cellStyle name="Separador de milhares 6 5 2 8 2" xfId="30315" xr:uid="{00000000-0005-0000-0000-0000A2790000}"/>
    <cellStyle name="Separador de milhares 6 5 2 8 3" xfId="40495" xr:uid="{00000000-0005-0000-0000-0000A3790000}"/>
    <cellStyle name="Separador de milhares 6 5 2 8 4" xfId="20135" xr:uid="{00000000-0005-0000-0000-0000A4790000}"/>
    <cellStyle name="Separador de milhares 6 5 2 9" xfId="12007" xr:uid="{00000000-0005-0000-0000-0000A5790000}"/>
    <cellStyle name="Separador de milhares 6 5 2 9 2" xfId="31191" xr:uid="{00000000-0005-0000-0000-0000A6790000}"/>
    <cellStyle name="Separador de milhares 6 5 2 9 3" xfId="41371" xr:uid="{00000000-0005-0000-0000-0000A7790000}"/>
    <cellStyle name="Separador de milhares 6 5 2 9 4" xfId="21011" xr:uid="{00000000-0005-0000-0000-0000A8790000}"/>
    <cellStyle name="Separador de milhares 6 5 3" xfId="3980" xr:uid="{00000000-0005-0000-0000-0000A9790000}"/>
    <cellStyle name="Separador de milhares 6 5 3 10" xfId="23168" xr:uid="{00000000-0005-0000-0000-0000AA790000}"/>
    <cellStyle name="Separador de milhares 6 5 3 11" xfId="33348" xr:uid="{00000000-0005-0000-0000-0000AB790000}"/>
    <cellStyle name="Separador de milhares 6 5 3 12" xfId="12987" xr:uid="{00000000-0005-0000-0000-0000AC790000}"/>
    <cellStyle name="Separador de milhares 6 5 3 2" xfId="4418" xr:uid="{00000000-0005-0000-0000-0000AD790000}"/>
    <cellStyle name="Separador de milhares 6 5 3 2 10" xfId="33786" xr:uid="{00000000-0005-0000-0000-0000AE790000}"/>
    <cellStyle name="Separador de milhares 6 5 3 2 11" xfId="13425" xr:uid="{00000000-0005-0000-0000-0000AF790000}"/>
    <cellStyle name="Separador de milhares 6 5 3 2 2" xfId="5295" xr:uid="{00000000-0005-0000-0000-0000B0790000}"/>
    <cellStyle name="Separador de milhares 6 5 3 2 2 2" xfId="7047" xr:uid="{00000000-0005-0000-0000-0000B1790000}"/>
    <cellStyle name="Separador de milhares 6 5 3 2 2 2 2" xfId="26234" xr:uid="{00000000-0005-0000-0000-0000B2790000}"/>
    <cellStyle name="Separador de milhares 6 5 3 2 2 2 3" xfId="36414" xr:uid="{00000000-0005-0000-0000-0000B3790000}"/>
    <cellStyle name="Separador de milhares 6 5 3 2 2 2 4" xfId="16053" xr:uid="{00000000-0005-0000-0000-0000B4790000}"/>
    <cellStyle name="Separador de milhares 6 5 3 2 2 3" xfId="8800" xr:uid="{00000000-0005-0000-0000-0000B5790000}"/>
    <cellStyle name="Separador de milhares 6 5 3 2 2 3 2" xfId="27987" xr:uid="{00000000-0005-0000-0000-0000B6790000}"/>
    <cellStyle name="Separador de milhares 6 5 3 2 2 3 3" xfId="38167" xr:uid="{00000000-0005-0000-0000-0000B7790000}"/>
    <cellStyle name="Separador de milhares 6 5 3 2 2 3 4" xfId="17806" xr:uid="{00000000-0005-0000-0000-0000B8790000}"/>
    <cellStyle name="Separador de milhares 6 5 3 2 2 4" xfId="10793" xr:uid="{00000000-0005-0000-0000-0000B9790000}"/>
    <cellStyle name="Separador de milhares 6 5 3 2 2 4 2" xfId="29977" xr:uid="{00000000-0005-0000-0000-0000BA790000}"/>
    <cellStyle name="Separador de milhares 6 5 3 2 2 4 3" xfId="40157" xr:uid="{00000000-0005-0000-0000-0000BB790000}"/>
    <cellStyle name="Separador de milhares 6 5 3 2 2 4 4" xfId="19797" xr:uid="{00000000-0005-0000-0000-0000BC790000}"/>
    <cellStyle name="Separador de milhares 6 5 3 2 2 5" xfId="24482" xr:uid="{00000000-0005-0000-0000-0000BD790000}"/>
    <cellStyle name="Separador de milhares 6 5 3 2 2 6" xfId="34662" xr:uid="{00000000-0005-0000-0000-0000BE790000}"/>
    <cellStyle name="Separador de milhares 6 5 3 2 2 7" xfId="14301" xr:uid="{00000000-0005-0000-0000-0000BF790000}"/>
    <cellStyle name="Separador de milhares 6 5 3 2 3" xfId="6171" xr:uid="{00000000-0005-0000-0000-0000C0790000}"/>
    <cellStyle name="Separador de milhares 6 5 3 2 3 2" xfId="25358" xr:uid="{00000000-0005-0000-0000-0000C1790000}"/>
    <cellStyle name="Separador de milhares 6 5 3 2 3 3" xfId="35538" xr:uid="{00000000-0005-0000-0000-0000C2790000}"/>
    <cellStyle name="Separador de milhares 6 5 3 2 3 4" xfId="15177" xr:uid="{00000000-0005-0000-0000-0000C3790000}"/>
    <cellStyle name="Separador de milhares 6 5 3 2 4" xfId="7924" xr:uid="{00000000-0005-0000-0000-0000C4790000}"/>
    <cellStyle name="Separador de milhares 6 5 3 2 4 2" xfId="27111" xr:uid="{00000000-0005-0000-0000-0000C5790000}"/>
    <cellStyle name="Separador de milhares 6 5 3 2 4 3" xfId="37291" xr:uid="{00000000-0005-0000-0000-0000C6790000}"/>
    <cellStyle name="Separador de milhares 6 5 3 2 4 4" xfId="16930" xr:uid="{00000000-0005-0000-0000-0000C7790000}"/>
    <cellStyle name="Separador de milhares 6 5 3 2 5" xfId="9917" xr:uid="{00000000-0005-0000-0000-0000C8790000}"/>
    <cellStyle name="Separador de milhares 6 5 3 2 5 2" xfId="29101" xr:uid="{00000000-0005-0000-0000-0000C9790000}"/>
    <cellStyle name="Separador de milhares 6 5 3 2 5 3" xfId="39281" xr:uid="{00000000-0005-0000-0000-0000CA790000}"/>
    <cellStyle name="Separador de milhares 6 5 3 2 5 4" xfId="18921" xr:uid="{00000000-0005-0000-0000-0000CB790000}"/>
    <cellStyle name="Separador de milhares 6 5 3 2 6" xfId="11670" xr:uid="{00000000-0005-0000-0000-0000CC790000}"/>
    <cellStyle name="Separador de milhares 6 5 3 2 6 2" xfId="30854" xr:uid="{00000000-0005-0000-0000-0000CD790000}"/>
    <cellStyle name="Separador de milhares 6 5 3 2 6 3" xfId="41034" xr:uid="{00000000-0005-0000-0000-0000CE790000}"/>
    <cellStyle name="Separador de milhares 6 5 3 2 6 4" xfId="20674" xr:uid="{00000000-0005-0000-0000-0000CF790000}"/>
    <cellStyle name="Separador de milhares 6 5 3 2 7" xfId="12546" xr:uid="{00000000-0005-0000-0000-0000D0790000}"/>
    <cellStyle name="Separador de milhares 6 5 3 2 7 2" xfId="31730" xr:uid="{00000000-0005-0000-0000-0000D1790000}"/>
    <cellStyle name="Separador de milhares 6 5 3 2 7 3" xfId="41910" xr:uid="{00000000-0005-0000-0000-0000D2790000}"/>
    <cellStyle name="Separador de milhares 6 5 3 2 7 4" xfId="21550" xr:uid="{00000000-0005-0000-0000-0000D3790000}"/>
    <cellStyle name="Separador de milhares 6 5 3 2 8" xfId="22427" xr:uid="{00000000-0005-0000-0000-0000D4790000}"/>
    <cellStyle name="Separador de milhares 6 5 3 2 8 2" xfId="32607" xr:uid="{00000000-0005-0000-0000-0000D5790000}"/>
    <cellStyle name="Separador de milhares 6 5 3 2 8 3" xfId="42787" xr:uid="{00000000-0005-0000-0000-0000D6790000}"/>
    <cellStyle name="Separador de milhares 6 5 3 2 9" xfId="23606" xr:uid="{00000000-0005-0000-0000-0000D7790000}"/>
    <cellStyle name="Separador de milhares 6 5 3 3" xfId="4857" xr:uid="{00000000-0005-0000-0000-0000D8790000}"/>
    <cellStyle name="Separador de milhares 6 5 3 3 2" xfId="6609" xr:uid="{00000000-0005-0000-0000-0000D9790000}"/>
    <cellStyle name="Separador de milhares 6 5 3 3 2 2" xfId="25796" xr:uid="{00000000-0005-0000-0000-0000DA790000}"/>
    <cellStyle name="Separador de milhares 6 5 3 3 2 3" xfId="35976" xr:uid="{00000000-0005-0000-0000-0000DB790000}"/>
    <cellStyle name="Separador de milhares 6 5 3 3 2 4" xfId="15615" xr:uid="{00000000-0005-0000-0000-0000DC790000}"/>
    <cellStyle name="Separador de milhares 6 5 3 3 3" xfId="8362" xr:uid="{00000000-0005-0000-0000-0000DD790000}"/>
    <cellStyle name="Separador de milhares 6 5 3 3 3 2" xfId="27549" xr:uid="{00000000-0005-0000-0000-0000DE790000}"/>
    <cellStyle name="Separador de milhares 6 5 3 3 3 3" xfId="37729" xr:uid="{00000000-0005-0000-0000-0000DF790000}"/>
    <cellStyle name="Separador de milhares 6 5 3 3 3 4" xfId="17368" xr:uid="{00000000-0005-0000-0000-0000E0790000}"/>
    <cellStyle name="Separador de milhares 6 5 3 3 4" xfId="10355" xr:uid="{00000000-0005-0000-0000-0000E1790000}"/>
    <cellStyle name="Separador de milhares 6 5 3 3 4 2" xfId="29539" xr:uid="{00000000-0005-0000-0000-0000E2790000}"/>
    <cellStyle name="Separador de milhares 6 5 3 3 4 3" xfId="39719" xr:uid="{00000000-0005-0000-0000-0000E3790000}"/>
    <cellStyle name="Separador de milhares 6 5 3 3 4 4" xfId="19359" xr:uid="{00000000-0005-0000-0000-0000E4790000}"/>
    <cellStyle name="Separador de milhares 6 5 3 3 5" xfId="24044" xr:uid="{00000000-0005-0000-0000-0000E5790000}"/>
    <cellStyle name="Separador de milhares 6 5 3 3 6" xfId="34224" xr:uid="{00000000-0005-0000-0000-0000E6790000}"/>
    <cellStyle name="Separador de milhares 6 5 3 3 7" xfId="13863" xr:uid="{00000000-0005-0000-0000-0000E7790000}"/>
    <cellStyle name="Separador de milhares 6 5 3 4" xfId="5733" xr:uid="{00000000-0005-0000-0000-0000E8790000}"/>
    <cellStyle name="Separador de milhares 6 5 3 4 2" xfId="24920" xr:uid="{00000000-0005-0000-0000-0000E9790000}"/>
    <cellStyle name="Separador de milhares 6 5 3 4 3" xfId="35100" xr:uid="{00000000-0005-0000-0000-0000EA790000}"/>
    <cellStyle name="Separador de milhares 6 5 3 4 4" xfId="14739" xr:uid="{00000000-0005-0000-0000-0000EB790000}"/>
    <cellStyle name="Separador de milhares 6 5 3 5" xfId="7486" xr:uid="{00000000-0005-0000-0000-0000EC790000}"/>
    <cellStyle name="Separador de milhares 6 5 3 5 2" xfId="26673" xr:uid="{00000000-0005-0000-0000-0000ED790000}"/>
    <cellStyle name="Separador de milhares 6 5 3 5 3" xfId="36853" xr:uid="{00000000-0005-0000-0000-0000EE790000}"/>
    <cellStyle name="Separador de milhares 6 5 3 5 4" xfId="16492" xr:uid="{00000000-0005-0000-0000-0000EF790000}"/>
    <cellStyle name="Separador de milhares 6 5 3 6" xfId="9479" xr:uid="{00000000-0005-0000-0000-0000F0790000}"/>
    <cellStyle name="Separador de milhares 6 5 3 6 2" xfId="28663" xr:uid="{00000000-0005-0000-0000-0000F1790000}"/>
    <cellStyle name="Separador de milhares 6 5 3 6 3" xfId="38843" xr:uid="{00000000-0005-0000-0000-0000F2790000}"/>
    <cellStyle name="Separador de milhares 6 5 3 6 4" xfId="18483" xr:uid="{00000000-0005-0000-0000-0000F3790000}"/>
    <cellStyle name="Separador de milhares 6 5 3 7" xfId="11232" xr:uid="{00000000-0005-0000-0000-0000F4790000}"/>
    <cellStyle name="Separador de milhares 6 5 3 7 2" xfId="30416" xr:uid="{00000000-0005-0000-0000-0000F5790000}"/>
    <cellStyle name="Separador de milhares 6 5 3 7 3" xfId="40596" xr:uid="{00000000-0005-0000-0000-0000F6790000}"/>
    <cellStyle name="Separador de milhares 6 5 3 7 4" xfId="20236" xr:uid="{00000000-0005-0000-0000-0000F7790000}"/>
    <cellStyle name="Separador de milhares 6 5 3 8" xfId="12108" xr:uid="{00000000-0005-0000-0000-0000F8790000}"/>
    <cellStyle name="Separador de milhares 6 5 3 8 2" xfId="31292" xr:uid="{00000000-0005-0000-0000-0000F9790000}"/>
    <cellStyle name="Separador de milhares 6 5 3 8 3" xfId="41472" xr:uid="{00000000-0005-0000-0000-0000FA790000}"/>
    <cellStyle name="Separador de milhares 6 5 3 8 4" xfId="21112" xr:uid="{00000000-0005-0000-0000-0000FB790000}"/>
    <cellStyle name="Separador de milhares 6 5 3 9" xfId="21989" xr:uid="{00000000-0005-0000-0000-0000FC790000}"/>
    <cellStyle name="Separador de milhares 6 5 3 9 2" xfId="32169" xr:uid="{00000000-0005-0000-0000-0000FD790000}"/>
    <cellStyle name="Separador de milhares 6 5 3 9 3" xfId="42349" xr:uid="{00000000-0005-0000-0000-0000FE790000}"/>
    <cellStyle name="Separador de milhares 6 5 4" xfId="4199" xr:uid="{00000000-0005-0000-0000-0000FF790000}"/>
    <cellStyle name="Separador de milhares 6 5 4 10" xfId="33567" xr:uid="{00000000-0005-0000-0000-0000007A0000}"/>
    <cellStyle name="Separador de milhares 6 5 4 11" xfId="13206" xr:uid="{00000000-0005-0000-0000-0000017A0000}"/>
    <cellStyle name="Separador de milhares 6 5 4 2" xfId="5076" xr:uid="{00000000-0005-0000-0000-0000027A0000}"/>
    <cellStyle name="Separador de milhares 6 5 4 2 2" xfId="6828" xr:uid="{00000000-0005-0000-0000-0000037A0000}"/>
    <cellStyle name="Separador de milhares 6 5 4 2 2 2" xfId="26015" xr:uid="{00000000-0005-0000-0000-0000047A0000}"/>
    <cellStyle name="Separador de milhares 6 5 4 2 2 3" xfId="36195" xr:uid="{00000000-0005-0000-0000-0000057A0000}"/>
    <cellStyle name="Separador de milhares 6 5 4 2 2 4" xfId="15834" xr:uid="{00000000-0005-0000-0000-0000067A0000}"/>
    <cellStyle name="Separador de milhares 6 5 4 2 3" xfId="8581" xr:uid="{00000000-0005-0000-0000-0000077A0000}"/>
    <cellStyle name="Separador de milhares 6 5 4 2 3 2" xfId="27768" xr:uid="{00000000-0005-0000-0000-0000087A0000}"/>
    <cellStyle name="Separador de milhares 6 5 4 2 3 3" xfId="37948" xr:uid="{00000000-0005-0000-0000-0000097A0000}"/>
    <cellStyle name="Separador de milhares 6 5 4 2 3 4" xfId="17587" xr:uid="{00000000-0005-0000-0000-00000A7A0000}"/>
    <cellStyle name="Separador de milhares 6 5 4 2 4" xfId="10574" xr:uid="{00000000-0005-0000-0000-00000B7A0000}"/>
    <cellStyle name="Separador de milhares 6 5 4 2 4 2" xfId="29758" xr:uid="{00000000-0005-0000-0000-00000C7A0000}"/>
    <cellStyle name="Separador de milhares 6 5 4 2 4 3" xfId="39938" xr:uid="{00000000-0005-0000-0000-00000D7A0000}"/>
    <cellStyle name="Separador de milhares 6 5 4 2 4 4" xfId="19578" xr:uid="{00000000-0005-0000-0000-00000E7A0000}"/>
    <cellStyle name="Separador de milhares 6 5 4 2 5" xfId="24263" xr:uid="{00000000-0005-0000-0000-00000F7A0000}"/>
    <cellStyle name="Separador de milhares 6 5 4 2 6" xfId="34443" xr:uid="{00000000-0005-0000-0000-0000107A0000}"/>
    <cellStyle name="Separador de milhares 6 5 4 2 7" xfId="14082" xr:uid="{00000000-0005-0000-0000-0000117A0000}"/>
    <cellStyle name="Separador de milhares 6 5 4 3" xfId="5952" xr:uid="{00000000-0005-0000-0000-0000127A0000}"/>
    <cellStyle name="Separador de milhares 6 5 4 3 2" xfId="25139" xr:uid="{00000000-0005-0000-0000-0000137A0000}"/>
    <cellStyle name="Separador de milhares 6 5 4 3 3" xfId="35319" xr:uid="{00000000-0005-0000-0000-0000147A0000}"/>
    <cellStyle name="Separador de milhares 6 5 4 3 4" xfId="14958" xr:uid="{00000000-0005-0000-0000-0000157A0000}"/>
    <cellStyle name="Separador de milhares 6 5 4 4" xfId="7705" xr:uid="{00000000-0005-0000-0000-0000167A0000}"/>
    <cellStyle name="Separador de milhares 6 5 4 4 2" xfId="26892" xr:uid="{00000000-0005-0000-0000-0000177A0000}"/>
    <cellStyle name="Separador de milhares 6 5 4 4 3" xfId="37072" xr:uid="{00000000-0005-0000-0000-0000187A0000}"/>
    <cellStyle name="Separador de milhares 6 5 4 4 4" xfId="16711" xr:uid="{00000000-0005-0000-0000-0000197A0000}"/>
    <cellStyle name="Separador de milhares 6 5 4 5" xfId="9698" xr:uid="{00000000-0005-0000-0000-00001A7A0000}"/>
    <cellStyle name="Separador de milhares 6 5 4 5 2" xfId="28882" xr:uid="{00000000-0005-0000-0000-00001B7A0000}"/>
    <cellStyle name="Separador de milhares 6 5 4 5 3" xfId="39062" xr:uid="{00000000-0005-0000-0000-00001C7A0000}"/>
    <cellStyle name="Separador de milhares 6 5 4 5 4" xfId="18702" xr:uid="{00000000-0005-0000-0000-00001D7A0000}"/>
    <cellStyle name="Separador de milhares 6 5 4 6" xfId="11451" xr:uid="{00000000-0005-0000-0000-00001E7A0000}"/>
    <cellStyle name="Separador de milhares 6 5 4 6 2" xfId="30635" xr:uid="{00000000-0005-0000-0000-00001F7A0000}"/>
    <cellStyle name="Separador de milhares 6 5 4 6 3" xfId="40815" xr:uid="{00000000-0005-0000-0000-0000207A0000}"/>
    <cellStyle name="Separador de milhares 6 5 4 6 4" xfId="20455" xr:uid="{00000000-0005-0000-0000-0000217A0000}"/>
    <cellStyle name="Separador de milhares 6 5 4 7" xfId="12327" xr:uid="{00000000-0005-0000-0000-0000227A0000}"/>
    <cellStyle name="Separador de milhares 6 5 4 7 2" xfId="31511" xr:uid="{00000000-0005-0000-0000-0000237A0000}"/>
    <cellStyle name="Separador de milhares 6 5 4 7 3" xfId="41691" xr:uid="{00000000-0005-0000-0000-0000247A0000}"/>
    <cellStyle name="Separador de milhares 6 5 4 7 4" xfId="21331" xr:uid="{00000000-0005-0000-0000-0000257A0000}"/>
    <cellStyle name="Separador de milhares 6 5 4 8" xfId="22208" xr:uid="{00000000-0005-0000-0000-0000267A0000}"/>
    <cellStyle name="Separador de milhares 6 5 4 8 2" xfId="32388" xr:uid="{00000000-0005-0000-0000-0000277A0000}"/>
    <cellStyle name="Separador de milhares 6 5 4 8 3" xfId="42568" xr:uid="{00000000-0005-0000-0000-0000287A0000}"/>
    <cellStyle name="Separador de milhares 6 5 4 9" xfId="23387" xr:uid="{00000000-0005-0000-0000-0000297A0000}"/>
    <cellStyle name="Separador de milhares 6 5 5" xfId="4638" xr:uid="{00000000-0005-0000-0000-00002A7A0000}"/>
    <cellStyle name="Separador de milhares 6 5 5 2" xfId="6390" xr:uid="{00000000-0005-0000-0000-00002B7A0000}"/>
    <cellStyle name="Separador de milhares 6 5 5 2 2" xfId="25577" xr:uid="{00000000-0005-0000-0000-00002C7A0000}"/>
    <cellStyle name="Separador de milhares 6 5 5 2 3" xfId="35757" xr:uid="{00000000-0005-0000-0000-00002D7A0000}"/>
    <cellStyle name="Separador de milhares 6 5 5 2 4" xfId="15396" xr:uid="{00000000-0005-0000-0000-00002E7A0000}"/>
    <cellStyle name="Separador de milhares 6 5 5 3" xfId="8143" xr:uid="{00000000-0005-0000-0000-00002F7A0000}"/>
    <cellStyle name="Separador de milhares 6 5 5 3 2" xfId="27330" xr:uid="{00000000-0005-0000-0000-0000307A0000}"/>
    <cellStyle name="Separador de milhares 6 5 5 3 3" xfId="37510" xr:uid="{00000000-0005-0000-0000-0000317A0000}"/>
    <cellStyle name="Separador de milhares 6 5 5 3 4" xfId="17149" xr:uid="{00000000-0005-0000-0000-0000327A0000}"/>
    <cellStyle name="Separador de milhares 6 5 5 4" xfId="10136" xr:uid="{00000000-0005-0000-0000-0000337A0000}"/>
    <cellStyle name="Separador de milhares 6 5 5 4 2" xfId="29320" xr:uid="{00000000-0005-0000-0000-0000347A0000}"/>
    <cellStyle name="Separador de milhares 6 5 5 4 3" xfId="39500" xr:uid="{00000000-0005-0000-0000-0000357A0000}"/>
    <cellStyle name="Separador de milhares 6 5 5 4 4" xfId="19140" xr:uid="{00000000-0005-0000-0000-0000367A0000}"/>
    <cellStyle name="Separador de milhares 6 5 5 5" xfId="23825" xr:uid="{00000000-0005-0000-0000-0000377A0000}"/>
    <cellStyle name="Separador de milhares 6 5 5 6" xfId="34005" xr:uid="{00000000-0005-0000-0000-0000387A0000}"/>
    <cellStyle name="Separador de milhares 6 5 5 7" xfId="13644" xr:uid="{00000000-0005-0000-0000-0000397A0000}"/>
    <cellStyle name="Separador de milhares 6 5 6" xfId="5514" xr:uid="{00000000-0005-0000-0000-00003A7A0000}"/>
    <cellStyle name="Separador de milhares 6 5 6 2" xfId="9040" xr:uid="{00000000-0005-0000-0000-00003B7A0000}"/>
    <cellStyle name="Separador de milhares 6 5 6 2 2" xfId="28224" xr:uid="{00000000-0005-0000-0000-00003C7A0000}"/>
    <cellStyle name="Separador de milhares 6 5 6 2 3" xfId="38404" xr:uid="{00000000-0005-0000-0000-00003D7A0000}"/>
    <cellStyle name="Separador de milhares 6 5 6 2 4" xfId="18044" xr:uid="{00000000-0005-0000-0000-00003E7A0000}"/>
    <cellStyle name="Separador de milhares 6 5 6 3" xfId="24701" xr:uid="{00000000-0005-0000-0000-00003F7A0000}"/>
    <cellStyle name="Separador de milhares 6 5 6 4" xfId="34881" xr:uid="{00000000-0005-0000-0000-0000407A0000}"/>
    <cellStyle name="Separador de milhares 6 5 6 5" xfId="14520" xr:uid="{00000000-0005-0000-0000-0000417A0000}"/>
    <cellStyle name="Separador de milhares 6 5 7" xfId="7267" xr:uid="{00000000-0005-0000-0000-0000427A0000}"/>
    <cellStyle name="Separador de milhares 6 5 7 2" xfId="26454" xr:uid="{00000000-0005-0000-0000-0000437A0000}"/>
    <cellStyle name="Separador de milhares 6 5 7 3" xfId="36634" xr:uid="{00000000-0005-0000-0000-0000447A0000}"/>
    <cellStyle name="Separador de milhares 6 5 7 4" xfId="16273" xr:uid="{00000000-0005-0000-0000-0000457A0000}"/>
    <cellStyle name="Separador de milhares 6 5 8" xfId="9260" xr:uid="{00000000-0005-0000-0000-0000467A0000}"/>
    <cellStyle name="Separador de milhares 6 5 8 2" xfId="28444" xr:uid="{00000000-0005-0000-0000-0000477A0000}"/>
    <cellStyle name="Separador de milhares 6 5 8 3" xfId="38624" xr:uid="{00000000-0005-0000-0000-0000487A0000}"/>
    <cellStyle name="Separador de milhares 6 5 8 4" xfId="18264" xr:uid="{00000000-0005-0000-0000-0000497A0000}"/>
    <cellStyle name="Separador de milhares 6 5 9" xfId="11013" xr:uid="{00000000-0005-0000-0000-00004A7A0000}"/>
    <cellStyle name="Separador de milhares 6 5 9 2" xfId="30197" xr:uid="{00000000-0005-0000-0000-00004B7A0000}"/>
    <cellStyle name="Separador de milhares 6 5 9 3" xfId="40377" xr:uid="{00000000-0005-0000-0000-00004C7A0000}"/>
    <cellStyle name="Separador de milhares 6 5 9 4" xfId="20017" xr:uid="{00000000-0005-0000-0000-00004D7A0000}"/>
    <cellStyle name="Separador de milhares 6 6" xfId="3797" xr:uid="{00000000-0005-0000-0000-00004E7A0000}"/>
    <cellStyle name="Separador de milhares 6 6 10" xfId="21807" xr:uid="{00000000-0005-0000-0000-00004F7A0000}"/>
    <cellStyle name="Separador de milhares 6 6 10 2" xfId="31987" xr:uid="{00000000-0005-0000-0000-0000507A0000}"/>
    <cellStyle name="Separador de milhares 6 6 10 3" xfId="42167" xr:uid="{00000000-0005-0000-0000-0000517A0000}"/>
    <cellStyle name="Separador de milhares 6 6 11" xfId="22703" xr:uid="{00000000-0005-0000-0000-0000527A0000}"/>
    <cellStyle name="Separador de milhares 6 6 11 2" xfId="32883" xr:uid="{00000000-0005-0000-0000-0000537A0000}"/>
    <cellStyle name="Separador de milhares 6 6 11 3" xfId="43063" xr:uid="{00000000-0005-0000-0000-0000547A0000}"/>
    <cellStyle name="Separador de milhares 6 6 12" xfId="22942" xr:uid="{00000000-0005-0000-0000-0000557A0000}"/>
    <cellStyle name="Separador de milhares 6 6 13" xfId="33122" xr:uid="{00000000-0005-0000-0000-0000567A0000}"/>
    <cellStyle name="Separador de milhares 6 6 14" xfId="43302" xr:uid="{00000000-0005-0000-0000-0000577A0000}"/>
    <cellStyle name="Separador de milhares 6 6 15" xfId="43541" xr:uid="{00000000-0005-0000-0000-0000587A0000}"/>
    <cellStyle name="Separador de milhares 6 6 16" xfId="12805" xr:uid="{00000000-0005-0000-0000-0000597A0000}"/>
    <cellStyle name="Separador de milhares 6 6 2" xfId="4017" xr:uid="{00000000-0005-0000-0000-00005A7A0000}"/>
    <cellStyle name="Separador de milhares 6 6 2 10" xfId="23205" xr:uid="{00000000-0005-0000-0000-00005B7A0000}"/>
    <cellStyle name="Separador de milhares 6 6 2 11" xfId="33385" xr:uid="{00000000-0005-0000-0000-00005C7A0000}"/>
    <cellStyle name="Separador de milhares 6 6 2 12" xfId="13024" xr:uid="{00000000-0005-0000-0000-00005D7A0000}"/>
    <cellStyle name="Separador de milhares 6 6 2 2" xfId="4455" xr:uid="{00000000-0005-0000-0000-00005E7A0000}"/>
    <cellStyle name="Separador de milhares 6 6 2 2 10" xfId="33823" xr:uid="{00000000-0005-0000-0000-00005F7A0000}"/>
    <cellStyle name="Separador de milhares 6 6 2 2 11" xfId="13462" xr:uid="{00000000-0005-0000-0000-0000607A0000}"/>
    <cellStyle name="Separador de milhares 6 6 2 2 2" xfId="5332" xr:uid="{00000000-0005-0000-0000-0000617A0000}"/>
    <cellStyle name="Separador de milhares 6 6 2 2 2 2" xfId="7084" xr:uid="{00000000-0005-0000-0000-0000627A0000}"/>
    <cellStyle name="Separador de milhares 6 6 2 2 2 2 2" xfId="26271" xr:uid="{00000000-0005-0000-0000-0000637A0000}"/>
    <cellStyle name="Separador de milhares 6 6 2 2 2 2 3" xfId="36451" xr:uid="{00000000-0005-0000-0000-0000647A0000}"/>
    <cellStyle name="Separador de milhares 6 6 2 2 2 2 4" xfId="16090" xr:uid="{00000000-0005-0000-0000-0000657A0000}"/>
    <cellStyle name="Separador de milhares 6 6 2 2 2 3" xfId="8837" xr:uid="{00000000-0005-0000-0000-0000667A0000}"/>
    <cellStyle name="Separador de milhares 6 6 2 2 2 3 2" xfId="28024" xr:uid="{00000000-0005-0000-0000-0000677A0000}"/>
    <cellStyle name="Separador de milhares 6 6 2 2 2 3 3" xfId="38204" xr:uid="{00000000-0005-0000-0000-0000687A0000}"/>
    <cellStyle name="Separador de milhares 6 6 2 2 2 3 4" xfId="17843" xr:uid="{00000000-0005-0000-0000-0000697A0000}"/>
    <cellStyle name="Separador de milhares 6 6 2 2 2 4" xfId="10830" xr:uid="{00000000-0005-0000-0000-00006A7A0000}"/>
    <cellStyle name="Separador de milhares 6 6 2 2 2 4 2" xfId="30014" xr:uid="{00000000-0005-0000-0000-00006B7A0000}"/>
    <cellStyle name="Separador de milhares 6 6 2 2 2 4 3" xfId="40194" xr:uid="{00000000-0005-0000-0000-00006C7A0000}"/>
    <cellStyle name="Separador de milhares 6 6 2 2 2 4 4" xfId="19834" xr:uid="{00000000-0005-0000-0000-00006D7A0000}"/>
    <cellStyle name="Separador de milhares 6 6 2 2 2 5" xfId="24519" xr:uid="{00000000-0005-0000-0000-00006E7A0000}"/>
    <cellStyle name="Separador de milhares 6 6 2 2 2 6" xfId="34699" xr:uid="{00000000-0005-0000-0000-00006F7A0000}"/>
    <cellStyle name="Separador de milhares 6 6 2 2 2 7" xfId="14338" xr:uid="{00000000-0005-0000-0000-0000707A0000}"/>
    <cellStyle name="Separador de milhares 6 6 2 2 3" xfId="6208" xr:uid="{00000000-0005-0000-0000-0000717A0000}"/>
    <cellStyle name="Separador de milhares 6 6 2 2 3 2" xfId="25395" xr:uid="{00000000-0005-0000-0000-0000727A0000}"/>
    <cellStyle name="Separador de milhares 6 6 2 2 3 3" xfId="35575" xr:uid="{00000000-0005-0000-0000-0000737A0000}"/>
    <cellStyle name="Separador de milhares 6 6 2 2 3 4" xfId="15214" xr:uid="{00000000-0005-0000-0000-0000747A0000}"/>
    <cellStyle name="Separador de milhares 6 6 2 2 4" xfId="7961" xr:uid="{00000000-0005-0000-0000-0000757A0000}"/>
    <cellStyle name="Separador de milhares 6 6 2 2 4 2" xfId="27148" xr:uid="{00000000-0005-0000-0000-0000767A0000}"/>
    <cellStyle name="Separador de milhares 6 6 2 2 4 3" xfId="37328" xr:uid="{00000000-0005-0000-0000-0000777A0000}"/>
    <cellStyle name="Separador de milhares 6 6 2 2 4 4" xfId="16967" xr:uid="{00000000-0005-0000-0000-0000787A0000}"/>
    <cellStyle name="Separador de milhares 6 6 2 2 5" xfId="9954" xr:uid="{00000000-0005-0000-0000-0000797A0000}"/>
    <cellStyle name="Separador de milhares 6 6 2 2 5 2" xfId="29138" xr:uid="{00000000-0005-0000-0000-00007A7A0000}"/>
    <cellStyle name="Separador de milhares 6 6 2 2 5 3" xfId="39318" xr:uid="{00000000-0005-0000-0000-00007B7A0000}"/>
    <cellStyle name="Separador de milhares 6 6 2 2 5 4" xfId="18958" xr:uid="{00000000-0005-0000-0000-00007C7A0000}"/>
    <cellStyle name="Separador de milhares 6 6 2 2 6" xfId="11707" xr:uid="{00000000-0005-0000-0000-00007D7A0000}"/>
    <cellStyle name="Separador de milhares 6 6 2 2 6 2" xfId="30891" xr:uid="{00000000-0005-0000-0000-00007E7A0000}"/>
    <cellStyle name="Separador de milhares 6 6 2 2 6 3" xfId="41071" xr:uid="{00000000-0005-0000-0000-00007F7A0000}"/>
    <cellStyle name="Separador de milhares 6 6 2 2 6 4" xfId="20711" xr:uid="{00000000-0005-0000-0000-0000807A0000}"/>
    <cellStyle name="Separador de milhares 6 6 2 2 7" xfId="12583" xr:uid="{00000000-0005-0000-0000-0000817A0000}"/>
    <cellStyle name="Separador de milhares 6 6 2 2 7 2" xfId="31767" xr:uid="{00000000-0005-0000-0000-0000827A0000}"/>
    <cellStyle name="Separador de milhares 6 6 2 2 7 3" xfId="41947" xr:uid="{00000000-0005-0000-0000-0000837A0000}"/>
    <cellStyle name="Separador de milhares 6 6 2 2 7 4" xfId="21587" xr:uid="{00000000-0005-0000-0000-0000847A0000}"/>
    <cellStyle name="Separador de milhares 6 6 2 2 8" xfId="22464" xr:uid="{00000000-0005-0000-0000-0000857A0000}"/>
    <cellStyle name="Separador de milhares 6 6 2 2 8 2" xfId="32644" xr:uid="{00000000-0005-0000-0000-0000867A0000}"/>
    <cellStyle name="Separador de milhares 6 6 2 2 8 3" xfId="42824" xr:uid="{00000000-0005-0000-0000-0000877A0000}"/>
    <cellStyle name="Separador de milhares 6 6 2 2 9" xfId="23643" xr:uid="{00000000-0005-0000-0000-0000887A0000}"/>
    <cellStyle name="Separador de milhares 6 6 2 3" xfId="4894" xr:uid="{00000000-0005-0000-0000-0000897A0000}"/>
    <cellStyle name="Separador de milhares 6 6 2 3 2" xfId="6646" xr:uid="{00000000-0005-0000-0000-00008A7A0000}"/>
    <cellStyle name="Separador de milhares 6 6 2 3 2 2" xfId="25833" xr:uid="{00000000-0005-0000-0000-00008B7A0000}"/>
    <cellStyle name="Separador de milhares 6 6 2 3 2 3" xfId="36013" xr:uid="{00000000-0005-0000-0000-00008C7A0000}"/>
    <cellStyle name="Separador de milhares 6 6 2 3 2 4" xfId="15652" xr:uid="{00000000-0005-0000-0000-00008D7A0000}"/>
    <cellStyle name="Separador de milhares 6 6 2 3 3" xfId="8399" xr:uid="{00000000-0005-0000-0000-00008E7A0000}"/>
    <cellStyle name="Separador de milhares 6 6 2 3 3 2" xfId="27586" xr:uid="{00000000-0005-0000-0000-00008F7A0000}"/>
    <cellStyle name="Separador de milhares 6 6 2 3 3 3" xfId="37766" xr:uid="{00000000-0005-0000-0000-0000907A0000}"/>
    <cellStyle name="Separador de milhares 6 6 2 3 3 4" xfId="17405" xr:uid="{00000000-0005-0000-0000-0000917A0000}"/>
    <cellStyle name="Separador de milhares 6 6 2 3 4" xfId="10392" xr:uid="{00000000-0005-0000-0000-0000927A0000}"/>
    <cellStyle name="Separador de milhares 6 6 2 3 4 2" xfId="29576" xr:uid="{00000000-0005-0000-0000-0000937A0000}"/>
    <cellStyle name="Separador de milhares 6 6 2 3 4 3" xfId="39756" xr:uid="{00000000-0005-0000-0000-0000947A0000}"/>
    <cellStyle name="Separador de milhares 6 6 2 3 4 4" xfId="19396" xr:uid="{00000000-0005-0000-0000-0000957A0000}"/>
    <cellStyle name="Separador de milhares 6 6 2 3 5" xfId="24081" xr:uid="{00000000-0005-0000-0000-0000967A0000}"/>
    <cellStyle name="Separador de milhares 6 6 2 3 6" xfId="34261" xr:uid="{00000000-0005-0000-0000-0000977A0000}"/>
    <cellStyle name="Separador de milhares 6 6 2 3 7" xfId="13900" xr:uid="{00000000-0005-0000-0000-0000987A0000}"/>
    <cellStyle name="Separador de milhares 6 6 2 4" xfId="5770" xr:uid="{00000000-0005-0000-0000-0000997A0000}"/>
    <cellStyle name="Separador de milhares 6 6 2 4 2" xfId="24957" xr:uid="{00000000-0005-0000-0000-00009A7A0000}"/>
    <cellStyle name="Separador de milhares 6 6 2 4 3" xfId="35137" xr:uid="{00000000-0005-0000-0000-00009B7A0000}"/>
    <cellStyle name="Separador de milhares 6 6 2 4 4" xfId="14776" xr:uid="{00000000-0005-0000-0000-00009C7A0000}"/>
    <cellStyle name="Separador de milhares 6 6 2 5" xfId="7523" xr:uid="{00000000-0005-0000-0000-00009D7A0000}"/>
    <cellStyle name="Separador de milhares 6 6 2 5 2" xfId="26710" xr:uid="{00000000-0005-0000-0000-00009E7A0000}"/>
    <cellStyle name="Separador de milhares 6 6 2 5 3" xfId="36890" xr:uid="{00000000-0005-0000-0000-00009F7A0000}"/>
    <cellStyle name="Separador de milhares 6 6 2 5 4" xfId="16529" xr:uid="{00000000-0005-0000-0000-0000A07A0000}"/>
    <cellStyle name="Separador de milhares 6 6 2 6" xfId="9516" xr:uid="{00000000-0005-0000-0000-0000A17A0000}"/>
    <cellStyle name="Separador de milhares 6 6 2 6 2" xfId="28700" xr:uid="{00000000-0005-0000-0000-0000A27A0000}"/>
    <cellStyle name="Separador de milhares 6 6 2 6 3" xfId="38880" xr:uid="{00000000-0005-0000-0000-0000A37A0000}"/>
    <cellStyle name="Separador de milhares 6 6 2 6 4" xfId="18520" xr:uid="{00000000-0005-0000-0000-0000A47A0000}"/>
    <cellStyle name="Separador de milhares 6 6 2 7" xfId="11269" xr:uid="{00000000-0005-0000-0000-0000A57A0000}"/>
    <cellStyle name="Separador de milhares 6 6 2 7 2" xfId="30453" xr:uid="{00000000-0005-0000-0000-0000A67A0000}"/>
    <cellStyle name="Separador de milhares 6 6 2 7 3" xfId="40633" xr:uid="{00000000-0005-0000-0000-0000A77A0000}"/>
    <cellStyle name="Separador de milhares 6 6 2 7 4" xfId="20273" xr:uid="{00000000-0005-0000-0000-0000A87A0000}"/>
    <cellStyle name="Separador de milhares 6 6 2 8" xfId="12145" xr:uid="{00000000-0005-0000-0000-0000A97A0000}"/>
    <cellStyle name="Separador de milhares 6 6 2 8 2" xfId="31329" xr:uid="{00000000-0005-0000-0000-0000AA7A0000}"/>
    <cellStyle name="Separador de milhares 6 6 2 8 3" xfId="41509" xr:uid="{00000000-0005-0000-0000-0000AB7A0000}"/>
    <cellStyle name="Separador de milhares 6 6 2 8 4" xfId="21149" xr:uid="{00000000-0005-0000-0000-0000AC7A0000}"/>
    <cellStyle name="Separador de milhares 6 6 2 9" xfId="22026" xr:uid="{00000000-0005-0000-0000-0000AD7A0000}"/>
    <cellStyle name="Separador de milhares 6 6 2 9 2" xfId="32206" xr:uid="{00000000-0005-0000-0000-0000AE7A0000}"/>
    <cellStyle name="Separador de milhares 6 6 2 9 3" xfId="42386" xr:uid="{00000000-0005-0000-0000-0000AF7A0000}"/>
    <cellStyle name="Separador de milhares 6 6 3" xfId="4236" xr:uid="{00000000-0005-0000-0000-0000B07A0000}"/>
    <cellStyle name="Separador de milhares 6 6 3 10" xfId="33604" xr:uid="{00000000-0005-0000-0000-0000B17A0000}"/>
    <cellStyle name="Separador de milhares 6 6 3 11" xfId="13243" xr:uid="{00000000-0005-0000-0000-0000B27A0000}"/>
    <cellStyle name="Separador de milhares 6 6 3 2" xfId="5113" xr:uid="{00000000-0005-0000-0000-0000B37A0000}"/>
    <cellStyle name="Separador de milhares 6 6 3 2 2" xfId="6865" xr:uid="{00000000-0005-0000-0000-0000B47A0000}"/>
    <cellStyle name="Separador de milhares 6 6 3 2 2 2" xfId="26052" xr:uid="{00000000-0005-0000-0000-0000B57A0000}"/>
    <cellStyle name="Separador de milhares 6 6 3 2 2 3" xfId="36232" xr:uid="{00000000-0005-0000-0000-0000B67A0000}"/>
    <cellStyle name="Separador de milhares 6 6 3 2 2 4" xfId="15871" xr:uid="{00000000-0005-0000-0000-0000B77A0000}"/>
    <cellStyle name="Separador de milhares 6 6 3 2 3" xfId="8618" xr:uid="{00000000-0005-0000-0000-0000B87A0000}"/>
    <cellStyle name="Separador de milhares 6 6 3 2 3 2" xfId="27805" xr:uid="{00000000-0005-0000-0000-0000B97A0000}"/>
    <cellStyle name="Separador de milhares 6 6 3 2 3 3" xfId="37985" xr:uid="{00000000-0005-0000-0000-0000BA7A0000}"/>
    <cellStyle name="Separador de milhares 6 6 3 2 3 4" xfId="17624" xr:uid="{00000000-0005-0000-0000-0000BB7A0000}"/>
    <cellStyle name="Separador de milhares 6 6 3 2 4" xfId="10611" xr:uid="{00000000-0005-0000-0000-0000BC7A0000}"/>
    <cellStyle name="Separador de milhares 6 6 3 2 4 2" xfId="29795" xr:uid="{00000000-0005-0000-0000-0000BD7A0000}"/>
    <cellStyle name="Separador de milhares 6 6 3 2 4 3" xfId="39975" xr:uid="{00000000-0005-0000-0000-0000BE7A0000}"/>
    <cellStyle name="Separador de milhares 6 6 3 2 4 4" xfId="19615" xr:uid="{00000000-0005-0000-0000-0000BF7A0000}"/>
    <cellStyle name="Separador de milhares 6 6 3 2 5" xfId="24300" xr:uid="{00000000-0005-0000-0000-0000C07A0000}"/>
    <cellStyle name="Separador de milhares 6 6 3 2 6" xfId="34480" xr:uid="{00000000-0005-0000-0000-0000C17A0000}"/>
    <cellStyle name="Separador de milhares 6 6 3 2 7" xfId="14119" xr:uid="{00000000-0005-0000-0000-0000C27A0000}"/>
    <cellStyle name="Separador de milhares 6 6 3 3" xfId="5989" xr:uid="{00000000-0005-0000-0000-0000C37A0000}"/>
    <cellStyle name="Separador de milhares 6 6 3 3 2" xfId="25176" xr:uid="{00000000-0005-0000-0000-0000C47A0000}"/>
    <cellStyle name="Separador de milhares 6 6 3 3 3" xfId="35356" xr:uid="{00000000-0005-0000-0000-0000C57A0000}"/>
    <cellStyle name="Separador de milhares 6 6 3 3 4" xfId="14995" xr:uid="{00000000-0005-0000-0000-0000C67A0000}"/>
    <cellStyle name="Separador de milhares 6 6 3 4" xfId="7742" xr:uid="{00000000-0005-0000-0000-0000C77A0000}"/>
    <cellStyle name="Separador de milhares 6 6 3 4 2" xfId="26929" xr:uid="{00000000-0005-0000-0000-0000C87A0000}"/>
    <cellStyle name="Separador de milhares 6 6 3 4 3" xfId="37109" xr:uid="{00000000-0005-0000-0000-0000C97A0000}"/>
    <cellStyle name="Separador de milhares 6 6 3 4 4" xfId="16748" xr:uid="{00000000-0005-0000-0000-0000CA7A0000}"/>
    <cellStyle name="Separador de milhares 6 6 3 5" xfId="9735" xr:uid="{00000000-0005-0000-0000-0000CB7A0000}"/>
    <cellStyle name="Separador de milhares 6 6 3 5 2" xfId="28919" xr:uid="{00000000-0005-0000-0000-0000CC7A0000}"/>
    <cellStyle name="Separador de milhares 6 6 3 5 3" xfId="39099" xr:uid="{00000000-0005-0000-0000-0000CD7A0000}"/>
    <cellStyle name="Separador de milhares 6 6 3 5 4" xfId="18739" xr:uid="{00000000-0005-0000-0000-0000CE7A0000}"/>
    <cellStyle name="Separador de milhares 6 6 3 6" xfId="11488" xr:uid="{00000000-0005-0000-0000-0000CF7A0000}"/>
    <cellStyle name="Separador de milhares 6 6 3 6 2" xfId="30672" xr:uid="{00000000-0005-0000-0000-0000D07A0000}"/>
    <cellStyle name="Separador de milhares 6 6 3 6 3" xfId="40852" xr:uid="{00000000-0005-0000-0000-0000D17A0000}"/>
    <cellStyle name="Separador de milhares 6 6 3 6 4" xfId="20492" xr:uid="{00000000-0005-0000-0000-0000D27A0000}"/>
    <cellStyle name="Separador de milhares 6 6 3 7" xfId="12364" xr:uid="{00000000-0005-0000-0000-0000D37A0000}"/>
    <cellStyle name="Separador de milhares 6 6 3 7 2" xfId="31548" xr:uid="{00000000-0005-0000-0000-0000D47A0000}"/>
    <cellStyle name="Separador de milhares 6 6 3 7 3" xfId="41728" xr:uid="{00000000-0005-0000-0000-0000D57A0000}"/>
    <cellStyle name="Separador de milhares 6 6 3 7 4" xfId="21368" xr:uid="{00000000-0005-0000-0000-0000D67A0000}"/>
    <cellStyle name="Separador de milhares 6 6 3 8" xfId="22245" xr:uid="{00000000-0005-0000-0000-0000D77A0000}"/>
    <cellStyle name="Separador de milhares 6 6 3 8 2" xfId="32425" xr:uid="{00000000-0005-0000-0000-0000D87A0000}"/>
    <cellStyle name="Separador de milhares 6 6 3 8 3" xfId="42605" xr:uid="{00000000-0005-0000-0000-0000D97A0000}"/>
    <cellStyle name="Separador de milhares 6 6 3 9" xfId="23424" xr:uid="{00000000-0005-0000-0000-0000DA7A0000}"/>
    <cellStyle name="Separador de milhares 6 6 4" xfId="4675" xr:uid="{00000000-0005-0000-0000-0000DB7A0000}"/>
    <cellStyle name="Separador de milhares 6 6 4 2" xfId="6427" xr:uid="{00000000-0005-0000-0000-0000DC7A0000}"/>
    <cellStyle name="Separador de milhares 6 6 4 2 2" xfId="25614" xr:uid="{00000000-0005-0000-0000-0000DD7A0000}"/>
    <cellStyle name="Separador de milhares 6 6 4 2 3" xfId="35794" xr:uid="{00000000-0005-0000-0000-0000DE7A0000}"/>
    <cellStyle name="Separador de milhares 6 6 4 2 4" xfId="15433" xr:uid="{00000000-0005-0000-0000-0000DF7A0000}"/>
    <cellStyle name="Separador de milhares 6 6 4 3" xfId="8180" xr:uid="{00000000-0005-0000-0000-0000E07A0000}"/>
    <cellStyle name="Separador de milhares 6 6 4 3 2" xfId="27367" xr:uid="{00000000-0005-0000-0000-0000E17A0000}"/>
    <cellStyle name="Separador de milhares 6 6 4 3 3" xfId="37547" xr:uid="{00000000-0005-0000-0000-0000E27A0000}"/>
    <cellStyle name="Separador de milhares 6 6 4 3 4" xfId="17186" xr:uid="{00000000-0005-0000-0000-0000E37A0000}"/>
    <cellStyle name="Separador de milhares 6 6 4 4" xfId="10173" xr:uid="{00000000-0005-0000-0000-0000E47A0000}"/>
    <cellStyle name="Separador de milhares 6 6 4 4 2" xfId="29357" xr:uid="{00000000-0005-0000-0000-0000E57A0000}"/>
    <cellStyle name="Separador de milhares 6 6 4 4 3" xfId="39537" xr:uid="{00000000-0005-0000-0000-0000E67A0000}"/>
    <cellStyle name="Separador de milhares 6 6 4 4 4" xfId="19177" xr:uid="{00000000-0005-0000-0000-0000E77A0000}"/>
    <cellStyle name="Separador de milhares 6 6 4 5" xfId="23862" xr:uid="{00000000-0005-0000-0000-0000E87A0000}"/>
    <cellStyle name="Separador de milhares 6 6 4 6" xfId="34042" xr:uid="{00000000-0005-0000-0000-0000E97A0000}"/>
    <cellStyle name="Separador de milhares 6 6 4 7" xfId="13681" xr:uid="{00000000-0005-0000-0000-0000EA7A0000}"/>
    <cellStyle name="Separador de milhares 6 6 5" xfId="5551" xr:uid="{00000000-0005-0000-0000-0000EB7A0000}"/>
    <cellStyle name="Separador de milhares 6 6 5 2" xfId="9077" xr:uid="{00000000-0005-0000-0000-0000EC7A0000}"/>
    <cellStyle name="Separador de milhares 6 6 5 2 2" xfId="28261" xr:uid="{00000000-0005-0000-0000-0000ED7A0000}"/>
    <cellStyle name="Separador de milhares 6 6 5 2 3" xfId="38441" xr:uid="{00000000-0005-0000-0000-0000EE7A0000}"/>
    <cellStyle name="Separador de milhares 6 6 5 2 4" xfId="18081" xr:uid="{00000000-0005-0000-0000-0000EF7A0000}"/>
    <cellStyle name="Separador de milhares 6 6 5 3" xfId="24738" xr:uid="{00000000-0005-0000-0000-0000F07A0000}"/>
    <cellStyle name="Separador de milhares 6 6 5 4" xfId="34918" xr:uid="{00000000-0005-0000-0000-0000F17A0000}"/>
    <cellStyle name="Separador de milhares 6 6 5 5" xfId="14557" xr:uid="{00000000-0005-0000-0000-0000F27A0000}"/>
    <cellStyle name="Separador de milhares 6 6 6" xfId="7304" xr:uid="{00000000-0005-0000-0000-0000F37A0000}"/>
    <cellStyle name="Separador de milhares 6 6 6 2" xfId="26491" xr:uid="{00000000-0005-0000-0000-0000F47A0000}"/>
    <cellStyle name="Separador de milhares 6 6 6 3" xfId="36671" xr:uid="{00000000-0005-0000-0000-0000F57A0000}"/>
    <cellStyle name="Separador de milhares 6 6 6 4" xfId="16310" xr:uid="{00000000-0005-0000-0000-0000F67A0000}"/>
    <cellStyle name="Separador de milhares 6 6 7" xfId="9297" xr:uid="{00000000-0005-0000-0000-0000F77A0000}"/>
    <cellStyle name="Separador de milhares 6 6 7 2" xfId="28481" xr:uid="{00000000-0005-0000-0000-0000F87A0000}"/>
    <cellStyle name="Separador de milhares 6 6 7 3" xfId="38661" xr:uid="{00000000-0005-0000-0000-0000F97A0000}"/>
    <cellStyle name="Separador de milhares 6 6 7 4" xfId="18301" xr:uid="{00000000-0005-0000-0000-0000FA7A0000}"/>
    <cellStyle name="Separador de milhares 6 6 8" xfId="11050" xr:uid="{00000000-0005-0000-0000-0000FB7A0000}"/>
    <cellStyle name="Separador de milhares 6 6 8 2" xfId="30234" xr:uid="{00000000-0005-0000-0000-0000FC7A0000}"/>
    <cellStyle name="Separador de milhares 6 6 8 3" xfId="40414" xr:uid="{00000000-0005-0000-0000-0000FD7A0000}"/>
    <cellStyle name="Separador de milhares 6 6 8 4" xfId="20054" xr:uid="{00000000-0005-0000-0000-0000FE7A0000}"/>
    <cellStyle name="Separador de milhares 6 6 9" xfId="11926" xr:uid="{00000000-0005-0000-0000-0000FF7A0000}"/>
    <cellStyle name="Separador de milhares 6 6 9 2" xfId="31110" xr:uid="{00000000-0005-0000-0000-0000007B0000}"/>
    <cellStyle name="Separador de milhares 6 6 9 3" xfId="41290" xr:uid="{00000000-0005-0000-0000-0000017B0000}"/>
    <cellStyle name="Separador de milhares 6 6 9 4" xfId="20930" xr:uid="{00000000-0005-0000-0000-0000027B0000}"/>
    <cellStyle name="Separador de milhares 6 7" xfId="8958" xr:uid="{00000000-0005-0000-0000-0000037B0000}"/>
    <cellStyle name="Separador de milhares 6 7 2" xfId="28143" xr:uid="{00000000-0005-0000-0000-0000047B0000}"/>
    <cellStyle name="Separador de milhares 6 7 3" xfId="38323" xr:uid="{00000000-0005-0000-0000-0000057B0000}"/>
    <cellStyle name="Separador de milhares 6 7 4" xfId="17963" xr:uid="{00000000-0005-0000-0000-0000067B0000}"/>
    <cellStyle name="Separador de milhares 6 8" xfId="22585" xr:uid="{00000000-0005-0000-0000-0000077B0000}"/>
    <cellStyle name="Separador de milhares 6 8 2" xfId="32765" xr:uid="{00000000-0005-0000-0000-0000087B0000}"/>
    <cellStyle name="Separador de milhares 6 8 3" xfId="42945" xr:uid="{00000000-0005-0000-0000-0000097B0000}"/>
    <cellStyle name="Separador de milhares 6 9" xfId="22824" xr:uid="{00000000-0005-0000-0000-00000A7B0000}"/>
    <cellStyle name="Separador de milhares 7" xfId="3668" xr:uid="{00000000-0005-0000-0000-00000B7B0000}"/>
    <cellStyle name="Separador de milhares 7 10" xfId="33005" xr:uid="{00000000-0005-0000-0000-00000C7B0000}"/>
    <cellStyle name="Separador de milhares 7 11" xfId="43185" xr:uid="{00000000-0005-0000-0000-00000D7B0000}"/>
    <cellStyle name="Separador de milhares 7 12" xfId="43424" xr:uid="{00000000-0005-0000-0000-00000E7B0000}"/>
    <cellStyle name="Separador de milhares 7 2" xfId="3679" xr:uid="{00000000-0005-0000-0000-00000F7B0000}"/>
    <cellStyle name="Separador de milhares 7 2 10" xfId="43195" xr:uid="{00000000-0005-0000-0000-0000107B0000}"/>
    <cellStyle name="Separador de milhares 7 2 11" xfId="43434" xr:uid="{00000000-0005-0000-0000-0000117B0000}"/>
    <cellStyle name="Separador de milhares 7 2 2" xfId="3765" xr:uid="{00000000-0005-0000-0000-0000127B0000}"/>
    <cellStyle name="Separador de milhares 7 2 2 10" xfId="11897" xr:uid="{00000000-0005-0000-0000-0000137B0000}"/>
    <cellStyle name="Separador de milhares 7 2 2 10 2" xfId="31081" xr:uid="{00000000-0005-0000-0000-0000147B0000}"/>
    <cellStyle name="Separador de milhares 7 2 2 10 3" xfId="41261" xr:uid="{00000000-0005-0000-0000-0000157B0000}"/>
    <cellStyle name="Separador de milhares 7 2 2 10 4" xfId="20901" xr:uid="{00000000-0005-0000-0000-0000167B0000}"/>
    <cellStyle name="Separador de milhares 7 2 2 11" xfId="21778" xr:uid="{00000000-0005-0000-0000-0000177B0000}"/>
    <cellStyle name="Separador de milhares 7 2 2 11 2" xfId="31958" xr:uid="{00000000-0005-0000-0000-0000187B0000}"/>
    <cellStyle name="Separador de milhares 7 2 2 11 3" xfId="42138" xr:uid="{00000000-0005-0000-0000-0000197B0000}"/>
    <cellStyle name="Separador de milhares 7 2 2 12" xfId="22674" xr:uid="{00000000-0005-0000-0000-00001A7B0000}"/>
    <cellStyle name="Separador de milhares 7 2 2 12 2" xfId="32854" xr:uid="{00000000-0005-0000-0000-00001B7B0000}"/>
    <cellStyle name="Separador de milhares 7 2 2 12 3" xfId="43034" xr:uid="{00000000-0005-0000-0000-00001C7B0000}"/>
    <cellStyle name="Separador de milhares 7 2 2 13" xfId="22913" xr:uid="{00000000-0005-0000-0000-00001D7B0000}"/>
    <cellStyle name="Separador de milhares 7 2 2 14" xfId="23082" xr:uid="{00000000-0005-0000-0000-00001E7B0000}"/>
    <cellStyle name="Separador de milhares 7 2 2 15" xfId="33093" xr:uid="{00000000-0005-0000-0000-00001F7B0000}"/>
    <cellStyle name="Separador de milhares 7 2 2 16" xfId="33262" xr:uid="{00000000-0005-0000-0000-0000207B0000}"/>
    <cellStyle name="Separador de milhares 7 2 2 17" xfId="43273" xr:uid="{00000000-0005-0000-0000-0000217B0000}"/>
    <cellStyle name="Separador de milhares 7 2 2 18" xfId="43512" xr:uid="{00000000-0005-0000-0000-0000227B0000}"/>
    <cellStyle name="Separador de milhares 7 2 2 19" xfId="12776" xr:uid="{00000000-0005-0000-0000-0000237B0000}"/>
    <cellStyle name="Separador de milhares 7 2 2 2" xfId="3886" xr:uid="{00000000-0005-0000-0000-0000247B0000}"/>
    <cellStyle name="Separador de milhares 7 2 2 2 10" xfId="21896" xr:uid="{00000000-0005-0000-0000-0000257B0000}"/>
    <cellStyle name="Separador de milhares 7 2 2 2 10 2" xfId="32076" xr:uid="{00000000-0005-0000-0000-0000267B0000}"/>
    <cellStyle name="Separador de milhares 7 2 2 2 10 3" xfId="42256" xr:uid="{00000000-0005-0000-0000-0000277B0000}"/>
    <cellStyle name="Separador de milhares 7 2 2 2 11" xfId="22792" xr:uid="{00000000-0005-0000-0000-0000287B0000}"/>
    <cellStyle name="Separador de milhares 7 2 2 2 11 2" xfId="32972" xr:uid="{00000000-0005-0000-0000-0000297B0000}"/>
    <cellStyle name="Separador de milhares 7 2 2 2 11 3" xfId="43152" xr:uid="{00000000-0005-0000-0000-00002A7B0000}"/>
    <cellStyle name="Separador de milhares 7 2 2 2 12" xfId="23031" xr:uid="{00000000-0005-0000-0000-00002B7B0000}"/>
    <cellStyle name="Separador de milhares 7 2 2 2 13" xfId="33211" xr:uid="{00000000-0005-0000-0000-00002C7B0000}"/>
    <cellStyle name="Separador de milhares 7 2 2 2 14" xfId="43391" xr:uid="{00000000-0005-0000-0000-00002D7B0000}"/>
    <cellStyle name="Separador de milhares 7 2 2 2 15" xfId="43630" xr:uid="{00000000-0005-0000-0000-00002E7B0000}"/>
    <cellStyle name="Separador de milhares 7 2 2 2 16" xfId="12894" xr:uid="{00000000-0005-0000-0000-00002F7B0000}"/>
    <cellStyle name="Separador de milhares 7 2 2 2 2" xfId="4106" xr:uid="{00000000-0005-0000-0000-0000307B0000}"/>
    <cellStyle name="Separador de milhares 7 2 2 2 2 10" xfId="23294" xr:uid="{00000000-0005-0000-0000-0000317B0000}"/>
    <cellStyle name="Separador de milhares 7 2 2 2 2 11" xfId="33474" xr:uid="{00000000-0005-0000-0000-0000327B0000}"/>
    <cellStyle name="Separador de milhares 7 2 2 2 2 12" xfId="13113" xr:uid="{00000000-0005-0000-0000-0000337B0000}"/>
    <cellStyle name="Separador de milhares 7 2 2 2 2 2" xfId="4544" xr:uid="{00000000-0005-0000-0000-0000347B0000}"/>
    <cellStyle name="Separador de milhares 7 2 2 2 2 2 10" xfId="33912" xr:uid="{00000000-0005-0000-0000-0000357B0000}"/>
    <cellStyle name="Separador de milhares 7 2 2 2 2 2 11" xfId="13551" xr:uid="{00000000-0005-0000-0000-0000367B0000}"/>
    <cellStyle name="Separador de milhares 7 2 2 2 2 2 2" xfId="5421" xr:uid="{00000000-0005-0000-0000-0000377B0000}"/>
    <cellStyle name="Separador de milhares 7 2 2 2 2 2 2 2" xfId="7173" xr:uid="{00000000-0005-0000-0000-0000387B0000}"/>
    <cellStyle name="Separador de milhares 7 2 2 2 2 2 2 2 2" xfId="26360" xr:uid="{00000000-0005-0000-0000-0000397B0000}"/>
    <cellStyle name="Separador de milhares 7 2 2 2 2 2 2 2 3" xfId="36540" xr:uid="{00000000-0005-0000-0000-00003A7B0000}"/>
    <cellStyle name="Separador de milhares 7 2 2 2 2 2 2 2 4" xfId="16179" xr:uid="{00000000-0005-0000-0000-00003B7B0000}"/>
    <cellStyle name="Separador de milhares 7 2 2 2 2 2 2 3" xfId="8926" xr:uid="{00000000-0005-0000-0000-00003C7B0000}"/>
    <cellStyle name="Separador de milhares 7 2 2 2 2 2 2 3 2" xfId="28113" xr:uid="{00000000-0005-0000-0000-00003D7B0000}"/>
    <cellStyle name="Separador de milhares 7 2 2 2 2 2 2 3 3" xfId="38293" xr:uid="{00000000-0005-0000-0000-00003E7B0000}"/>
    <cellStyle name="Separador de milhares 7 2 2 2 2 2 2 3 4" xfId="17932" xr:uid="{00000000-0005-0000-0000-00003F7B0000}"/>
    <cellStyle name="Separador de milhares 7 2 2 2 2 2 2 4" xfId="10919" xr:uid="{00000000-0005-0000-0000-0000407B0000}"/>
    <cellStyle name="Separador de milhares 7 2 2 2 2 2 2 4 2" xfId="30103" xr:uid="{00000000-0005-0000-0000-0000417B0000}"/>
    <cellStyle name="Separador de milhares 7 2 2 2 2 2 2 4 3" xfId="40283" xr:uid="{00000000-0005-0000-0000-0000427B0000}"/>
    <cellStyle name="Separador de milhares 7 2 2 2 2 2 2 4 4" xfId="19923" xr:uid="{00000000-0005-0000-0000-0000437B0000}"/>
    <cellStyle name="Separador de milhares 7 2 2 2 2 2 2 5" xfId="24608" xr:uid="{00000000-0005-0000-0000-0000447B0000}"/>
    <cellStyle name="Separador de milhares 7 2 2 2 2 2 2 6" xfId="34788" xr:uid="{00000000-0005-0000-0000-0000457B0000}"/>
    <cellStyle name="Separador de milhares 7 2 2 2 2 2 2 7" xfId="14427" xr:uid="{00000000-0005-0000-0000-0000467B0000}"/>
    <cellStyle name="Separador de milhares 7 2 2 2 2 2 3" xfId="6297" xr:uid="{00000000-0005-0000-0000-0000477B0000}"/>
    <cellStyle name="Separador de milhares 7 2 2 2 2 2 3 2" xfId="25484" xr:uid="{00000000-0005-0000-0000-0000487B0000}"/>
    <cellStyle name="Separador de milhares 7 2 2 2 2 2 3 3" xfId="35664" xr:uid="{00000000-0005-0000-0000-0000497B0000}"/>
    <cellStyle name="Separador de milhares 7 2 2 2 2 2 3 4" xfId="15303" xr:uid="{00000000-0005-0000-0000-00004A7B0000}"/>
    <cellStyle name="Separador de milhares 7 2 2 2 2 2 4" xfId="8050" xr:uid="{00000000-0005-0000-0000-00004B7B0000}"/>
    <cellStyle name="Separador de milhares 7 2 2 2 2 2 4 2" xfId="27237" xr:uid="{00000000-0005-0000-0000-00004C7B0000}"/>
    <cellStyle name="Separador de milhares 7 2 2 2 2 2 4 3" xfId="37417" xr:uid="{00000000-0005-0000-0000-00004D7B0000}"/>
    <cellStyle name="Separador de milhares 7 2 2 2 2 2 4 4" xfId="17056" xr:uid="{00000000-0005-0000-0000-00004E7B0000}"/>
    <cellStyle name="Separador de milhares 7 2 2 2 2 2 5" xfId="10043" xr:uid="{00000000-0005-0000-0000-00004F7B0000}"/>
    <cellStyle name="Separador de milhares 7 2 2 2 2 2 5 2" xfId="29227" xr:uid="{00000000-0005-0000-0000-0000507B0000}"/>
    <cellStyle name="Separador de milhares 7 2 2 2 2 2 5 3" xfId="39407" xr:uid="{00000000-0005-0000-0000-0000517B0000}"/>
    <cellStyle name="Separador de milhares 7 2 2 2 2 2 5 4" xfId="19047" xr:uid="{00000000-0005-0000-0000-0000527B0000}"/>
    <cellStyle name="Separador de milhares 7 2 2 2 2 2 6" xfId="11796" xr:uid="{00000000-0005-0000-0000-0000537B0000}"/>
    <cellStyle name="Separador de milhares 7 2 2 2 2 2 6 2" xfId="30980" xr:uid="{00000000-0005-0000-0000-0000547B0000}"/>
    <cellStyle name="Separador de milhares 7 2 2 2 2 2 6 3" xfId="41160" xr:uid="{00000000-0005-0000-0000-0000557B0000}"/>
    <cellStyle name="Separador de milhares 7 2 2 2 2 2 6 4" xfId="20800" xr:uid="{00000000-0005-0000-0000-0000567B0000}"/>
    <cellStyle name="Separador de milhares 7 2 2 2 2 2 7" xfId="12672" xr:uid="{00000000-0005-0000-0000-0000577B0000}"/>
    <cellStyle name="Separador de milhares 7 2 2 2 2 2 7 2" xfId="31856" xr:uid="{00000000-0005-0000-0000-0000587B0000}"/>
    <cellStyle name="Separador de milhares 7 2 2 2 2 2 7 3" xfId="42036" xr:uid="{00000000-0005-0000-0000-0000597B0000}"/>
    <cellStyle name="Separador de milhares 7 2 2 2 2 2 7 4" xfId="21676" xr:uid="{00000000-0005-0000-0000-00005A7B0000}"/>
    <cellStyle name="Separador de milhares 7 2 2 2 2 2 8" xfId="22553" xr:uid="{00000000-0005-0000-0000-00005B7B0000}"/>
    <cellStyle name="Separador de milhares 7 2 2 2 2 2 8 2" xfId="32733" xr:uid="{00000000-0005-0000-0000-00005C7B0000}"/>
    <cellStyle name="Separador de milhares 7 2 2 2 2 2 8 3" xfId="42913" xr:uid="{00000000-0005-0000-0000-00005D7B0000}"/>
    <cellStyle name="Separador de milhares 7 2 2 2 2 2 9" xfId="23732" xr:uid="{00000000-0005-0000-0000-00005E7B0000}"/>
    <cellStyle name="Separador de milhares 7 2 2 2 2 3" xfId="4983" xr:uid="{00000000-0005-0000-0000-00005F7B0000}"/>
    <cellStyle name="Separador de milhares 7 2 2 2 2 3 2" xfId="6735" xr:uid="{00000000-0005-0000-0000-0000607B0000}"/>
    <cellStyle name="Separador de milhares 7 2 2 2 2 3 2 2" xfId="25922" xr:uid="{00000000-0005-0000-0000-0000617B0000}"/>
    <cellStyle name="Separador de milhares 7 2 2 2 2 3 2 3" xfId="36102" xr:uid="{00000000-0005-0000-0000-0000627B0000}"/>
    <cellStyle name="Separador de milhares 7 2 2 2 2 3 2 4" xfId="15741" xr:uid="{00000000-0005-0000-0000-0000637B0000}"/>
    <cellStyle name="Separador de milhares 7 2 2 2 2 3 3" xfId="8488" xr:uid="{00000000-0005-0000-0000-0000647B0000}"/>
    <cellStyle name="Separador de milhares 7 2 2 2 2 3 3 2" xfId="27675" xr:uid="{00000000-0005-0000-0000-0000657B0000}"/>
    <cellStyle name="Separador de milhares 7 2 2 2 2 3 3 3" xfId="37855" xr:uid="{00000000-0005-0000-0000-0000667B0000}"/>
    <cellStyle name="Separador de milhares 7 2 2 2 2 3 3 4" xfId="17494" xr:uid="{00000000-0005-0000-0000-0000677B0000}"/>
    <cellStyle name="Separador de milhares 7 2 2 2 2 3 4" xfId="10481" xr:uid="{00000000-0005-0000-0000-0000687B0000}"/>
    <cellStyle name="Separador de milhares 7 2 2 2 2 3 4 2" xfId="29665" xr:uid="{00000000-0005-0000-0000-0000697B0000}"/>
    <cellStyle name="Separador de milhares 7 2 2 2 2 3 4 3" xfId="39845" xr:uid="{00000000-0005-0000-0000-00006A7B0000}"/>
    <cellStyle name="Separador de milhares 7 2 2 2 2 3 4 4" xfId="19485" xr:uid="{00000000-0005-0000-0000-00006B7B0000}"/>
    <cellStyle name="Separador de milhares 7 2 2 2 2 3 5" xfId="24170" xr:uid="{00000000-0005-0000-0000-00006C7B0000}"/>
    <cellStyle name="Separador de milhares 7 2 2 2 2 3 6" xfId="34350" xr:uid="{00000000-0005-0000-0000-00006D7B0000}"/>
    <cellStyle name="Separador de milhares 7 2 2 2 2 3 7" xfId="13989" xr:uid="{00000000-0005-0000-0000-00006E7B0000}"/>
    <cellStyle name="Separador de milhares 7 2 2 2 2 4" xfId="5859" xr:uid="{00000000-0005-0000-0000-00006F7B0000}"/>
    <cellStyle name="Separador de milhares 7 2 2 2 2 4 2" xfId="25046" xr:uid="{00000000-0005-0000-0000-0000707B0000}"/>
    <cellStyle name="Separador de milhares 7 2 2 2 2 4 3" xfId="35226" xr:uid="{00000000-0005-0000-0000-0000717B0000}"/>
    <cellStyle name="Separador de milhares 7 2 2 2 2 4 4" xfId="14865" xr:uid="{00000000-0005-0000-0000-0000727B0000}"/>
    <cellStyle name="Separador de milhares 7 2 2 2 2 5" xfId="7612" xr:uid="{00000000-0005-0000-0000-0000737B0000}"/>
    <cellStyle name="Separador de milhares 7 2 2 2 2 5 2" xfId="26799" xr:uid="{00000000-0005-0000-0000-0000747B0000}"/>
    <cellStyle name="Separador de milhares 7 2 2 2 2 5 3" xfId="36979" xr:uid="{00000000-0005-0000-0000-0000757B0000}"/>
    <cellStyle name="Separador de milhares 7 2 2 2 2 5 4" xfId="16618" xr:uid="{00000000-0005-0000-0000-0000767B0000}"/>
    <cellStyle name="Separador de milhares 7 2 2 2 2 6" xfId="9605" xr:uid="{00000000-0005-0000-0000-0000777B0000}"/>
    <cellStyle name="Separador de milhares 7 2 2 2 2 6 2" xfId="28789" xr:uid="{00000000-0005-0000-0000-0000787B0000}"/>
    <cellStyle name="Separador de milhares 7 2 2 2 2 6 3" xfId="38969" xr:uid="{00000000-0005-0000-0000-0000797B0000}"/>
    <cellStyle name="Separador de milhares 7 2 2 2 2 6 4" xfId="18609" xr:uid="{00000000-0005-0000-0000-00007A7B0000}"/>
    <cellStyle name="Separador de milhares 7 2 2 2 2 7" xfId="11358" xr:uid="{00000000-0005-0000-0000-00007B7B0000}"/>
    <cellStyle name="Separador de milhares 7 2 2 2 2 7 2" xfId="30542" xr:uid="{00000000-0005-0000-0000-00007C7B0000}"/>
    <cellStyle name="Separador de milhares 7 2 2 2 2 7 3" xfId="40722" xr:uid="{00000000-0005-0000-0000-00007D7B0000}"/>
    <cellStyle name="Separador de milhares 7 2 2 2 2 7 4" xfId="20362" xr:uid="{00000000-0005-0000-0000-00007E7B0000}"/>
    <cellStyle name="Separador de milhares 7 2 2 2 2 8" xfId="12234" xr:uid="{00000000-0005-0000-0000-00007F7B0000}"/>
    <cellStyle name="Separador de milhares 7 2 2 2 2 8 2" xfId="31418" xr:uid="{00000000-0005-0000-0000-0000807B0000}"/>
    <cellStyle name="Separador de milhares 7 2 2 2 2 8 3" xfId="41598" xr:uid="{00000000-0005-0000-0000-0000817B0000}"/>
    <cellStyle name="Separador de milhares 7 2 2 2 2 8 4" xfId="21238" xr:uid="{00000000-0005-0000-0000-0000827B0000}"/>
    <cellStyle name="Separador de milhares 7 2 2 2 2 9" xfId="22115" xr:uid="{00000000-0005-0000-0000-0000837B0000}"/>
    <cellStyle name="Separador de milhares 7 2 2 2 2 9 2" xfId="32295" xr:uid="{00000000-0005-0000-0000-0000847B0000}"/>
    <cellStyle name="Separador de milhares 7 2 2 2 2 9 3" xfId="42475" xr:uid="{00000000-0005-0000-0000-0000857B0000}"/>
    <cellStyle name="Separador de milhares 7 2 2 2 3" xfId="4325" xr:uid="{00000000-0005-0000-0000-0000867B0000}"/>
    <cellStyle name="Separador de milhares 7 2 2 2 3 10" xfId="33693" xr:uid="{00000000-0005-0000-0000-0000877B0000}"/>
    <cellStyle name="Separador de milhares 7 2 2 2 3 11" xfId="13332" xr:uid="{00000000-0005-0000-0000-0000887B0000}"/>
    <cellStyle name="Separador de milhares 7 2 2 2 3 2" xfId="5202" xr:uid="{00000000-0005-0000-0000-0000897B0000}"/>
    <cellStyle name="Separador de milhares 7 2 2 2 3 2 2" xfId="6954" xr:uid="{00000000-0005-0000-0000-00008A7B0000}"/>
    <cellStyle name="Separador de milhares 7 2 2 2 3 2 2 2" xfId="26141" xr:uid="{00000000-0005-0000-0000-00008B7B0000}"/>
    <cellStyle name="Separador de milhares 7 2 2 2 3 2 2 3" xfId="36321" xr:uid="{00000000-0005-0000-0000-00008C7B0000}"/>
    <cellStyle name="Separador de milhares 7 2 2 2 3 2 2 4" xfId="15960" xr:uid="{00000000-0005-0000-0000-00008D7B0000}"/>
    <cellStyle name="Separador de milhares 7 2 2 2 3 2 3" xfId="8707" xr:uid="{00000000-0005-0000-0000-00008E7B0000}"/>
    <cellStyle name="Separador de milhares 7 2 2 2 3 2 3 2" xfId="27894" xr:uid="{00000000-0005-0000-0000-00008F7B0000}"/>
    <cellStyle name="Separador de milhares 7 2 2 2 3 2 3 3" xfId="38074" xr:uid="{00000000-0005-0000-0000-0000907B0000}"/>
    <cellStyle name="Separador de milhares 7 2 2 2 3 2 3 4" xfId="17713" xr:uid="{00000000-0005-0000-0000-0000917B0000}"/>
    <cellStyle name="Separador de milhares 7 2 2 2 3 2 4" xfId="10700" xr:uid="{00000000-0005-0000-0000-0000927B0000}"/>
    <cellStyle name="Separador de milhares 7 2 2 2 3 2 4 2" xfId="29884" xr:uid="{00000000-0005-0000-0000-0000937B0000}"/>
    <cellStyle name="Separador de milhares 7 2 2 2 3 2 4 3" xfId="40064" xr:uid="{00000000-0005-0000-0000-0000947B0000}"/>
    <cellStyle name="Separador de milhares 7 2 2 2 3 2 4 4" xfId="19704" xr:uid="{00000000-0005-0000-0000-0000957B0000}"/>
    <cellStyle name="Separador de milhares 7 2 2 2 3 2 5" xfId="24389" xr:uid="{00000000-0005-0000-0000-0000967B0000}"/>
    <cellStyle name="Separador de milhares 7 2 2 2 3 2 6" xfId="34569" xr:uid="{00000000-0005-0000-0000-0000977B0000}"/>
    <cellStyle name="Separador de milhares 7 2 2 2 3 2 7" xfId="14208" xr:uid="{00000000-0005-0000-0000-0000987B0000}"/>
    <cellStyle name="Separador de milhares 7 2 2 2 3 3" xfId="6078" xr:uid="{00000000-0005-0000-0000-0000997B0000}"/>
    <cellStyle name="Separador de milhares 7 2 2 2 3 3 2" xfId="25265" xr:uid="{00000000-0005-0000-0000-00009A7B0000}"/>
    <cellStyle name="Separador de milhares 7 2 2 2 3 3 3" xfId="35445" xr:uid="{00000000-0005-0000-0000-00009B7B0000}"/>
    <cellStyle name="Separador de milhares 7 2 2 2 3 3 4" xfId="15084" xr:uid="{00000000-0005-0000-0000-00009C7B0000}"/>
    <cellStyle name="Separador de milhares 7 2 2 2 3 4" xfId="7831" xr:uid="{00000000-0005-0000-0000-00009D7B0000}"/>
    <cellStyle name="Separador de milhares 7 2 2 2 3 4 2" xfId="27018" xr:uid="{00000000-0005-0000-0000-00009E7B0000}"/>
    <cellStyle name="Separador de milhares 7 2 2 2 3 4 3" xfId="37198" xr:uid="{00000000-0005-0000-0000-00009F7B0000}"/>
    <cellStyle name="Separador de milhares 7 2 2 2 3 4 4" xfId="16837" xr:uid="{00000000-0005-0000-0000-0000A07B0000}"/>
    <cellStyle name="Separador de milhares 7 2 2 2 3 5" xfId="9824" xr:uid="{00000000-0005-0000-0000-0000A17B0000}"/>
    <cellStyle name="Separador de milhares 7 2 2 2 3 5 2" xfId="29008" xr:uid="{00000000-0005-0000-0000-0000A27B0000}"/>
    <cellStyle name="Separador de milhares 7 2 2 2 3 5 3" xfId="39188" xr:uid="{00000000-0005-0000-0000-0000A37B0000}"/>
    <cellStyle name="Separador de milhares 7 2 2 2 3 5 4" xfId="18828" xr:uid="{00000000-0005-0000-0000-0000A47B0000}"/>
    <cellStyle name="Separador de milhares 7 2 2 2 3 6" xfId="11577" xr:uid="{00000000-0005-0000-0000-0000A57B0000}"/>
    <cellStyle name="Separador de milhares 7 2 2 2 3 6 2" xfId="30761" xr:uid="{00000000-0005-0000-0000-0000A67B0000}"/>
    <cellStyle name="Separador de milhares 7 2 2 2 3 6 3" xfId="40941" xr:uid="{00000000-0005-0000-0000-0000A77B0000}"/>
    <cellStyle name="Separador de milhares 7 2 2 2 3 6 4" xfId="20581" xr:uid="{00000000-0005-0000-0000-0000A87B0000}"/>
    <cellStyle name="Separador de milhares 7 2 2 2 3 7" xfId="12453" xr:uid="{00000000-0005-0000-0000-0000A97B0000}"/>
    <cellStyle name="Separador de milhares 7 2 2 2 3 7 2" xfId="31637" xr:uid="{00000000-0005-0000-0000-0000AA7B0000}"/>
    <cellStyle name="Separador de milhares 7 2 2 2 3 7 3" xfId="41817" xr:uid="{00000000-0005-0000-0000-0000AB7B0000}"/>
    <cellStyle name="Separador de milhares 7 2 2 2 3 7 4" xfId="21457" xr:uid="{00000000-0005-0000-0000-0000AC7B0000}"/>
    <cellStyle name="Separador de milhares 7 2 2 2 3 8" xfId="22334" xr:uid="{00000000-0005-0000-0000-0000AD7B0000}"/>
    <cellStyle name="Separador de milhares 7 2 2 2 3 8 2" xfId="32514" xr:uid="{00000000-0005-0000-0000-0000AE7B0000}"/>
    <cellStyle name="Separador de milhares 7 2 2 2 3 8 3" xfId="42694" xr:uid="{00000000-0005-0000-0000-0000AF7B0000}"/>
    <cellStyle name="Separador de milhares 7 2 2 2 3 9" xfId="23513" xr:uid="{00000000-0005-0000-0000-0000B07B0000}"/>
    <cellStyle name="Separador de milhares 7 2 2 2 4" xfId="4764" xr:uid="{00000000-0005-0000-0000-0000B17B0000}"/>
    <cellStyle name="Separador de milhares 7 2 2 2 4 2" xfId="6516" xr:uid="{00000000-0005-0000-0000-0000B27B0000}"/>
    <cellStyle name="Separador de milhares 7 2 2 2 4 2 2" xfId="25703" xr:uid="{00000000-0005-0000-0000-0000B37B0000}"/>
    <cellStyle name="Separador de milhares 7 2 2 2 4 2 3" xfId="35883" xr:uid="{00000000-0005-0000-0000-0000B47B0000}"/>
    <cellStyle name="Separador de milhares 7 2 2 2 4 2 4" xfId="15522" xr:uid="{00000000-0005-0000-0000-0000B57B0000}"/>
    <cellStyle name="Separador de milhares 7 2 2 2 4 3" xfId="8269" xr:uid="{00000000-0005-0000-0000-0000B67B0000}"/>
    <cellStyle name="Separador de milhares 7 2 2 2 4 3 2" xfId="27456" xr:uid="{00000000-0005-0000-0000-0000B77B0000}"/>
    <cellStyle name="Separador de milhares 7 2 2 2 4 3 3" xfId="37636" xr:uid="{00000000-0005-0000-0000-0000B87B0000}"/>
    <cellStyle name="Separador de milhares 7 2 2 2 4 3 4" xfId="17275" xr:uid="{00000000-0005-0000-0000-0000B97B0000}"/>
    <cellStyle name="Separador de milhares 7 2 2 2 4 4" xfId="10262" xr:uid="{00000000-0005-0000-0000-0000BA7B0000}"/>
    <cellStyle name="Separador de milhares 7 2 2 2 4 4 2" xfId="29446" xr:uid="{00000000-0005-0000-0000-0000BB7B0000}"/>
    <cellStyle name="Separador de milhares 7 2 2 2 4 4 3" xfId="39626" xr:uid="{00000000-0005-0000-0000-0000BC7B0000}"/>
    <cellStyle name="Separador de milhares 7 2 2 2 4 4 4" xfId="19266" xr:uid="{00000000-0005-0000-0000-0000BD7B0000}"/>
    <cellStyle name="Separador de milhares 7 2 2 2 4 5" xfId="23951" xr:uid="{00000000-0005-0000-0000-0000BE7B0000}"/>
    <cellStyle name="Separador de milhares 7 2 2 2 4 6" xfId="34131" xr:uid="{00000000-0005-0000-0000-0000BF7B0000}"/>
    <cellStyle name="Separador de milhares 7 2 2 2 4 7" xfId="13770" xr:uid="{00000000-0005-0000-0000-0000C07B0000}"/>
    <cellStyle name="Separador de milhares 7 2 2 2 5" xfId="5640" xr:uid="{00000000-0005-0000-0000-0000C17B0000}"/>
    <cellStyle name="Separador de milhares 7 2 2 2 5 2" xfId="9166" xr:uid="{00000000-0005-0000-0000-0000C27B0000}"/>
    <cellStyle name="Separador de milhares 7 2 2 2 5 2 2" xfId="28350" xr:uid="{00000000-0005-0000-0000-0000C37B0000}"/>
    <cellStyle name="Separador de milhares 7 2 2 2 5 2 3" xfId="38530" xr:uid="{00000000-0005-0000-0000-0000C47B0000}"/>
    <cellStyle name="Separador de milhares 7 2 2 2 5 2 4" xfId="18170" xr:uid="{00000000-0005-0000-0000-0000C57B0000}"/>
    <cellStyle name="Separador de milhares 7 2 2 2 5 3" xfId="24827" xr:uid="{00000000-0005-0000-0000-0000C67B0000}"/>
    <cellStyle name="Separador de milhares 7 2 2 2 5 4" xfId="35007" xr:uid="{00000000-0005-0000-0000-0000C77B0000}"/>
    <cellStyle name="Separador de milhares 7 2 2 2 5 5" xfId="14646" xr:uid="{00000000-0005-0000-0000-0000C87B0000}"/>
    <cellStyle name="Separador de milhares 7 2 2 2 6" xfId="7393" xr:uid="{00000000-0005-0000-0000-0000C97B0000}"/>
    <cellStyle name="Separador de milhares 7 2 2 2 6 2" xfId="26580" xr:uid="{00000000-0005-0000-0000-0000CA7B0000}"/>
    <cellStyle name="Separador de milhares 7 2 2 2 6 3" xfId="36760" xr:uid="{00000000-0005-0000-0000-0000CB7B0000}"/>
    <cellStyle name="Separador de milhares 7 2 2 2 6 4" xfId="16399" xr:uid="{00000000-0005-0000-0000-0000CC7B0000}"/>
    <cellStyle name="Separador de milhares 7 2 2 2 7" xfId="9386" xr:uid="{00000000-0005-0000-0000-0000CD7B0000}"/>
    <cellStyle name="Separador de milhares 7 2 2 2 7 2" xfId="28570" xr:uid="{00000000-0005-0000-0000-0000CE7B0000}"/>
    <cellStyle name="Separador de milhares 7 2 2 2 7 3" xfId="38750" xr:uid="{00000000-0005-0000-0000-0000CF7B0000}"/>
    <cellStyle name="Separador de milhares 7 2 2 2 7 4" xfId="18390" xr:uid="{00000000-0005-0000-0000-0000D07B0000}"/>
    <cellStyle name="Separador de milhares 7 2 2 2 8" xfId="11139" xr:uid="{00000000-0005-0000-0000-0000D17B0000}"/>
    <cellStyle name="Separador de milhares 7 2 2 2 8 2" xfId="30323" xr:uid="{00000000-0005-0000-0000-0000D27B0000}"/>
    <cellStyle name="Separador de milhares 7 2 2 2 8 3" xfId="40503" xr:uid="{00000000-0005-0000-0000-0000D37B0000}"/>
    <cellStyle name="Separador de milhares 7 2 2 2 8 4" xfId="20143" xr:uid="{00000000-0005-0000-0000-0000D47B0000}"/>
    <cellStyle name="Separador de milhares 7 2 2 2 9" xfId="12015" xr:uid="{00000000-0005-0000-0000-0000D57B0000}"/>
    <cellStyle name="Separador de milhares 7 2 2 2 9 2" xfId="31199" xr:uid="{00000000-0005-0000-0000-0000D67B0000}"/>
    <cellStyle name="Separador de milhares 7 2 2 2 9 3" xfId="41379" xr:uid="{00000000-0005-0000-0000-0000D77B0000}"/>
    <cellStyle name="Separador de milhares 7 2 2 2 9 4" xfId="21019" xr:uid="{00000000-0005-0000-0000-0000D87B0000}"/>
    <cellStyle name="Separador de milhares 7 2 2 3" xfId="3988" xr:uid="{00000000-0005-0000-0000-0000D97B0000}"/>
    <cellStyle name="Separador de milhares 7 2 2 3 10" xfId="23176" xr:uid="{00000000-0005-0000-0000-0000DA7B0000}"/>
    <cellStyle name="Separador de milhares 7 2 2 3 11" xfId="33356" xr:uid="{00000000-0005-0000-0000-0000DB7B0000}"/>
    <cellStyle name="Separador de milhares 7 2 2 3 12" xfId="12995" xr:uid="{00000000-0005-0000-0000-0000DC7B0000}"/>
    <cellStyle name="Separador de milhares 7 2 2 3 2" xfId="4426" xr:uid="{00000000-0005-0000-0000-0000DD7B0000}"/>
    <cellStyle name="Separador de milhares 7 2 2 3 2 10" xfId="33794" xr:uid="{00000000-0005-0000-0000-0000DE7B0000}"/>
    <cellStyle name="Separador de milhares 7 2 2 3 2 11" xfId="13433" xr:uid="{00000000-0005-0000-0000-0000DF7B0000}"/>
    <cellStyle name="Separador de milhares 7 2 2 3 2 2" xfId="5303" xr:uid="{00000000-0005-0000-0000-0000E07B0000}"/>
    <cellStyle name="Separador de milhares 7 2 2 3 2 2 2" xfId="7055" xr:uid="{00000000-0005-0000-0000-0000E17B0000}"/>
    <cellStyle name="Separador de milhares 7 2 2 3 2 2 2 2" xfId="26242" xr:uid="{00000000-0005-0000-0000-0000E27B0000}"/>
    <cellStyle name="Separador de milhares 7 2 2 3 2 2 2 3" xfId="36422" xr:uid="{00000000-0005-0000-0000-0000E37B0000}"/>
    <cellStyle name="Separador de milhares 7 2 2 3 2 2 2 4" xfId="16061" xr:uid="{00000000-0005-0000-0000-0000E47B0000}"/>
    <cellStyle name="Separador de milhares 7 2 2 3 2 2 3" xfId="8808" xr:uid="{00000000-0005-0000-0000-0000E57B0000}"/>
    <cellStyle name="Separador de milhares 7 2 2 3 2 2 3 2" xfId="27995" xr:uid="{00000000-0005-0000-0000-0000E67B0000}"/>
    <cellStyle name="Separador de milhares 7 2 2 3 2 2 3 3" xfId="38175" xr:uid="{00000000-0005-0000-0000-0000E77B0000}"/>
    <cellStyle name="Separador de milhares 7 2 2 3 2 2 3 4" xfId="17814" xr:uid="{00000000-0005-0000-0000-0000E87B0000}"/>
    <cellStyle name="Separador de milhares 7 2 2 3 2 2 4" xfId="10801" xr:uid="{00000000-0005-0000-0000-0000E97B0000}"/>
    <cellStyle name="Separador de milhares 7 2 2 3 2 2 4 2" xfId="29985" xr:uid="{00000000-0005-0000-0000-0000EA7B0000}"/>
    <cellStyle name="Separador de milhares 7 2 2 3 2 2 4 3" xfId="40165" xr:uid="{00000000-0005-0000-0000-0000EB7B0000}"/>
    <cellStyle name="Separador de milhares 7 2 2 3 2 2 4 4" xfId="19805" xr:uid="{00000000-0005-0000-0000-0000EC7B0000}"/>
    <cellStyle name="Separador de milhares 7 2 2 3 2 2 5" xfId="24490" xr:uid="{00000000-0005-0000-0000-0000ED7B0000}"/>
    <cellStyle name="Separador de milhares 7 2 2 3 2 2 6" xfId="34670" xr:uid="{00000000-0005-0000-0000-0000EE7B0000}"/>
    <cellStyle name="Separador de milhares 7 2 2 3 2 2 7" xfId="14309" xr:uid="{00000000-0005-0000-0000-0000EF7B0000}"/>
    <cellStyle name="Separador de milhares 7 2 2 3 2 3" xfId="6179" xr:uid="{00000000-0005-0000-0000-0000F07B0000}"/>
    <cellStyle name="Separador de milhares 7 2 2 3 2 3 2" xfId="25366" xr:uid="{00000000-0005-0000-0000-0000F17B0000}"/>
    <cellStyle name="Separador de milhares 7 2 2 3 2 3 3" xfId="35546" xr:uid="{00000000-0005-0000-0000-0000F27B0000}"/>
    <cellStyle name="Separador de milhares 7 2 2 3 2 3 4" xfId="15185" xr:uid="{00000000-0005-0000-0000-0000F37B0000}"/>
    <cellStyle name="Separador de milhares 7 2 2 3 2 4" xfId="7932" xr:uid="{00000000-0005-0000-0000-0000F47B0000}"/>
    <cellStyle name="Separador de milhares 7 2 2 3 2 4 2" xfId="27119" xr:uid="{00000000-0005-0000-0000-0000F57B0000}"/>
    <cellStyle name="Separador de milhares 7 2 2 3 2 4 3" xfId="37299" xr:uid="{00000000-0005-0000-0000-0000F67B0000}"/>
    <cellStyle name="Separador de milhares 7 2 2 3 2 4 4" xfId="16938" xr:uid="{00000000-0005-0000-0000-0000F77B0000}"/>
    <cellStyle name="Separador de milhares 7 2 2 3 2 5" xfId="9925" xr:uid="{00000000-0005-0000-0000-0000F87B0000}"/>
    <cellStyle name="Separador de milhares 7 2 2 3 2 5 2" xfId="29109" xr:uid="{00000000-0005-0000-0000-0000F97B0000}"/>
    <cellStyle name="Separador de milhares 7 2 2 3 2 5 3" xfId="39289" xr:uid="{00000000-0005-0000-0000-0000FA7B0000}"/>
    <cellStyle name="Separador de milhares 7 2 2 3 2 5 4" xfId="18929" xr:uid="{00000000-0005-0000-0000-0000FB7B0000}"/>
    <cellStyle name="Separador de milhares 7 2 2 3 2 6" xfId="11678" xr:uid="{00000000-0005-0000-0000-0000FC7B0000}"/>
    <cellStyle name="Separador de milhares 7 2 2 3 2 6 2" xfId="30862" xr:uid="{00000000-0005-0000-0000-0000FD7B0000}"/>
    <cellStyle name="Separador de milhares 7 2 2 3 2 6 3" xfId="41042" xr:uid="{00000000-0005-0000-0000-0000FE7B0000}"/>
    <cellStyle name="Separador de milhares 7 2 2 3 2 6 4" xfId="20682" xr:uid="{00000000-0005-0000-0000-0000FF7B0000}"/>
    <cellStyle name="Separador de milhares 7 2 2 3 2 7" xfId="12554" xr:uid="{00000000-0005-0000-0000-0000007C0000}"/>
    <cellStyle name="Separador de milhares 7 2 2 3 2 7 2" xfId="31738" xr:uid="{00000000-0005-0000-0000-0000017C0000}"/>
    <cellStyle name="Separador de milhares 7 2 2 3 2 7 3" xfId="41918" xr:uid="{00000000-0005-0000-0000-0000027C0000}"/>
    <cellStyle name="Separador de milhares 7 2 2 3 2 7 4" xfId="21558" xr:uid="{00000000-0005-0000-0000-0000037C0000}"/>
    <cellStyle name="Separador de milhares 7 2 2 3 2 8" xfId="22435" xr:uid="{00000000-0005-0000-0000-0000047C0000}"/>
    <cellStyle name="Separador de milhares 7 2 2 3 2 8 2" xfId="32615" xr:uid="{00000000-0005-0000-0000-0000057C0000}"/>
    <cellStyle name="Separador de milhares 7 2 2 3 2 8 3" xfId="42795" xr:uid="{00000000-0005-0000-0000-0000067C0000}"/>
    <cellStyle name="Separador de milhares 7 2 2 3 2 9" xfId="23614" xr:uid="{00000000-0005-0000-0000-0000077C0000}"/>
    <cellStyle name="Separador de milhares 7 2 2 3 3" xfId="4865" xr:uid="{00000000-0005-0000-0000-0000087C0000}"/>
    <cellStyle name="Separador de milhares 7 2 2 3 3 2" xfId="6617" xr:uid="{00000000-0005-0000-0000-0000097C0000}"/>
    <cellStyle name="Separador de milhares 7 2 2 3 3 2 2" xfId="25804" xr:uid="{00000000-0005-0000-0000-00000A7C0000}"/>
    <cellStyle name="Separador de milhares 7 2 2 3 3 2 3" xfId="35984" xr:uid="{00000000-0005-0000-0000-00000B7C0000}"/>
    <cellStyle name="Separador de milhares 7 2 2 3 3 2 4" xfId="15623" xr:uid="{00000000-0005-0000-0000-00000C7C0000}"/>
    <cellStyle name="Separador de milhares 7 2 2 3 3 3" xfId="8370" xr:uid="{00000000-0005-0000-0000-00000D7C0000}"/>
    <cellStyle name="Separador de milhares 7 2 2 3 3 3 2" xfId="27557" xr:uid="{00000000-0005-0000-0000-00000E7C0000}"/>
    <cellStyle name="Separador de milhares 7 2 2 3 3 3 3" xfId="37737" xr:uid="{00000000-0005-0000-0000-00000F7C0000}"/>
    <cellStyle name="Separador de milhares 7 2 2 3 3 3 4" xfId="17376" xr:uid="{00000000-0005-0000-0000-0000107C0000}"/>
    <cellStyle name="Separador de milhares 7 2 2 3 3 4" xfId="10363" xr:uid="{00000000-0005-0000-0000-0000117C0000}"/>
    <cellStyle name="Separador de milhares 7 2 2 3 3 4 2" xfId="29547" xr:uid="{00000000-0005-0000-0000-0000127C0000}"/>
    <cellStyle name="Separador de milhares 7 2 2 3 3 4 3" xfId="39727" xr:uid="{00000000-0005-0000-0000-0000137C0000}"/>
    <cellStyle name="Separador de milhares 7 2 2 3 3 4 4" xfId="19367" xr:uid="{00000000-0005-0000-0000-0000147C0000}"/>
    <cellStyle name="Separador de milhares 7 2 2 3 3 5" xfId="24052" xr:uid="{00000000-0005-0000-0000-0000157C0000}"/>
    <cellStyle name="Separador de milhares 7 2 2 3 3 6" xfId="34232" xr:uid="{00000000-0005-0000-0000-0000167C0000}"/>
    <cellStyle name="Separador de milhares 7 2 2 3 3 7" xfId="13871" xr:uid="{00000000-0005-0000-0000-0000177C0000}"/>
    <cellStyle name="Separador de milhares 7 2 2 3 4" xfId="5741" xr:uid="{00000000-0005-0000-0000-0000187C0000}"/>
    <cellStyle name="Separador de milhares 7 2 2 3 4 2" xfId="24928" xr:uid="{00000000-0005-0000-0000-0000197C0000}"/>
    <cellStyle name="Separador de milhares 7 2 2 3 4 3" xfId="35108" xr:uid="{00000000-0005-0000-0000-00001A7C0000}"/>
    <cellStyle name="Separador de milhares 7 2 2 3 4 4" xfId="14747" xr:uid="{00000000-0005-0000-0000-00001B7C0000}"/>
    <cellStyle name="Separador de milhares 7 2 2 3 5" xfId="7494" xr:uid="{00000000-0005-0000-0000-00001C7C0000}"/>
    <cellStyle name="Separador de milhares 7 2 2 3 5 2" xfId="26681" xr:uid="{00000000-0005-0000-0000-00001D7C0000}"/>
    <cellStyle name="Separador de milhares 7 2 2 3 5 3" xfId="36861" xr:uid="{00000000-0005-0000-0000-00001E7C0000}"/>
    <cellStyle name="Separador de milhares 7 2 2 3 5 4" xfId="16500" xr:uid="{00000000-0005-0000-0000-00001F7C0000}"/>
    <cellStyle name="Separador de milhares 7 2 2 3 6" xfId="9487" xr:uid="{00000000-0005-0000-0000-0000207C0000}"/>
    <cellStyle name="Separador de milhares 7 2 2 3 6 2" xfId="28671" xr:uid="{00000000-0005-0000-0000-0000217C0000}"/>
    <cellStyle name="Separador de milhares 7 2 2 3 6 3" xfId="38851" xr:uid="{00000000-0005-0000-0000-0000227C0000}"/>
    <cellStyle name="Separador de milhares 7 2 2 3 6 4" xfId="18491" xr:uid="{00000000-0005-0000-0000-0000237C0000}"/>
    <cellStyle name="Separador de milhares 7 2 2 3 7" xfId="11240" xr:uid="{00000000-0005-0000-0000-0000247C0000}"/>
    <cellStyle name="Separador de milhares 7 2 2 3 7 2" xfId="30424" xr:uid="{00000000-0005-0000-0000-0000257C0000}"/>
    <cellStyle name="Separador de milhares 7 2 2 3 7 3" xfId="40604" xr:uid="{00000000-0005-0000-0000-0000267C0000}"/>
    <cellStyle name="Separador de milhares 7 2 2 3 7 4" xfId="20244" xr:uid="{00000000-0005-0000-0000-0000277C0000}"/>
    <cellStyle name="Separador de milhares 7 2 2 3 8" xfId="12116" xr:uid="{00000000-0005-0000-0000-0000287C0000}"/>
    <cellStyle name="Separador de milhares 7 2 2 3 8 2" xfId="31300" xr:uid="{00000000-0005-0000-0000-0000297C0000}"/>
    <cellStyle name="Separador de milhares 7 2 2 3 8 3" xfId="41480" xr:uid="{00000000-0005-0000-0000-00002A7C0000}"/>
    <cellStyle name="Separador de milhares 7 2 2 3 8 4" xfId="21120" xr:uid="{00000000-0005-0000-0000-00002B7C0000}"/>
    <cellStyle name="Separador de milhares 7 2 2 3 9" xfId="21997" xr:uid="{00000000-0005-0000-0000-00002C7C0000}"/>
    <cellStyle name="Separador de milhares 7 2 2 3 9 2" xfId="32177" xr:uid="{00000000-0005-0000-0000-00002D7C0000}"/>
    <cellStyle name="Separador de milhares 7 2 2 3 9 3" xfId="42357" xr:uid="{00000000-0005-0000-0000-00002E7C0000}"/>
    <cellStyle name="Separador de milhares 7 2 2 4" xfId="4207" xr:uid="{00000000-0005-0000-0000-00002F7C0000}"/>
    <cellStyle name="Separador de milhares 7 2 2 4 10" xfId="33575" xr:uid="{00000000-0005-0000-0000-0000307C0000}"/>
    <cellStyle name="Separador de milhares 7 2 2 4 11" xfId="13214" xr:uid="{00000000-0005-0000-0000-0000317C0000}"/>
    <cellStyle name="Separador de milhares 7 2 2 4 2" xfId="5084" xr:uid="{00000000-0005-0000-0000-0000327C0000}"/>
    <cellStyle name="Separador de milhares 7 2 2 4 2 2" xfId="6836" xr:uid="{00000000-0005-0000-0000-0000337C0000}"/>
    <cellStyle name="Separador de milhares 7 2 2 4 2 2 2" xfId="26023" xr:uid="{00000000-0005-0000-0000-0000347C0000}"/>
    <cellStyle name="Separador de milhares 7 2 2 4 2 2 3" xfId="36203" xr:uid="{00000000-0005-0000-0000-0000357C0000}"/>
    <cellStyle name="Separador de milhares 7 2 2 4 2 2 4" xfId="15842" xr:uid="{00000000-0005-0000-0000-0000367C0000}"/>
    <cellStyle name="Separador de milhares 7 2 2 4 2 3" xfId="8589" xr:uid="{00000000-0005-0000-0000-0000377C0000}"/>
    <cellStyle name="Separador de milhares 7 2 2 4 2 3 2" xfId="27776" xr:uid="{00000000-0005-0000-0000-0000387C0000}"/>
    <cellStyle name="Separador de milhares 7 2 2 4 2 3 3" xfId="37956" xr:uid="{00000000-0005-0000-0000-0000397C0000}"/>
    <cellStyle name="Separador de milhares 7 2 2 4 2 3 4" xfId="17595" xr:uid="{00000000-0005-0000-0000-00003A7C0000}"/>
    <cellStyle name="Separador de milhares 7 2 2 4 2 4" xfId="10582" xr:uid="{00000000-0005-0000-0000-00003B7C0000}"/>
    <cellStyle name="Separador de milhares 7 2 2 4 2 4 2" xfId="29766" xr:uid="{00000000-0005-0000-0000-00003C7C0000}"/>
    <cellStyle name="Separador de milhares 7 2 2 4 2 4 3" xfId="39946" xr:uid="{00000000-0005-0000-0000-00003D7C0000}"/>
    <cellStyle name="Separador de milhares 7 2 2 4 2 4 4" xfId="19586" xr:uid="{00000000-0005-0000-0000-00003E7C0000}"/>
    <cellStyle name="Separador de milhares 7 2 2 4 2 5" xfId="24271" xr:uid="{00000000-0005-0000-0000-00003F7C0000}"/>
    <cellStyle name="Separador de milhares 7 2 2 4 2 6" xfId="34451" xr:uid="{00000000-0005-0000-0000-0000407C0000}"/>
    <cellStyle name="Separador de milhares 7 2 2 4 2 7" xfId="14090" xr:uid="{00000000-0005-0000-0000-0000417C0000}"/>
    <cellStyle name="Separador de milhares 7 2 2 4 3" xfId="5960" xr:uid="{00000000-0005-0000-0000-0000427C0000}"/>
    <cellStyle name="Separador de milhares 7 2 2 4 3 2" xfId="25147" xr:uid="{00000000-0005-0000-0000-0000437C0000}"/>
    <cellStyle name="Separador de milhares 7 2 2 4 3 3" xfId="35327" xr:uid="{00000000-0005-0000-0000-0000447C0000}"/>
    <cellStyle name="Separador de milhares 7 2 2 4 3 4" xfId="14966" xr:uid="{00000000-0005-0000-0000-0000457C0000}"/>
    <cellStyle name="Separador de milhares 7 2 2 4 4" xfId="7713" xr:uid="{00000000-0005-0000-0000-0000467C0000}"/>
    <cellStyle name="Separador de milhares 7 2 2 4 4 2" xfId="26900" xr:uid="{00000000-0005-0000-0000-0000477C0000}"/>
    <cellStyle name="Separador de milhares 7 2 2 4 4 3" xfId="37080" xr:uid="{00000000-0005-0000-0000-0000487C0000}"/>
    <cellStyle name="Separador de milhares 7 2 2 4 4 4" xfId="16719" xr:uid="{00000000-0005-0000-0000-0000497C0000}"/>
    <cellStyle name="Separador de milhares 7 2 2 4 5" xfId="9706" xr:uid="{00000000-0005-0000-0000-00004A7C0000}"/>
    <cellStyle name="Separador de milhares 7 2 2 4 5 2" xfId="28890" xr:uid="{00000000-0005-0000-0000-00004B7C0000}"/>
    <cellStyle name="Separador de milhares 7 2 2 4 5 3" xfId="39070" xr:uid="{00000000-0005-0000-0000-00004C7C0000}"/>
    <cellStyle name="Separador de milhares 7 2 2 4 5 4" xfId="18710" xr:uid="{00000000-0005-0000-0000-00004D7C0000}"/>
    <cellStyle name="Separador de milhares 7 2 2 4 6" xfId="11459" xr:uid="{00000000-0005-0000-0000-00004E7C0000}"/>
    <cellStyle name="Separador de milhares 7 2 2 4 6 2" xfId="30643" xr:uid="{00000000-0005-0000-0000-00004F7C0000}"/>
    <cellStyle name="Separador de milhares 7 2 2 4 6 3" xfId="40823" xr:uid="{00000000-0005-0000-0000-0000507C0000}"/>
    <cellStyle name="Separador de milhares 7 2 2 4 6 4" xfId="20463" xr:uid="{00000000-0005-0000-0000-0000517C0000}"/>
    <cellStyle name="Separador de milhares 7 2 2 4 7" xfId="12335" xr:uid="{00000000-0005-0000-0000-0000527C0000}"/>
    <cellStyle name="Separador de milhares 7 2 2 4 7 2" xfId="31519" xr:uid="{00000000-0005-0000-0000-0000537C0000}"/>
    <cellStyle name="Separador de milhares 7 2 2 4 7 3" xfId="41699" xr:uid="{00000000-0005-0000-0000-0000547C0000}"/>
    <cellStyle name="Separador de milhares 7 2 2 4 7 4" xfId="21339" xr:uid="{00000000-0005-0000-0000-0000557C0000}"/>
    <cellStyle name="Separador de milhares 7 2 2 4 8" xfId="22216" xr:uid="{00000000-0005-0000-0000-0000567C0000}"/>
    <cellStyle name="Separador de milhares 7 2 2 4 8 2" xfId="32396" xr:uid="{00000000-0005-0000-0000-0000577C0000}"/>
    <cellStyle name="Separador de milhares 7 2 2 4 8 3" xfId="42576" xr:uid="{00000000-0005-0000-0000-0000587C0000}"/>
    <cellStyle name="Separador de milhares 7 2 2 4 9" xfId="23395" xr:uid="{00000000-0005-0000-0000-0000597C0000}"/>
    <cellStyle name="Separador de milhares 7 2 2 5" xfId="4646" xr:uid="{00000000-0005-0000-0000-00005A7C0000}"/>
    <cellStyle name="Separador de milhares 7 2 2 5 2" xfId="6398" xr:uid="{00000000-0005-0000-0000-00005B7C0000}"/>
    <cellStyle name="Separador de milhares 7 2 2 5 2 2" xfId="25585" xr:uid="{00000000-0005-0000-0000-00005C7C0000}"/>
    <cellStyle name="Separador de milhares 7 2 2 5 2 3" xfId="35765" xr:uid="{00000000-0005-0000-0000-00005D7C0000}"/>
    <cellStyle name="Separador de milhares 7 2 2 5 2 4" xfId="15404" xr:uid="{00000000-0005-0000-0000-00005E7C0000}"/>
    <cellStyle name="Separador de milhares 7 2 2 5 3" xfId="8151" xr:uid="{00000000-0005-0000-0000-00005F7C0000}"/>
    <cellStyle name="Separador de milhares 7 2 2 5 3 2" xfId="27338" xr:uid="{00000000-0005-0000-0000-0000607C0000}"/>
    <cellStyle name="Separador de milhares 7 2 2 5 3 3" xfId="37518" xr:uid="{00000000-0005-0000-0000-0000617C0000}"/>
    <cellStyle name="Separador de milhares 7 2 2 5 3 4" xfId="17157" xr:uid="{00000000-0005-0000-0000-0000627C0000}"/>
    <cellStyle name="Separador de milhares 7 2 2 5 4" xfId="10144" xr:uid="{00000000-0005-0000-0000-0000637C0000}"/>
    <cellStyle name="Separador de milhares 7 2 2 5 4 2" xfId="29328" xr:uid="{00000000-0005-0000-0000-0000647C0000}"/>
    <cellStyle name="Separador de milhares 7 2 2 5 4 3" xfId="39508" xr:uid="{00000000-0005-0000-0000-0000657C0000}"/>
    <cellStyle name="Separador de milhares 7 2 2 5 4 4" xfId="19148" xr:uid="{00000000-0005-0000-0000-0000667C0000}"/>
    <cellStyle name="Separador de milhares 7 2 2 5 5" xfId="23833" xr:uid="{00000000-0005-0000-0000-0000677C0000}"/>
    <cellStyle name="Separador de milhares 7 2 2 5 6" xfId="34013" xr:uid="{00000000-0005-0000-0000-0000687C0000}"/>
    <cellStyle name="Separador de milhares 7 2 2 5 7" xfId="13652" xr:uid="{00000000-0005-0000-0000-0000697C0000}"/>
    <cellStyle name="Separador de milhares 7 2 2 6" xfId="5522" xr:uid="{00000000-0005-0000-0000-00006A7C0000}"/>
    <cellStyle name="Separador de milhares 7 2 2 6 2" xfId="9048" xr:uid="{00000000-0005-0000-0000-00006B7C0000}"/>
    <cellStyle name="Separador de milhares 7 2 2 6 2 2" xfId="28232" xr:uid="{00000000-0005-0000-0000-00006C7C0000}"/>
    <cellStyle name="Separador de milhares 7 2 2 6 2 3" xfId="38412" xr:uid="{00000000-0005-0000-0000-00006D7C0000}"/>
    <cellStyle name="Separador de milhares 7 2 2 6 2 4" xfId="18052" xr:uid="{00000000-0005-0000-0000-00006E7C0000}"/>
    <cellStyle name="Separador de milhares 7 2 2 6 3" xfId="24709" xr:uid="{00000000-0005-0000-0000-00006F7C0000}"/>
    <cellStyle name="Separador de milhares 7 2 2 6 4" xfId="34889" xr:uid="{00000000-0005-0000-0000-0000707C0000}"/>
    <cellStyle name="Separador de milhares 7 2 2 6 5" xfId="14528" xr:uid="{00000000-0005-0000-0000-0000717C0000}"/>
    <cellStyle name="Separador de milhares 7 2 2 7" xfId="7275" xr:uid="{00000000-0005-0000-0000-0000727C0000}"/>
    <cellStyle name="Separador de milhares 7 2 2 7 2" xfId="26462" xr:uid="{00000000-0005-0000-0000-0000737C0000}"/>
    <cellStyle name="Separador de milhares 7 2 2 7 3" xfId="36642" xr:uid="{00000000-0005-0000-0000-0000747C0000}"/>
    <cellStyle name="Separador de milhares 7 2 2 7 4" xfId="16281" xr:uid="{00000000-0005-0000-0000-0000757C0000}"/>
    <cellStyle name="Separador de milhares 7 2 2 8" xfId="9268" xr:uid="{00000000-0005-0000-0000-0000767C0000}"/>
    <cellStyle name="Separador de milhares 7 2 2 8 2" xfId="28452" xr:uid="{00000000-0005-0000-0000-0000777C0000}"/>
    <cellStyle name="Separador de milhares 7 2 2 8 3" xfId="38632" xr:uid="{00000000-0005-0000-0000-0000787C0000}"/>
    <cellStyle name="Separador de milhares 7 2 2 8 4" xfId="18272" xr:uid="{00000000-0005-0000-0000-0000797C0000}"/>
    <cellStyle name="Separador de milhares 7 2 2 9" xfId="11021" xr:uid="{00000000-0005-0000-0000-00007A7C0000}"/>
    <cellStyle name="Separador de milhares 7 2 2 9 2" xfId="30205" xr:uid="{00000000-0005-0000-0000-00007B7C0000}"/>
    <cellStyle name="Separador de milhares 7 2 2 9 3" xfId="40385" xr:uid="{00000000-0005-0000-0000-00007C7C0000}"/>
    <cellStyle name="Separador de milhares 7 2 2 9 4" xfId="20025" xr:uid="{00000000-0005-0000-0000-00007D7C0000}"/>
    <cellStyle name="Separador de milhares 7 2 3" xfId="3766" xr:uid="{00000000-0005-0000-0000-00007E7C0000}"/>
    <cellStyle name="Separador de milhares 7 2 3 10" xfId="11898" xr:uid="{00000000-0005-0000-0000-00007F7C0000}"/>
    <cellStyle name="Separador de milhares 7 2 3 10 2" xfId="31082" xr:uid="{00000000-0005-0000-0000-0000807C0000}"/>
    <cellStyle name="Separador de milhares 7 2 3 10 3" xfId="41262" xr:uid="{00000000-0005-0000-0000-0000817C0000}"/>
    <cellStyle name="Separador de milhares 7 2 3 10 4" xfId="20902" xr:uid="{00000000-0005-0000-0000-0000827C0000}"/>
    <cellStyle name="Separador de milhares 7 2 3 11" xfId="21779" xr:uid="{00000000-0005-0000-0000-0000837C0000}"/>
    <cellStyle name="Separador de milhares 7 2 3 11 2" xfId="31959" xr:uid="{00000000-0005-0000-0000-0000847C0000}"/>
    <cellStyle name="Separador de milhares 7 2 3 11 3" xfId="42139" xr:uid="{00000000-0005-0000-0000-0000857C0000}"/>
    <cellStyle name="Separador de milhares 7 2 3 12" xfId="22675" xr:uid="{00000000-0005-0000-0000-0000867C0000}"/>
    <cellStyle name="Separador de milhares 7 2 3 12 2" xfId="32855" xr:uid="{00000000-0005-0000-0000-0000877C0000}"/>
    <cellStyle name="Separador de milhares 7 2 3 12 3" xfId="43035" xr:uid="{00000000-0005-0000-0000-0000887C0000}"/>
    <cellStyle name="Separador de milhares 7 2 3 13" xfId="22914" xr:uid="{00000000-0005-0000-0000-0000897C0000}"/>
    <cellStyle name="Separador de milhares 7 2 3 14" xfId="23083" xr:uid="{00000000-0005-0000-0000-00008A7C0000}"/>
    <cellStyle name="Separador de milhares 7 2 3 15" xfId="33094" xr:uid="{00000000-0005-0000-0000-00008B7C0000}"/>
    <cellStyle name="Separador de milhares 7 2 3 16" xfId="33263" xr:uid="{00000000-0005-0000-0000-00008C7C0000}"/>
    <cellStyle name="Separador de milhares 7 2 3 17" xfId="43274" xr:uid="{00000000-0005-0000-0000-00008D7C0000}"/>
    <cellStyle name="Separador de milhares 7 2 3 18" xfId="43513" xr:uid="{00000000-0005-0000-0000-00008E7C0000}"/>
    <cellStyle name="Separador de milhares 7 2 3 19" xfId="12777" xr:uid="{00000000-0005-0000-0000-00008F7C0000}"/>
    <cellStyle name="Separador de milhares 7 2 3 2" xfId="3887" xr:uid="{00000000-0005-0000-0000-0000907C0000}"/>
    <cellStyle name="Separador de milhares 7 2 3 2 10" xfId="21897" xr:uid="{00000000-0005-0000-0000-0000917C0000}"/>
    <cellStyle name="Separador de milhares 7 2 3 2 10 2" xfId="32077" xr:uid="{00000000-0005-0000-0000-0000927C0000}"/>
    <cellStyle name="Separador de milhares 7 2 3 2 10 3" xfId="42257" xr:uid="{00000000-0005-0000-0000-0000937C0000}"/>
    <cellStyle name="Separador de milhares 7 2 3 2 11" xfId="22793" xr:uid="{00000000-0005-0000-0000-0000947C0000}"/>
    <cellStyle name="Separador de milhares 7 2 3 2 11 2" xfId="32973" xr:uid="{00000000-0005-0000-0000-0000957C0000}"/>
    <cellStyle name="Separador de milhares 7 2 3 2 11 3" xfId="43153" xr:uid="{00000000-0005-0000-0000-0000967C0000}"/>
    <cellStyle name="Separador de milhares 7 2 3 2 12" xfId="23032" xr:uid="{00000000-0005-0000-0000-0000977C0000}"/>
    <cellStyle name="Separador de milhares 7 2 3 2 13" xfId="33212" xr:uid="{00000000-0005-0000-0000-0000987C0000}"/>
    <cellStyle name="Separador de milhares 7 2 3 2 14" xfId="43392" xr:uid="{00000000-0005-0000-0000-0000997C0000}"/>
    <cellStyle name="Separador de milhares 7 2 3 2 15" xfId="43631" xr:uid="{00000000-0005-0000-0000-00009A7C0000}"/>
    <cellStyle name="Separador de milhares 7 2 3 2 16" xfId="12895" xr:uid="{00000000-0005-0000-0000-00009B7C0000}"/>
    <cellStyle name="Separador de milhares 7 2 3 2 2" xfId="4107" xr:uid="{00000000-0005-0000-0000-00009C7C0000}"/>
    <cellStyle name="Separador de milhares 7 2 3 2 2 10" xfId="23295" xr:uid="{00000000-0005-0000-0000-00009D7C0000}"/>
    <cellStyle name="Separador de milhares 7 2 3 2 2 11" xfId="33475" xr:uid="{00000000-0005-0000-0000-00009E7C0000}"/>
    <cellStyle name="Separador de milhares 7 2 3 2 2 12" xfId="13114" xr:uid="{00000000-0005-0000-0000-00009F7C0000}"/>
    <cellStyle name="Separador de milhares 7 2 3 2 2 2" xfId="4545" xr:uid="{00000000-0005-0000-0000-0000A07C0000}"/>
    <cellStyle name="Separador de milhares 7 2 3 2 2 2 10" xfId="33913" xr:uid="{00000000-0005-0000-0000-0000A17C0000}"/>
    <cellStyle name="Separador de milhares 7 2 3 2 2 2 11" xfId="13552" xr:uid="{00000000-0005-0000-0000-0000A27C0000}"/>
    <cellStyle name="Separador de milhares 7 2 3 2 2 2 2" xfId="5422" xr:uid="{00000000-0005-0000-0000-0000A37C0000}"/>
    <cellStyle name="Separador de milhares 7 2 3 2 2 2 2 2" xfId="7174" xr:uid="{00000000-0005-0000-0000-0000A47C0000}"/>
    <cellStyle name="Separador de milhares 7 2 3 2 2 2 2 2 2" xfId="26361" xr:uid="{00000000-0005-0000-0000-0000A57C0000}"/>
    <cellStyle name="Separador de milhares 7 2 3 2 2 2 2 2 3" xfId="36541" xr:uid="{00000000-0005-0000-0000-0000A67C0000}"/>
    <cellStyle name="Separador de milhares 7 2 3 2 2 2 2 2 4" xfId="16180" xr:uid="{00000000-0005-0000-0000-0000A77C0000}"/>
    <cellStyle name="Separador de milhares 7 2 3 2 2 2 2 3" xfId="8927" xr:uid="{00000000-0005-0000-0000-0000A87C0000}"/>
    <cellStyle name="Separador de milhares 7 2 3 2 2 2 2 3 2" xfId="28114" xr:uid="{00000000-0005-0000-0000-0000A97C0000}"/>
    <cellStyle name="Separador de milhares 7 2 3 2 2 2 2 3 3" xfId="38294" xr:uid="{00000000-0005-0000-0000-0000AA7C0000}"/>
    <cellStyle name="Separador de milhares 7 2 3 2 2 2 2 3 4" xfId="17933" xr:uid="{00000000-0005-0000-0000-0000AB7C0000}"/>
    <cellStyle name="Separador de milhares 7 2 3 2 2 2 2 4" xfId="10920" xr:uid="{00000000-0005-0000-0000-0000AC7C0000}"/>
    <cellStyle name="Separador de milhares 7 2 3 2 2 2 2 4 2" xfId="30104" xr:uid="{00000000-0005-0000-0000-0000AD7C0000}"/>
    <cellStyle name="Separador de milhares 7 2 3 2 2 2 2 4 3" xfId="40284" xr:uid="{00000000-0005-0000-0000-0000AE7C0000}"/>
    <cellStyle name="Separador de milhares 7 2 3 2 2 2 2 4 4" xfId="19924" xr:uid="{00000000-0005-0000-0000-0000AF7C0000}"/>
    <cellStyle name="Separador de milhares 7 2 3 2 2 2 2 5" xfId="24609" xr:uid="{00000000-0005-0000-0000-0000B07C0000}"/>
    <cellStyle name="Separador de milhares 7 2 3 2 2 2 2 6" xfId="34789" xr:uid="{00000000-0005-0000-0000-0000B17C0000}"/>
    <cellStyle name="Separador de milhares 7 2 3 2 2 2 2 7" xfId="14428" xr:uid="{00000000-0005-0000-0000-0000B27C0000}"/>
    <cellStyle name="Separador de milhares 7 2 3 2 2 2 3" xfId="6298" xr:uid="{00000000-0005-0000-0000-0000B37C0000}"/>
    <cellStyle name="Separador de milhares 7 2 3 2 2 2 3 2" xfId="25485" xr:uid="{00000000-0005-0000-0000-0000B47C0000}"/>
    <cellStyle name="Separador de milhares 7 2 3 2 2 2 3 3" xfId="35665" xr:uid="{00000000-0005-0000-0000-0000B57C0000}"/>
    <cellStyle name="Separador de milhares 7 2 3 2 2 2 3 4" xfId="15304" xr:uid="{00000000-0005-0000-0000-0000B67C0000}"/>
    <cellStyle name="Separador de milhares 7 2 3 2 2 2 4" xfId="8051" xr:uid="{00000000-0005-0000-0000-0000B77C0000}"/>
    <cellStyle name="Separador de milhares 7 2 3 2 2 2 4 2" xfId="27238" xr:uid="{00000000-0005-0000-0000-0000B87C0000}"/>
    <cellStyle name="Separador de milhares 7 2 3 2 2 2 4 3" xfId="37418" xr:uid="{00000000-0005-0000-0000-0000B97C0000}"/>
    <cellStyle name="Separador de milhares 7 2 3 2 2 2 4 4" xfId="17057" xr:uid="{00000000-0005-0000-0000-0000BA7C0000}"/>
    <cellStyle name="Separador de milhares 7 2 3 2 2 2 5" xfId="10044" xr:uid="{00000000-0005-0000-0000-0000BB7C0000}"/>
    <cellStyle name="Separador de milhares 7 2 3 2 2 2 5 2" xfId="29228" xr:uid="{00000000-0005-0000-0000-0000BC7C0000}"/>
    <cellStyle name="Separador de milhares 7 2 3 2 2 2 5 3" xfId="39408" xr:uid="{00000000-0005-0000-0000-0000BD7C0000}"/>
    <cellStyle name="Separador de milhares 7 2 3 2 2 2 5 4" xfId="19048" xr:uid="{00000000-0005-0000-0000-0000BE7C0000}"/>
    <cellStyle name="Separador de milhares 7 2 3 2 2 2 6" xfId="11797" xr:uid="{00000000-0005-0000-0000-0000BF7C0000}"/>
    <cellStyle name="Separador de milhares 7 2 3 2 2 2 6 2" xfId="30981" xr:uid="{00000000-0005-0000-0000-0000C07C0000}"/>
    <cellStyle name="Separador de milhares 7 2 3 2 2 2 6 3" xfId="41161" xr:uid="{00000000-0005-0000-0000-0000C17C0000}"/>
    <cellStyle name="Separador de milhares 7 2 3 2 2 2 6 4" xfId="20801" xr:uid="{00000000-0005-0000-0000-0000C27C0000}"/>
    <cellStyle name="Separador de milhares 7 2 3 2 2 2 7" xfId="12673" xr:uid="{00000000-0005-0000-0000-0000C37C0000}"/>
    <cellStyle name="Separador de milhares 7 2 3 2 2 2 7 2" xfId="31857" xr:uid="{00000000-0005-0000-0000-0000C47C0000}"/>
    <cellStyle name="Separador de milhares 7 2 3 2 2 2 7 3" xfId="42037" xr:uid="{00000000-0005-0000-0000-0000C57C0000}"/>
    <cellStyle name="Separador de milhares 7 2 3 2 2 2 7 4" xfId="21677" xr:uid="{00000000-0005-0000-0000-0000C67C0000}"/>
    <cellStyle name="Separador de milhares 7 2 3 2 2 2 8" xfId="22554" xr:uid="{00000000-0005-0000-0000-0000C77C0000}"/>
    <cellStyle name="Separador de milhares 7 2 3 2 2 2 8 2" xfId="32734" xr:uid="{00000000-0005-0000-0000-0000C87C0000}"/>
    <cellStyle name="Separador de milhares 7 2 3 2 2 2 8 3" xfId="42914" xr:uid="{00000000-0005-0000-0000-0000C97C0000}"/>
    <cellStyle name="Separador de milhares 7 2 3 2 2 2 9" xfId="23733" xr:uid="{00000000-0005-0000-0000-0000CA7C0000}"/>
    <cellStyle name="Separador de milhares 7 2 3 2 2 3" xfId="4984" xr:uid="{00000000-0005-0000-0000-0000CB7C0000}"/>
    <cellStyle name="Separador de milhares 7 2 3 2 2 3 2" xfId="6736" xr:uid="{00000000-0005-0000-0000-0000CC7C0000}"/>
    <cellStyle name="Separador de milhares 7 2 3 2 2 3 2 2" xfId="25923" xr:uid="{00000000-0005-0000-0000-0000CD7C0000}"/>
    <cellStyle name="Separador de milhares 7 2 3 2 2 3 2 3" xfId="36103" xr:uid="{00000000-0005-0000-0000-0000CE7C0000}"/>
    <cellStyle name="Separador de milhares 7 2 3 2 2 3 2 4" xfId="15742" xr:uid="{00000000-0005-0000-0000-0000CF7C0000}"/>
    <cellStyle name="Separador de milhares 7 2 3 2 2 3 3" xfId="8489" xr:uid="{00000000-0005-0000-0000-0000D07C0000}"/>
    <cellStyle name="Separador de milhares 7 2 3 2 2 3 3 2" xfId="27676" xr:uid="{00000000-0005-0000-0000-0000D17C0000}"/>
    <cellStyle name="Separador de milhares 7 2 3 2 2 3 3 3" xfId="37856" xr:uid="{00000000-0005-0000-0000-0000D27C0000}"/>
    <cellStyle name="Separador de milhares 7 2 3 2 2 3 3 4" xfId="17495" xr:uid="{00000000-0005-0000-0000-0000D37C0000}"/>
    <cellStyle name="Separador de milhares 7 2 3 2 2 3 4" xfId="10482" xr:uid="{00000000-0005-0000-0000-0000D47C0000}"/>
    <cellStyle name="Separador de milhares 7 2 3 2 2 3 4 2" xfId="29666" xr:uid="{00000000-0005-0000-0000-0000D57C0000}"/>
    <cellStyle name="Separador de milhares 7 2 3 2 2 3 4 3" xfId="39846" xr:uid="{00000000-0005-0000-0000-0000D67C0000}"/>
    <cellStyle name="Separador de milhares 7 2 3 2 2 3 4 4" xfId="19486" xr:uid="{00000000-0005-0000-0000-0000D77C0000}"/>
    <cellStyle name="Separador de milhares 7 2 3 2 2 3 5" xfId="24171" xr:uid="{00000000-0005-0000-0000-0000D87C0000}"/>
    <cellStyle name="Separador de milhares 7 2 3 2 2 3 6" xfId="34351" xr:uid="{00000000-0005-0000-0000-0000D97C0000}"/>
    <cellStyle name="Separador de milhares 7 2 3 2 2 3 7" xfId="13990" xr:uid="{00000000-0005-0000-0000-0000DA7C0000}"/>
    <cellStyle name="Separador de milhares 7 2 3 2 2 4" xfId="5860" xr:uid="{00000000-0005-0000-0000-0000DB7C0000}"/>
    <cellStyle name="Separador de milhares 7 2 3 2 2 4 2" xfId="25047" xr:uid="{00000000-0005-0000-0000-0000DC7C0000}"/>
    <cellStyle name="Separador de milhares 7 2 3 2 2 4 3" xfId="35227" xr:uid="{00000000-0005-0000-0000-0000DD7C0000}"/>
    <cellStyle name="Separador de milhares 7 2 3 2 2 4 4" xfId="14866" xr:uid="{00000000-0005-0000-0000-0000DE7C0000}"/>
    <cellStyle name="Separador de milhares 7 2 3 2 2 5" xfId="7613" xr:uid="{00000000-0005-0000-0000-0000DF7C0000}"/>
    <cellStyle name="Separador de milhares 7 2 3 2 2 5 2" xfId="26800" xr:uid="{00000000-0005-0000-0000-0000E07C0000}"/>
    <cellStyle name="Separador de milhares 7 2 3 2 2 5 3" xfId="36980" xr:uid="{00000000-0005-0000-0000-0000E17C0000}"/>
    <cellStyle name="Separador de milhares 7 2 3 2 2 5 4" xfId="16619" xr:uid="{00000000-0005-0000-0000-0000E27C0000}"/>
    <cellStyle name="Separador de milhares 7 2 3 2 2 6" xfId="9606" xr:uid="{00000000-0005-0000-0000-0000E37C0000}"/>
    <cellStyle name="Separador de milhares 7 2 3 2 2 6 2" xfId="28790" xr:uid="{00000000-0005-0000-0000-0000E47C0000}"/>
    <cellStyle name="Separador de milhares 7 2 3 2 2 6 3" xfId="38970" xr:uid="{00000000-0005-0000-0000-0000E57C0000}"/>
    <cellStyle name="Separador de milhares 7 2 3 2 2 6 4" xfId="18610" xr:uid="{00000000-0005-0000-0000-0000E67C0000}"/>
    <cellStyle name="Separador de milhares 7 2 3 2 2 7" xfId="11359" xr:uid="{00000000-0005-0000-0000-0000E77C0000}"/>
    <cellStyle name="Separador de milhares 7 2 3 2 2 7 2" xfId="30543" xr:uid="{00000000-0005-0000-0000-0000E87C0000}"/>
    <cellStyle name="Separador de milhares 7 2 3 2 2 7 3" xfId="40723" xr:uid="{00000000-0005-0000-0000-0000E97C0000}"/>
    <cellStyle name="Separador de milhares 7 2 3 2 2 7 4" xfId="20363" xr:uid="{00000000-0005-0000-0000-0000EA7C0000}"/>
    <cellStyle name="Separador de milhares 7 2 3 2 2 8" xfId="12235" xr:uid="{00000000-0005-0000-0000-0000EB7C0000}"/>
    <cellStyle name="Separador de milhares 7 2 3 2 2 8 2" xfId="31419" xr:uid="{00000000-0005-0000-0000-0000EC7C0000}"/>
    <cellStyle name="Separador de milhares 7 2 3 2 2 8 3" xfId="41599" xr:uid="{00000000-0005-0000-0000-0000ED7C0000}"/>
    <cellStyle name="Separador de milhares 7 2 3 2 2 8 4" xfId="21239" xr:uid="{00000000-0005-0000-0000-0000EE7C0000}"/>
    <cellStyle name="Separador de milhares 7 2 3 2 2 9" xfId="22116" xr:uid="{00000000-0005-0000-0000-0000EF7C0000}"/>
    <cellStyle name="Separador de milhares 7 2 3 2 2 9 2" xfId="32296" xr:uid="{00000000-0005-0000-0000-0000F07C0000}"/>
    <cellStyle name="Separador de milhares 7 2 3 2 2 9 3" xfId="42476" xr:uid="{00000000-0005-0000-0000-0000F17C0000}"/>
    <cellStyle name="Separador de milhares 7 2 3 2 3" xfId="4326" xr:uid="{00000000-0005-0000-0000-0000F27C0000}"/>
    <cellStyle name="Separador de milhares 7 2 3 2 3 10" xfId="33694" xr:uid="{00000000-0005-0000-0000-0000F37C0000}"/>
    <cellStyle name="Separador de milhares 7 2 3 2 3 11" xfId="13333" xr:uid="{00000000-0005-0000-0000-0000F47C0000}"/>
    <cellStyle name="Separador de milhares 7 2 3 2 3 2" xfId="5203" xr:uid="{00000000-0005-0000-0000-0000F57C0000}"/>
    <cellStyle name="Separador de milhares 7 2 3 2 3 2 2" xfId="6955" xr:uid="{00000000-0005-0000-0000-0000F67C0000}"/>
    <cellStyle name="Separador de milhares 7 2 3 2 3 2 2 2" xfId="26142" xr:uid="{00000000-0005-0000-0000-0000F77C0000}"/>
    <cellStyle name="Separador de milhares 7 2 3 2 3 2 2 3" xfId="36322" xr:uid="{00000000-0005-0000-0000-0000F87C0000}"/>
    <cellStyle name="Separador de milhares 7 2 3 2 3 2 2 4" xfId="15961" xr:uid="{00000000-0005-0000-0000-0000F97C0000}"/>
    <cellStyle name="Separador de milhares 7 2 3 2 3 2 3" xfId="8708" xr:uid="{00000000-0005-0000-0000-0000FA7C0000}"/>
    <cellStyle name="Separador de milhares 7 2 3 2 3 2 3 2" xfId="27895" xr:uid="{00000000-0005-0000-0000-0000FB7C0000}"/>
    <cellStyle name="Separador de milhares 7 2 3 2 3 2 3 3" xfId="38075" xr:uid="{00000000-0005-0000-0000-0000FC7C0000}"/>
    <cellStyle name="Separador de milhares 7 2 3 2 3 2 3 4" xfId="17714" xr:uid="{00000000-0005-0000-0000-0000FD7C0000}"/>
    <cellStyle name="Separador de milhares 7 2 3 2 3 2 4" xfId="10701" xr:uid="{00000000-0005-0000-0000-0000FE7C0000}"/>
    <cellStyle name="Separador de milhares 7 2 3 2 3 2 4 2" xfId="29885" xr:uid="{00000000-0005-0000-0000-0000FF7C0000}"/>
    <cellStyle name="Separador de milhares 7 2 3 2 3 2 4 3" xfId="40065" xr:uid="{00000000-0005-0000-0000-0000007D0000}"/>
    <cellStyle name="Separador de milhares 7 2 3 2 3 2 4 4" xfId="19705" xr:uid="{00000000-0005-0000-0000-0000017D0000}"/>
    <cellStyle name="Separador de milhares 7 2 3 2 3 2 5" xfId="24390" xr:uid="{00000000-0005-0000-0000-0000027D0000}"/>
    <cellStyle name="Separador de milhares 7 2 3 2 3 2 6" xfId="34570" xr:uid="{00000000-0005-0000-0000-0000037D0000}"/>
    <cellStyle name="Separador de milhares 7 2 3 2 3 2 7" xfId="14209" xr:uid="{00000000-0005-0000-0000-0000047D0000}"/>
    <cellStyle name="Separador de milhares 7 2 3 2 3 3" xfId="6079" xr:uid="{00000000-0005-0000-0000-0000057D0000}"/>
    <cellStyle name="Separador de milhares 7 2 3 2 3 3 2" xfId="25266" xr:uid="{00000000-0005-0000-0000-0000067D0000}"/>
    <cellStyle name="Separador de milhares 7 2 3 2 3 3 3" xfId="35446" xr:uid="{00000000-0005-0000-0000-0000077D0000}"/>
    <cellStyle name="Separador de milhares 7 2 3 2 3 3 4" xfId="15085" xr:uid="{00000000-0005-0000-0000-0000087D0000}"/>
    <cellStyle name="Separador de milhares 7 2 3 2 3 4" xfId="7832" xr:uid="{00000000-0005-0000-0000-0000097D0000}"/>
    <cellStyle name="Separador de milhares 7 2 3 2 3 4 2" xfId="27019" xr:uid="{00000000-0005-0000-0000-00000A7D0000}"/>
    <cellStyle name="Separador de milhares 7 2 3 2 3 4 3" xfId="37199" xr:uid="{00000000-0005-0000-0000-00000B7D0000}"/>
    <cellStyle name="Separador de milhares 7 2 3 2 3 4 4" xfId="16838" xr:uid="{00000000-0005-0000-0000-00000C7D0000}"/>
    <cellStyle name="Separador de milhares 7 2 3 2 3 5" xfId="9825" xr:uid="{00000000-0005-0000-0000-00000D7D0000}"/>
    <cellStyle name="Separador de milhares 7 2 3 2 3 5 2" xfId="29009" xr:uid="{00000000-0005-0000-0000-00000E7D0000}"/>
    <cellStyle name="Separador de milhares 7 2 3 2 3 5 3" xfId="39189" xr:uid="{00000000-0005-0000-0000-00000F7D0000}"/>
    <cellStyle name="Separador de milhares 7 2 3 2 3 5 4" xfId="18829" xr:uid="{00000000-0005-0000-0000-0000107D0000}"/>
    <cellStyle name="Separador de milhares 7 2 3 2 3 6" xfId="11578" xr:uid="{00000000-0005-0000-0000-0000117D0000}"/>
    <cellStyle name="Separador de milhares 7 2 3 2 3 6 2" xfId="30762" xr:uid="{00000000-0005-0000-0000-0000127D0000}"/>
    <cellStyle name="Separador de milhares 7 2 3 2 3 6 3" xfId="40942" xr:uid="{00000000-0005-0000-0000-0000137D0000}"/>
    <cellStyle name="Separador de milhares 7 2 3 2 3 6 4" xfId="20582" xr:uid="{00000000-0005-0000-0000-0000147D0000}"/>
    <cellStyle name="Separador de milhares 7 2 3 2 3 7" xfId="12454" xr:uid="{00000000-0005-0000-0000-0000157D0000}"/>
    <cellStyle name="Separador de milhares 7 2 3 2 3 7 2" xfId="31638" xr:uid="{00000000-0005-0000-0000-0000167D0000}"/>
    <cellStyle name="Separador de milhares 7 2 3 2 3 7 3" xfId="41818" xr:uid="{00000000-0005-0000-0000-0000177D0000}"/>
    <cellStyle name="Separador de milhares 7 2 3 2 3 7 4" xfId="21458" xr:uid="{00000000-0005-0000-0000-0000187D0000}"/>
    <cellStyle name="Separador de milhares 7 2 3 2 3 8" xfId="22335" xr:uid="{00000000-0005-0000-0000-0000197D0000}"/>
    <cellStyle name="Separador de milhares 7 2 3 2 3 8 2" xfId="32515" xr:uid="{00000000-0005-0000-0000-00001A7D0000}"/>
    <cellStyle name="Separador de milhares 7 2 3 2 3 8 3" xfId="42695" xr:uid="{00000000-0005-0000-0000-00001B7D0000}"/>
    <cellStyle name="Separador de milhares 7 2 3 2 3 9" xfId="23514" xr:uid="{00000000-0005-0000-0000-00001C7D0000}"/>
    <cellStyle name="Separador de milhares 7 2 3 2 4" xfId="4765" xr:uid="{00000000-0005-0000-0000-00001D7D0000}"/>
    <cellStyle name="Separador de milhares 7 2 3 2 4 2" xfId="6517" xr:uid="{00000000-0005-0000-0000-00001E7D0000}"/>
    <cellStyle name="Separador de milhares 7 2 3 2 4 2 2" xfId="25704" xr:uid="{00000000-0005-0000-0000-00001F7D0000}"/>
    <cellStyle name="Separador de milhares 7 2 3 2 4 2 3" xfId="35884" xr:uid="{00000000-0005-0000-0000-0000207D0000}"/>
    <cellStyle name="Separador de milhares 7 2 3 2 4 2 4" xfId="15523" xr:uid="{00000000-0005-0000-0000-0000217D0000}"/>
    <cellStyle name="Separador de milhares 7 2 3 2 4 3" xfId="8270" xr:uid="{00000000-0005-0000-0000-0000227D0000}"/>
    <cellStyle name="Separador de milhares 7 2 3 2 4 3 2" xfId="27457" xr:uid="{00000000-0005-0000-0000-0000237D0000}"/>
    <cellStyle name="Separador de milhares 7 2 3 2 4 3 3" xfId="37637" xr:uid="{00000000-0005-0000-0000-0000247D0000}"/>
    <cellStyle name="Separador de milhares 7 2 3 2 4 3 4" xfId="17276" xr:uid="{00000000-0005-0000-0000-0000257D0000}"/>
    <cellStyle name="Separador de milhares 7 2 3 2 4 4" xfId="10263" xr:uid="{00000000-0005-0000-0000-0000267D0000}"/>
    <cellStyle name="Separador de milhares 7 2 3 2 4 4 2" xfId="29447" xr:uid="{00000000-0005-0000-0000-0000277D0000}"/>
    <cellStyle name="Separador de milhares 7 2 3 2 4 4 3" xfId="39627" xr:uid="{00000000-0005-0000-0000-0000287D0000}"/>
    <cellStyle name="Separador de milhares 7 2 3 2 4 4 4" xfId="19267" xr:uid="{00000000-0005-0000-0000-0000297D0000}"/>
    <cellStyle name="Separador de milhares 7 2 3 2 4 5" xfId="23952" xr:uid="{00000000-0005-0000-0000-00002A7D0000}"/>
    <cellStyle name="Separador de milhares 7 2 3 2 4 6" xfId="34132" xr:uid="{00000000-0005-0000-0000-00002B7D0000}"/>
    <cellStyle name="Separador de milhares 7 2 3 2 4 7" xfId="13771" xr:uid="{00000000-0005-0000-0000-00002C7D0000}"/>
    <cellStyle name="Separador de milhares 7 2 3 2 5" xfId="5641" xr:uid="{00000000-0005-0000-0000-00002D7D0000}"/>
    <cellStyle name="Separador de milhares 7 2 3 2 5 2" xfId="9167" xr:uid="{00000000-0005-0000-0000-00002E7D0000}"/>
    <cellStyle name="Separador de milhares 7 2 3 2 5 2 2" xfId="28351" xr:uid="{00000000-0005-0000-0000-00002F7D0000}"/>
    <cellStyle name="Separador de milhares 7 2 3 2 5 2 3" xfId="38531" xr:uid="{00000000-0005-0000-0000-0000307D0000}"/>
    <cellStyle name="Separador de milhares 7 2 3 2 5 2 4" xfId="18171" xr:uid="{00000000-0005-0000-0000-0000317D0000}"/>
    <cellStyle name="Separador de milhares 7 2 3 2 5 3" xfId="24828" xr:uid="{00000000-0005-0000-0000-0000327D0000}"/>
    <cellStyle name="Separador de milhares 7 2 3 2 5 4" xfId="35008" xr:uid="{00000000-0005-0000-0000-0000337D0000}"/>
    <cellStyle name="Separador de milhares 7 2 3 2 5 5" xfId="14647" xr:uid="{00000000-0005-0000-0000-0000347D0000}"/>
    <cellStyle name="Separador de milhares 7 2 3 2 6" xfId="7394" xr:uid="{00000000-0005-0000-0000-0000357D0000}"/>
    <cellStyle name="Separador de milhares 7 2 3 2 6 2" xfId="26581" xr:uid="{00000000-0005-0000-0000-0000367D0000}"/>
    <cellStyle name="Separador de milhares 7 2 3 2 6 3" xfId="36761" xr:uid="{00000000-0005-0000-0000-0000377D0000}"/>
    <cellStyle name="Separador de milhares 7 2 3 2 6 4" xfId="16400" xr:uid="{00000000-0005-0000-0000-0000387D0000}"/>
    <cellStyle name="Separador de milhares 7 2 3 2 7" xfId="9387" xr:uid="{00000000-0005-0000-0000-0000397D0000}"/>
    <cellStyle name="Separador de milhares 7 2 3 2 7 2" xfId="28571" xr:uid="{00000000-0005-0000-0000-00003A7D0000}"/>
    <cellStyle name="Separador de milhares 7 2 3 2 7 3" xfId="38751" xr:uid="{00000000-0005-0000-0000-00003B7D0000}"/>
    <cellStyle name="Separador de milhares 7 2 3 2 7 4" xfId="18391" xr:uid="{00000000-0005-0000-0000-00003C7D0000}"/>
    <cellStyle name="Separador de milhares 7 2 3 2 8" xfId="11140" xr:uid="{00000000-0005-0000-0000-00003D7D0000}"/>
    <cellStyle name="Separador de milhares 7 2 3 2 8 2" xfId="30324" xr:uid="{00000000-0005-0000-0000-00003E7D0000}"/>
    <cellStyle name="Separador de milhares 7 2 3 2 8 3" xfId="40504" xr:uid="{00000000-0005-0000-0000-00003F7D0000}"/>
    <cellStyle name="Separador de milhares 7 2 3 2 8 4" xfId="20144" xr:uid="{00000000-0005-0000-0000-0000407D0000}"/>
    <cellStyle name="Separador de milhares 7 2 3 2 9" xfId="12016" xr:uid="{00000000-0005-0000-0000-0000417D0000}"/>
    <cellStyle name="Separador de milhares 7 2 3 2 9 2" xfId="31200" xr:uid="{00000000-0005-0000-0000-0000427D0000}"/>
    <cellStyle name="Separador de milhares 7 2 3 2 9 3" xfId="41380" xr:uid="{00000000-0005-0000-0000-0000437D0000}"/>
    <cellStyle name="Separador de milhares 7 2 3 2 9 4" xfId="21020" xr:uid="{00000000-0005-0000-0000-0000447D0000}"/>
    <cellStyle name="Separador de milhares 7 2 3 3" xfId="3989" xr:uid="{00000000-0005-0000-0000-0000457D0000}"/>
    <cellStyle name="Separador de milhares 7 2 3 3 10" xfId="23177" xr:uid="{00000000-0005-0000-0000-0000467D0000}"/>
    <cellStyle name="Separador de milhares 7 2 3 3 11" xfId="33357" xr:uid="{00000000-0005-0000-0000-0000477D0000}"/>
    <cellStyle name="Separador de milhares 7 2 3 3 12" xfId="12996" xr:uid="{00000000-0005-0000-0000-0000487D0000}"/>
    <cellStyle name="Separador de milhares 7 2 3 3 2" xfId="4427" xr:uid="{00000000-0005-0000-0000-0000497D0000}"/>
    <cellStyle name="Separador de milhares 7 2 3 3 2 10" xfId="33795" xr:uid="{00000000-0005-0000-0000-00004A7D0000}"/>
    <cellStyle name="Separador de milhares 7 2 3 3 2 11" xfId="13434" xr:uid="{00000000-0005-0000-0000-00004B7D0000}"/>
    <cellStyle name="Separador de milhares 7 2 3 3 2 2" xfId="5304" xr:uid="{00000000-0005-0000-0000-00004C7D0000}"/>
    <cellStyle name="Separador de milhares 7 2 3 3 2 2 2" xfId="7056" xr:uid="{00000000-0005-0000-0000-00004D7D0000}"/>
    <cellStyle name="Separador de milhares 7 2 3 3 2 2 2 2" xfId="26243" xr:uid="{00000000-0005-0000-0000-00004E7D0000}"/>
    <cellStyle name="Separador de milhares 7 2 3 3 2 2 2 3" xfId="36423" xr:uid="{00000000-0005-0000-0000-00004F7D0000}"/>
    <cellStyle name="Separador de milhares 7 2 3 3 2 2 2 4" xfId="16062" xr:uid="{00000000-0005-0000-0000-0000507D0000}"/>
    <cellStyle name="Separador de milhares 7 2 3 3 2 2 3" xfId="8809" xr:uid="{00000000-0005-0000-0000-0000517D0000}"/>
    <cellStyle name="Separador de milhares 7 2 3 3 2 2 3 2" xfId="27996" xr:uid="{00000000-0005-0000-0000-0000527D0000}"/>
    <cellStyle name="Separador de milhares 7 2 3 3 2 2 3 3" xfId="38176" xr:uid="{00000000-0005-0000-0000-0000537D0000}"/>
    <cellStyle name="Separador de milhares 7 2 3 3 2 2 3 4" xfId="17815" xr:uid="{00000000-0005-0000-0000-0000547D0000}"/>
    <cellStyle name="Separador de milhares 7 2 3 3 2 2 4" xfId="10802" xr:uid="{00000000-0005-0000-0000-0000557D0000}"/>
    <cellStyle name="Separador de milhares 7 2 3 3 2 2 4 2" xfId="29986" xr:uid="{00000000-0005-0000-0000-0000567D0000}"/>
    <cellStyle name="Separador de milhares 7 2 3 3 2 2 4 3" xfId="40166" xr:uid="{00000000-0005-0000-0000-0000577D0000}"/>
    <cellStyle name="Separador de milhares 7 2 3 3 2 2 4 4" xfId="19806" xr:uid="{00000000-0005-0000-0000-0000587D0000}"/>
    <cellStyle name="Separador de milhares 7 2 3 3 2 2 5" xfId="24491" xr:uid="{00000000-0005-0000-0000-0000597D0000}"/>
    <cellStyle name="Separador de milhares 7 2 3 3 2 2 6" xfId="34671" xr:uid="{00000000-0005-0000-0000-00005A7D0000}"/>
    <cellStyle name="Separador de milhares 7 2 3 3 2 2 7" xfId="14310" xr:uid="{00000000-0005-0000-0000-00005B7D0000}"/>
    <cellStyle name="Separador de milhares 7 2 3 3 2 3" xfId="6180" xr:uid="{00000000-0005-0000-0000-00005C7D0000}"/>
    <cellStyle name="Separador de milhares 7 2 3 3 2 3 2" xfId="25367" xr:uid="{00000000-0005-0000-0000-00005D7D0000}"/>
    <cellStyle name="Separador de milhares 7 2 3 3 2 3 3" xfId="35547" xr:uid="{00000000-0005-0000-0000-00005E7D0000}"/>
    <cellStyle name="Separador de milhares 7 2 3 3 2 3 4" xfId="15186" xr:uid="{00000000-0005-0000-0000-00005F7D0000}"/>
    <cellStyle name="Separador de milhares 7 2 3 3 2 4" xfId="7933" xr:uid="{00000000-0005-0000-0000-0000607D0000}"/>
    <cellStyle name="Separador de milhares 7 2 3 3 2 4 2" xfId="27120" xr:uid="{00000000-0005-0000-0000-0000617D0000}"/>
    <cellStyle name="Separador de milhares 7 2 3 3 2 4 3" xfId="37300" xr:uid="{00000000-0005-0000-0000-0000627D0000}"/>
    <cellStyle name="Separador de milhares 7 2 3 3 2 4 4" xfId="16939" xr:uid="{00000000-0005-0000-0000-0000637D0000}"/>
    <cellStyle name="Separador de milhares 7 2 3 3 2 5" xfId="9926" xr:uid="{00000000-0005-0000-0000-0000647D0000}"/>
    <cellStyle name="Separador de milhares 7 2 3 3 2 5 2" xfId="29110" xr:uid="{00000000-0005-0000-0000-0000657D0000}"/>
    <cellStyle name="Separador de milhares 7 2 3 3 2 5 3" xfId="39290" xr:uid="{00000000-0005-0000-0000-0000667D0000}"/>
    <cellStyle name="Separador de milhares 7 2 3 3 2 5 4" xfId="18930" xr:uid="{00000000-0005-0000-0000-0000677D0000}"/>
    <cellStyle name="Separador de milhares 7 2 3 3 2 6" xfId="11679" xr:uid="{00000000-0005-0000-0000-0000687D0000}"/>
    <cellStyle name="Separador de milhares 7 2 3 3 2 6 2" xfId="30863" xr:uid="{00000000-0005-0000-0000-0000697D0000}"/>
    <cellStyle name="Separador de milhares 7 2 3 3 2 6 3" xfId="41043" xr:uid="{00000000-0005-0000-0000-00006A7D0000}"/>
    <cellStyle name="Separador de milhares 7 2 3 3 2 6 4" xfId="20683" xr:uid="{00000000-0005-0000-0000-00006B7D0000}"/>
    <cellStyle name="Separador de milhares 7 2 3 3 2 7" xfId="12555" xr:uid="{00000000-0005-0000-0000-00006C7D0000}"/>
    <cellStyle name="Separador de milhares 7 2 3 3 2 7 2" xfId="31739" xr:uid="{00000000-0005-0000-0000-00006D7D0000}"/>
    <cellStyle name="Separador de milhares 7 2 3 3 2 7 3" xfId="41919" xr:uid="{00000000-0005-0000-0000-00006E7D0000}"/>
    <cellStyle name="Separador de milhares 7 2 3 3 2 7 4" xfId="21559" xr:uid="{00000000-0005-0000-0000-00006F7D0000}"/>
    <cellStyle name="Separador de milhares 7 2 3 3 2 8" xfId="22436" xr:uid="{00000000-0005-0000-0000-0000707D0000}"/>
    <cellStyle name="Separador de milhares 7 2 3 3 2 8 2" xfId="32616" xr:uid="{00000000-0005-0000-0000-0000717D0000}"/>
    <cellStyle name="Separador de milhares 7 2 3 3 2 8 3" xfId="42796" xr:uid="{00000000-0005-0000-0000-0000727D0000}"/>
    <cellStyle name="Separador de milhares 7 2 3 3 2 9" xfId="23615" xr:uid="{00000000-0005-0000-0000-0000737D0000}"/>
    <cellStyle name="Separador de milhares 7 2 3 3 3" xfId="4866" xr:uid="{00000000-0005-0000-0000-0000747D0000}"/>
    <cellStyle name="Separador de milhares 7 2 3 3 3 2" xfId="6618" xr:uid="{00000000-0005-0000-0000-0000757D0000}"/>
    <cellStyle name="Separador de milhares 7 2 3 3 3 2 2" xfId="25805" xr:uid="{00000000-0005-0000-0000-0000767D0000}"/>
    <cellStyle name="Separador de milhares 7 2 3 3 3 2 3" xfId="35985" xr:uid="{00000000-0005-0000-0000-0000777D0000}"/>
    <cellStyle name="Separador de milhares 7 2 3 3 3 2 4" xfId="15624" xr:uid="{00000000-0005-0000-0000-0000787D0000}"/>
    <cellStyle name="Separador de milhares 7 2 3 3 3 3" xfId="8371" xr:uid="{00000000-0005-0000-0000-0000797D0000}"/>
    <cellStyle name="Separador de milhares 7 2 3 3 3 3 2" xfId="27558" xr:uid="{00000000-0005-0000-0000-00007A7D0000}"/>
    <cellStyle name="Separador de milhares 7 2 3 3 3 3 3" xfId="37738" xr:uid="{00000000-0005-0000-0000-00007B7D0000}"/>
    <cellStyle name="Separador de milhares 7 2 3 3 3 3 4" xfId="17377" xr:uid="{00000000-0005-0000-0000-00007C7D0000}"/>
    <cellStyle name="Separador de milhares 7 2 3 3 3 4" xfId="10364" xr:uid="{00000000-0005-0000-0000-00007D7D0000}"/>
    <cellStyle name="Separador de milhares 7 2 3 3 3 4 2" xfId="29548" xr:uid="{00000000-0005-0000-0000-00007E7D0000}"/>
    <cellStyle name="Separador de milhares 7 2 3 3 3 4 3" xfId="39728" xr:uid="{00000000-0005-0000-0000-00007F7D0000}"/>
    <cellStyle name="Separador de milhares 7 2 3 3 3 4 4" xfId="19368" xr:uid="{00000000-0005-0000-0000-0000807D0000}"/>
    <cellStyle name="Separador de milhares 7 2 3 3 3 5" xfId="24053" xr:uid="{00000000-0005-0000-0000-0000817D0000}"/>
    <cellStyle name="Separador de milhares 7 2 3 3 3 6" xfId="34233" xr:uid="{00000000-0005-0000-0000-0000827D0000}"/>
    <cellStyle name="Separador de milhares 7 2 3 3 3 7" xfId="13872" xr:uid="{00000000-0005-0000-0000-0000837D0000}"/>
    <cellStyle name="Separador de milhares 7 2 3 3 4" xfId="5742" xr:uid="{00000000-0005-0000-0000-0000847D0000}"/>
    <cellStyle name="Separador de milhares 7 2 3 3 4 2" xfId="24929" xr:uid="{00000000-0005-0000-0000-0000857D0000}"/>
    <cellStyle name="Separador de milhares 7 2 3 3 4 3" xfId="35109" xr:uid="{00000000-0005-0000-0000-0000867D0000}"/>
    <cellStyle name="Separador de milhares 7 2 3 3 4 4" xfId="14748" xr:uid="{00000000-0005-0000-0000-0000877D0000}"/>
    <cellStyle name="Separador de milhares 7 2 3 3 5" xfId="7495" xr:uid="{00000000-0005-0000-0000-0000887D0000}"/>
    <cellStyle name="Separador de milhares 7 2 3 3 5 2" xfId="26682" xr:uid="{00000000-0005-0000-0000-0000897D0000}"/>
    <cellStyle name="Separador de milhares 7 2 3 3 5 3" xfId="36862" xr:uid="{00000000-0005-0000-0000-00008A7D0000}"/>
    <cellStyle name="Separador de milhares 7 2 3 3 5 4" xfId="16501" xr:uid="{00000000-0005-0000-0000-00008B7D0000}"/>
    <cellStyle name="Separador de milhares 7 2 3 3 6" xfId="9488" xr:uid="{00000000-0005-0000-0000-00008C7D0000}"/>
    <cellStyle name="Separador de milhares 7 2 3 3 6 2" xfId="28672" xr:uid="{00000000-0005-0000-0000-00008D7D0000}"/>
    <cellStyle name="Separador de milhares 7 2 3 3 6 3" xfId="38852" xr:uid="{00000000-0005-0000-0000-00008E7D0000}"/>
    <cellStyle name="Separador de milhares 7 2 3 3 6 4" xfId="18492" xr:uid="{00000000-0005-0000-0000-00008F7D0000}"/>
    <cellStyle name="Separador de milhares 7 2 3 3 7" xfId="11241" xr:uid="{00000000-0005-0000-0000-0000907D0000}"/>
    <cellStyle name="Separador de milhares 7 2 3 3 7 2" xfId="30425" xr:uid="{00000000-0005-0000-0000-0000917D0000}"/>
    <cellStyle name="Separador de milhares 7 2 3 3 7 3" xfId="40605" xr:uid="{00000000-0005-0000-0000-0000927D0000}"/>
    <cellStyle name="Separador de milhares 7 2 3 3 7 4" xfId="20245" xr:uid="{00000000-0005-0000-0000-0000937D0000}"/>
    <cellStyle name="Separador de milhares 7 2 3 3 8" xfId="12117" xr:uid="{00000000-0005-0000-0000-0000947D0000}"/>
    <cellStyle name="Separador de milhares 7 2 3 3 8 2" xfId="31301" xr:uid="{00000000-0005-0000-0000-0000957D0000}"/>
    <cellStyle name="Separador de milhares 7 2 3 3 8 3" xfId="41481" xr:uid="{00000000-0005-0000-0000-0000967D0000}"/>
    <cellStyle name="Separador de milhares 7 2 3 3 8 4" xfId="21121" xr:uid="{00000000-0005-0000-0000-0000977D0000}"/>
    <cellStyle name="Separador de milhares 7 2 3 3 9" xfId="21998" xr:uid="{00000000-0005-0000-0000-0000987D0000}"/>
    <cellStyle name="Separador de milhares 7 2 3 3 9 2" xfId="32178" xr:uid="{00000000-0005-0000-0000-0000997D0000}"/>
    <cellStyle name="Separador de milhares 7 2 3 3 9 3" xfId="42358" xr:uid="{00000000-0005-0000-0000-00009A7D0000}"/>
    <cellStyle name="Separador de milhares 7 2 3 4" xfId="4208" xr:uid="{00000000-0005-0000-0000-00009B7D0000}"/>
    <cellStyle name="Separador de milhares 7 2 3 4 10" xfId="33576" xr:uid="{00000000-0005-0000-0000-00009C7D0000}"/>
    <cellStyle name="Separador de milhares 7 2 3 4 11" xfId="13215" xr:uid="{00000000-0005-0000-0000-00009D7D0000}"/>
    <cellStyle name="Separador de milhares 7 2 3 4 2" xfId="5085" xr:uid="{00000000-0005-0000-0000-00009E7D0000}"/>
    <cellStyle name="Separador de milhares 7 2 3 4 2 2" xfId="6837" xr:uid="{00000000-0005-0000-0000-00009F7D0000}"/>
    <cellStyle name="Separador de milhares 7 2 3 4 2 2 2" xfId="26024" xr:uid="{00000000-0005-0000-0000-0000A07D0000}"/>
    <cellStyle name="Separador de milhares 7 2 3 4 2 2 3" xfId="36204" xr:uid="{00000000-0005-0000-0000-0000A17D0000}"/>
    <cellStyle name="Separador de milhares 7 2 3 4 2 2 4" xfId="15843" xr:uid="{00000000-0005-0000-0000-0000A27D0000}"/>
    <cellStyle name="Separador de milhares 7 2 3 4 2 3" xfId="8590" xr:uid="{00000000-0005-0000-0000-0000A37D0000}"/>
    <cellStyle name="Separador de milhares 7 2 3 4 2 3 2" xfId="27777" xr:uid="{00000000-0005-0000-0000-0000A47D0000}"/>
    <cellStyle name="Separador de milhares 7 2 3 4 2 3 3" xfId="37957" xr:uid="{00000000-0005-0000-0000-0000A57D0000}"/>
    <cellStyle name="Separador de milhares 7 2 3 4 2 3 4" xfId="17596" xr:uid="{00000000-0005-0000-0000-0000A67D0000}"/>
    <cellStyle name="Separador de milhares 7 2 3 4 2 4" xfId="10583" xr:uid="{00000000-0005-0000-0000-0000A77D0000}"/>
    <cellStyle name="Separador de milhares 7 2 3 4 2 4 2" xfId="29767" xr:uid="{00000000-0005-0000-0000-0000A87D0000}"/>
    <cellStyle name="Separador de milhares 7 2 3 4 2 4 3" xfId="39947" xr:uid="{00000000-0005-0000-0000-0000A97D0000}"/>
    <cellStyle name="Separador de milhares 7 2 3 4 2 4 4" xfId="19587" xr:uid="{00000000-0005-0000-0000-0000AA7D0000}"/>
    <cellStyle name="Separador de milhares 7 2 3 4 2 5" xfId="24272" xr:uid="{00000000-0005-0000-0000-0000AB7D0000}"/>
    <cellStyle name="Separador de milhares 7 2 3 4 2 6" xfId="34452" xr:uid="{00000000-0005-0000-0000-0000AC7D0000}"/>
    <cellStyle name="Separador de milhares 7 2 3 4 2 7" xfId="14091" xr:uid="{00000000-0005-0000-0000-0000AD7D0000}"/>
    <cellStyle name="Separador de milhares 7 2 3 4 3" xfId="5961" xr:uid="{00000000-0005-0000-0000-0000AE7D0000}"/>
    <cellStyle name="Separador de milhares 7 2 3 4 3 2" xfId="25148" xr:uid="{00000000-0005-0000-0000-0000AF7D0000}"/>
    <cellStyle name="Separador de milhares 7 2 3 4 3 3" xfId="35328" xr:uid="{00000000-0005-0000-0000-0000B07D0000}"/>
    <cellStyle name="Separador de milhares 7 2 3 4 3 4" xfId="14967" xr:uid="{00000000-0005-0000-0000-0000B17D0000}"/>
    <cellStyle name="Separador de milhares 7 2 3 4 4" xfId="7714" xr:uid="{00000000-0005-0000-0000-0000B27D0000}"/>
    <cellStyle name="Separador de milhares 7 2 3 4 4 2" xfId="26901" xr:uid="{00000000-0005-0000-0000-0000B37D0000}"/>
    <cellStyle name="Separador de milhares 7 2 3 4 4 3" xfId="37081" xr:uid="{00000000-0005-0000-0000-0000B47D0000}"/>
    <cellStyle name="Separador de milhares 7 2 3 4 4 4" xfId="16720" xr:uid="{00000000-0005-0000-0000-0000B57D0000}"/>
    <cellStyle name="Separador de milhares 7 2 3 4 5" xfId="9707" xr:uid="{00000000-0005-0000-0000-0000B67D0000}"/>
    <cellStyle name="Separador de milhares 7 2 3 4 5 2" xfId="28891" xr:uid="{00000000-0005-0000-0000-0000B77D0000}"/>
    <cellStyle name="Separador de milhares 7 2 3 4 5 3" xfId="39071" xr:uid="{00000000-0005-0000-0000-0000B87D0000}"/>
    <cellStyle name="Separador de milhares 7 2 3 4 5 4" xfId="18711" xr:uid="{00000000-0005-0000-0000-0000B97D0000}"/>
    <cellStyle name="Separador de milhares 7 2 3 4 6" xfId="11460" xr:uid="{00000000-0005-0000-0000-0000BA7D0000}"/>
    <cellStyle name="Separador de milhares 7 2 3 4 6 2" xfId="30644" xr:uid="{00000000-0005-0000-0000-0000BB7D0000}"/>
    <cellStyle name="Separador de milhares 7 2 3 4 6 3" xfId="40824" xr:uid="{00000000-0005-0000-0000-0000BC7D0000}"/>
    <cellStyle name="Separador de milhares 7 2 3 4 6 4" xfId="20464" xr:uid="{00000000-0005-0000-0000-0000BD7D0000}"/>
    <cellStyle name="Separador de milhares 7 2 3 4 7" xfId="12336" xr:uid="{00000000-0005-0000-0000-0000BE7D0000}"/>
    <cellStyle name="Separador de milhares 7 2 3 4 7 2" xfId="31520" xr:uid="{00000000-0005-0000-0000-0000BF7D0000}"/>
    <cellStyle name="Separador de milhares 7 2 3 4 7 3" xfId="41700" xr:uid="{00000000-0005-0000-0000-0000C07D0000}"/>
    <cellStyle name="Separador de milhares 7 2 3 4 7 4" xfId="21340" xr:uid="{00000000-0005-0000-0000-0000C17D0000}"/>
    <cellStyle name="Separador de milhares 7 2 3 4 8" xfId="22217" xr:uid="{00000000-0005-0000-0000-0000C27D0000}"/>
    <cellStyle name="Separador de milhares 7 2 3 4 8 2" xfId="32397" xr:uid="{00000000-0005-0000-0000-0000C37D0000}"/>
    <cellStyle name="Separador de milhares 7 2 3 4 8 3" xfId="42577" xr:uid="{00000000-0005-0000-0000-0000C47D0000}"/>
    <cellStyle name="Separador de milhares 7 2 3 4 9" xfId="23396" xr:uid="{00000000-0005-0000-0000-0000C57D0000}"/>
    <cellStyle name="Separador de milhares 7 2 3 5" xfId="4647" xr:uid="{00000000-0005-0000-0000-0000C67D0000}"/>
    <cellStyle name="Separador de milhares 7 2 3 5 2" xfId="6399" xr:uid="{00000000-0005-0000-0000-0000C77D0000}"/>
    <cellStyle name="Separador de milhares 7 2 3 5 2 2" xfId="25586" xr:uid="{00000000-0005-0000-0000-0000C87D0000}"/>
    <cellStyle name="Separador de milhares 7 2 3 5 2 3" xfId="35766" xr:uid="{00000000-0005-0000-0000-0000C97D0000}"/>
    <cellStyle name="Separador de milhares 7 2 3 5 2 4" xfId="15405" xr:uid="{00000000-0005-0000-0000-0000CA7D0000}"/>
    <cellStyle name="Separador de milhares 7 2 3 5 3" xfId="8152" xr:uid="{00000000-0005-0000-0000-0000CB7D0000}"/>
    <cellStyle name="Separador de milhares 7 2 3 5 3 2" xfId="27339" xr:uid="{00000000-0005-0000-0000-0000CC7D0000}"/>
    <cellStyle name="Separador de milhares 7 2 3 5 3 3" xfId="37519" xr:uid="{00000000-0005-0000-0000-0000CD7D0000}"/>
    <cellStyle name="Separador de milhares 7 2 3 5 3 4" xfId="17158" xr:uid="{00000000-0005-0000-0000-0000CE7D0000}"/>
    <cellStyle name="Separador de milhares 7 2 3 5 4" xfId="10145" xr:uid="{00000000-0005-0000-0000-0000CF7D0000}"/>
    <cellStyle name="Separador de milhares 7 2 3 5 4 2" xfId="29329" xr:uid="{00000000-0005-0000-0000-0000D07D0000}"/>
    <cellStyle name="Separador de milhares 7 2 3 5 4 3" xfId="39509" xr:uid="{00000000-0005-0000-0000-0000D17D0000}"/>
    <cellStyle name="Separador de milhares 7 2 3 5 4 4" xfId="19149" xr:uid="{00000000-0005-0000-0000-0000D27D0000}"/>
    <cellStyle name="Separador de milhares 7 2 3 5 5" xfId="23834" xr:uid="{00000000-0005-0000-0000-0000D37D0000}"/>
    <cellStyle name="Separador de milhares 7 2 3 5 6" xfId="34014" xr:uid="{00000000-0005-0000-0000-0000D47D0000}"/>
    <cellStyle name="Separador de milhares 7 2 3 5 7" xfId="13653" xr:uid="{00000000-0005-0000-0000-0000D57D0000}"/>
    <cellStyle name="Separador de milhares 7 2 3 6" xfId="5523" xr:uid="{00000000-0005-0000-0000-0000D67D0000}"/>
    <cellStyle name="Separador de milhares 7 2 3 6 2" xfId="9049" xr:uid="{00000000-0005-0000-0000-0000D77D0000}"/>
    <cellStyle name="Separador de milhares 7 2 3 6 2 2" xfId="28233" xr:uid="{00000000-0005-0000-0000-0000D87D0000}"/>
    <cellStyle name="Separador de milhares 7 2 3 6 2 3" xfId="38413" xr:uid="{00000000-0005-0000-0000-0000D97D0000}"/>
    <cellStyle name="Separador de milhares 7 2 3 6 2 4" xfId="18053" xr:uid="{00000000-0005-0000-0000-0000DA7D0000}"/>
    <cellStyle name="Separador de milhares 7 2 3 6 3" xfId="24710" xr:uid="{00000000-0005-0000-0000-0000DB7D0000}"/>
    <cellStyle name="Separador de milhares 7 2 3 6 4" xfId="34890" xr:uid="{00000000-0005-0000-0000-0000DC7D0000}"/>
    <cellStyle name="Separador de milhares 7 2 3 6 5" xfId="14529" xr:uid="{00000000-0005-0000-0000-0000DD7D0000}"/>
    <cellStyle name="Separador de milhares 7 2 3 7" xfId="7276" xr:uid="{00000000-0005-0000-0000-0000DE7D0000}"/>
    <cellStyle name="Separador de milhares 7 2 3 7 2" xfId="26463" xr:uid="{00000000-0005-0000-0000-0000DF7D0000}"/>
    <cellStyle name="Separador de milhares 7 2 3 7 3" xfId="36643" xr:uid="{00000000-0005-0000-0000-0000E07D0000}"/>
    <cellStyle name="Separador de milhares 7 2 3 7 4" xfId="16282" xr:uid="{00000000-0005-0000-0000-0000E17D0000}"/>
    <cellStyle name="Separador de milhares 7 2 3 8" xfId="9269" xr:uid="{00000000-0005-0000-0000-0000E27D0000}"/>
    <cellStyle name="Separador de milhares 7 2 3 8 2" xfId="28453" xr:uid="{00000000-0005-0000-0000-0000E37D0000}"/>
    <cellStyle name="Separador de milhares 7 2 3 8 3" xfId="38633" xr:uid="{00000000-0005-0000-0000-0000E47D0000}"/>
    <cellStyle name="Separador de milhares 7 2 3 8 4" xfId="18273" xr:uid="{00000000-0005-0000-0000-0000E57D0000}"/>
    <cellStyle name="Separador de milhares 7 2 3 9" xfId="11022" xr:uid="{00000000-0005-0000-0000-0000E67D0000}"/>
    <cellStyle name="Separador de milhares 7 2 3 9 2" xfId="30206" xr:uid="{00000000-0005-0000-0000-0000E77D0000}"/>
    <cellStyle name="Separador de milhares 7 2 3 9 3" xfId="40386" xr:uid="{00000000-0005-0000-0000-0000E87D0000}"/>
    <cellStyle name="Separador de milhares 7 2 3 9 4" xfId="20026" xr:uid="{00000000-0005-0000-0000-0000E97D0000}"/>
    <cellStyle name="Separador de milhares 7 2 4" xfId="3764" xr:uid="{00000000-0005-0000-0000-0000EA7D0000}"/>
    <cellStyle name="Separador de milhares 7 2 4 10" xfId="11896" xr:uid="{00000000-0005-0000-0000-0000EB7D0000}"/>
    <cellStyle name="Separador de milhares 7 2 4 10 2" xfId="31080" xr:uid="{00000000-0005-0000-0000-0000EC7D0000}"/>
    <cellStyle name="Separador de milhares 7 2 4 10 3" xfId="41260" xr:uid="{00000000-0005-0000-0000-0000ED7D0000}"/>
    <cellStyle name="Separador de milhares 7 2 4 10 4" xfId="20900" xr:uid="{00000000-0005-0000-0000-0000EE7D0000}"/>
    <cellStyle name="Separador de milhares 7 2 4 11" xfId="21777" xr:uid="{00000000-0005-0000-0000-0000EF7D0000}"/>
    <cellStyle name="Separador de milhares 7 2 4 11 2" xfId="31957" xr:uid="{00000000-0005-0000-0000-0000F07D0000}"/>
    <cellStyle name="Separador de milhares 7 2 4 11 3" xfId="42137" xr:uid="{00000000-0005-0000-0000-0000F17D0000}"/>
    <cellStyle name="Separador de milhares 7 2 4 12" xfId="22673" xr:uid="{00000000-0005-0000-0000-0000F27D0000}"/>
    <cellStyle name="Separador de milhares 7 2 4 12 2" xfId="32853" xr:uid="{00000000-0005-0000-0000-0000F37D0000}"/>
    <cellStyle name="Separador de milhares 7 2 4 12 3" xfId="43033" xr:uid="{00000000-0005-0000-0000-0000F47D0000}"/>
    <cellStyle name="Separador de milhares 7 2 4 13" xfId="22912" xr:uid="{00000000-0005-0000-0000-0000F57D0000}"/>
    <cellStyle name="Separador de milhares 7 2 4 14" xfId="23081" xr:uid="{00000000-0005-0000-0000-0000F67D0000}"/>
    <cellStyle name="Separador de milhares 7 2 4 15" xfId="33092" xr:uid="{00000000-0005-0000-0000-0000F77D0000}"/>
    <cellStyle name="Separador de milhares 7 2 4 16" xfId="33261" xr:uid="{00000000-0005-0000-0000-0000F87D0000}"/>
    <cellStyle name="Separador de milhares 7 2 4 17" xfId="43272" xr:uid="{00000000-0005-0000-0000-0000F97D0000}"/>
    <cellStyle name="Separador de milhares 7 2 4 18" xfId="43511" xr:uid="{00000000-0005-0000-0000-0000FA7D0000}"/>
    <cellStyle name="Separador de milhares 7 2 4 19" xfId="12775" xr:uid="{00000000-0005-0000-0000-0000FB7D0000}"/>
    <cellStyle name="Separador de milhares 7 2 4 2" xfId="3885" xr:uid="{00000000-0005-0000-0000-0000FC7D0000}"/>
    <cellStyle name="Separador de milhares 7 2 4 2 10" xfId="21895" xr:uid="{00000000-0005-0000-0000-0000FD7D0000}"/>
    <cellStyle name="Separador de milhares 7 2 4 2 10 2" xfId="32075" xr:uid="{00000000-0005-0000-0000-0000FE7D0000}"/>
    <cellStyle name="Separador de milhares 7 2 4 2 10 3" xfId="42255" xr:uid="{00000000-0005-0000-0000-0000FF7D0000}"/>
    <cellStyle name="Separador de milhares 7 2 4 2 11" xfId="22791" xr:uid="{00000000-0005-0000-0000-0000007E0000}"/>
    <cellStyle name="Separador de milhares 7 2 4 2 11 2" xfId="32971" xr:uid="{00000000-0005-0000-0000-0000017E0000}"/>
    <cellStyle name="Separador de milhares 7 2 4 2 11 3" xfId="43151" xr:uid="{00000000-0005-0000-0000-0000027E0000}"/>
    <cellStyle name="Separador de milhares 7 2 4 2 12" xfId="23030" xr:uid="{00000000-0005-0000-0000-0000037E0000}"/>
    <cellStyle name="Separador de milhares 7 2 4 2 13" xfId="33210" xr:uid="{00000000-0005-0000-0000-0000047E0000}"/>
    <cellStyle name="Separador de milhares 7 2 4 2 14" xfId="43390" xr:uid="{00000000-0005-0000-0000-0000057E0000}"/>
    <cellStyle name="Separador de milhares 7 2 4 2 15" xfId="43629" xr:uid="{00000000-0005-0000-0000-0000067E0000}"/>
    <cellStyle name="Separador de milhares 7 2 4 2 16" xfId="12893" xr:uid="{00000000-0005-0000-0000-0000077E0000}"/>
    <cellStyle name="Separador de milhares 7 2 4 2 2" xfId="4105" xr:uid="{00000000-0005-0000-0000-0000087E0000}"/>
    <cellStyle name="Separador de milhares 7 2 4 2 2 10" xfId="23293" xr:uid="{00000000-0005-0000-0000-0000097E0000}"/>
    <cellStyle name="Separador de milhares 7 2 4 2 2 11" xfId="33473" xr:uid="{00000000-0005-0000-0000-00000A7E0000}"/>
    <cellStyle name="Separador de milhares 7 2 4 2 2 12" xfId="13112" xr:uid="{00000000-0005-0000-0000-00000B7E0000}"/>
    <cellStyle name="Separador de milhares 7 2 4 2 2 2" xfId="4543" xr:uid="{00000000-0005-0000-0000-00000C7E0000}"/>
    <cellStyle name="Separador de milhares 7 2 4 2 2 2 10" xfId="33911" xr:uid="{00000000-0005-0000-0000-00000D7E0000}"/>
    <cellStyle name="Separador de milhares 7 2 4 2 2 2 11" xfId="13550" xr:uid="{00000000-0005-0000-0000-00000E7E0000}"/>
    <cellStyle name="Separador de milhares 7 2 4 2 2 2 2" xfId="5420" xr:uid="{00000000-0005-0000-0000-00000F7E0000}"/>
    <cellStyle name="Separador de milhares 7 2 4 2 2 2 2 2" xfId="7172" xr:uid="{00000000-0005-0000-0000-0000107E0000}"/>
    <cellStyle name="Separador de milhares 7 2 4 2 2 2 2 2 2" xfId="26359" xr:uid="{00000000-0005-0000-0000-0000117E0000}"/>
    <cellStyle name="Separador de milhares 7 2 4 2 2 2 2 2 3" xfId="36539" xr:uid="{00000000-0005-0000-0000-0000127E0000}"/>
    <cellStyle name="Separador de milhares 7 2 4 2 2 2 2 2 4" xfId="16178" xr:uid="{00000000-0005-0000-0000-0000137E0000}"/>
    <cellStyle name="Separador de milhares 7 2 4 2 2 2 2 3" xfId="8925" xr:uid="{00000000-0005-0000-0000-0000147E0000}"/>
    <cellStyle name="Separador de milhares 7 2 4 2 2 2 2 3 2" xfId="28112" xr:uid="{00000000-0005-0000-0000-0000157E0000}"/>
    <cellStyle name="Separador de milhares 7 2 4 2 2 2 2 3 3" xfId="38292" xr:uid="{00000000-0005-0000-0000-0000167E0000}"/>
    <cellStyle name="Separador de milhares 7 2 4 2 2 2 2 3 4" xfId="17931" xr:uid="{00000000-0005-0000-0000-0000177E0000}"/>
    <cellStyle name="Separador de milhares 7 2 4 2 2 2 2 4" xfId="10918" xr:uid="{00000000-0005-0000-0000-0000187E0000}"/>
    <cellStyle name="Separador de milhares 7 2 4 2 2 2 2 4 2" xfId="30102" xr:uid="{00000000-0005-0000-0000-0000197E0000}"/>
    <cellStyle name="Separador de milhares 7 2 4 2 2 2 2 4 3" xfId="40282" xr:uid="{00000000-0005-0000-0000-00001A7E0000}"/>
    <cellStyle name="Separador de milhares 7 2 4 2 2 2 2 4 4" xfId="19922" xr:uid="{00000000-0005-0000-0000-00001B7E0000}"/>
    <cellStyle name="Separador de milhares 7 2 4 2 2 2 2 5" xfId="24607" xr:uid="{00000000-0005-0000-0000-00001C7E0000}"/>
    <cellStyle name="Separador de milhares 7 2 4 2 2 2 2 6" xfId="34787" xr:uid="{00000000-0005-0000-0000-00001D7E0000}"/>
    <cellStyle name="Separador de milhares 7 2 4 2 2 2 2 7" xfId="14426" xr:uid="{00000000-0005-0000-0000-00001E7E0000}"/>
    <cellStyle name="Separador de milhares 7 2 4 2 2 2 3" xfId="6296" xr:uid="{00000000-0005-0000-0000-00001F7E0000}"/>
    <cellStyle name="Separador de milhares 7 2 4 2 2 2 3 2" xfId="25483" xr:uid="{00000000-0005-0000-0000-0000207E0000}"/>
    <cellStyle name="Separador de milhares 7 2 4 2 2 2 3 3" xfId="35663" xr:uid="{00000000-0005-0000-0000-0000217E0000}"/>
    <cellStyle name="Separador de milhares 7 2 4 2 2 2 3 4" xfId="15302" xr:uid="{00000000-0005-0000-0000-0000227E0000}"/>
    <cellStyle name="Separador de milhares 7 2 4 2 2 2 4" xfId="8049" xr:uid="{00000000-0005-0000-0000-0000237E0000}"/>
    <cellStyle name="Separador de milhares 7 2 4 2 2 2 4 2" xfId="27236" xr:uid="{00000000-0005-0000-0000-0000247E0000}"/>
    <cellStyle name="Separador de milhares 7 2 4 2 2 2 4 3" xfId="37416" xr:uid="{00000000-0005-0000-0000-0000257E0000}"/>
    <cellStyle name="Separador de milhares 7 2 4 2 2 2 4 4" xfId="17055" xr:uid="{00000000-0005-0000-0000-0000267E0000}"/>
    <cellStyle name="Separador de milhares 7 2 4 2 2 2 5" xfId="10042" xr:uid="{00000000-0005-0000-0000-0000277E0000}"/>
    <cellStyle name="Separador de milhares 7 2 4 2 2 2 5 2" xfId="29226" xr:uid="{00000000-0005-0000-0000-0000287E0000}"/>
    <cellStyle name="Separador de milhares 7 2 4 2 2 2 5 3" xfId="39406" xr:uid="{00000000-0005-0000-0000-0000297E0000}"/>
    <cellStyle name="Separador de milhares 7 2 4 2 2 2 5 4" xfId="19046" xr:uid="{00000000-0005-0000-0000-00002A7E0000}"/>
    <cellStyle name="Separador de milhares 7 2 4 2 2 2 6" xfId="11795" xr:uid="{00000000-0005-0000-0000-00002B7E0000}"/>
    <cellStyle name="Separador de milhares 7 2 4 2 2 2 6 2" xfId="30979" xr:uid="{00000000-0005-0000-0000-00002C7E0000}"/>
    <cellStyle name="Separador de milhares 7 2 4 2 2 2 6 3" xfId="41159" xr:uid="{00000000-0005-0000-0000-00002D7E0000}"/>
    <cellStyle name="Separador de milhares 7 2 4 2 2 2 6 4" xfId="20799" xr:uid="{00000000-0005-0000-0000-00002E7E0000}"/>
    <cellStyle name="Separador de milhares 7 2 4 2 2 2 7" xfId="12671" xr:uid="{00000000-0005-0000-0000-00002F7E0000}"/>
    <cellStyle name="Separador de milhares 7 2 4 2 2 2 7 2" xfId="31855" xr:uid="{00000000-0005-0000-0000-0000307E0000}"/>
    <cellStyle name="Separador de milhares 7 2 4 2 2 2 7 3" xfId="42035" xr:uid="{00000000-0005-0000-0000-0000317E0000}"/>
    <cellStyle name="Separador de milhares 7 2 4 2 2 2 7 4" xfId="21675" xr:uid="{00000000-0005-0000-0000-0000327E0000}"/>
    <cellStyle name="Separador de milhares 7 2 4 2 2 2 8" xfId="22552" xr:uid="{00000000-0005-0000-0000-0000337E0000}"/>
    <cellStyle name="Separador de milhares 7 2 4 2 2 2 8 2" xfId="32732" xr:uid="{00000000-0005-0000-0000-0000347E0000}"/>
    <cellStyle name="Separador de milhares 7 2 4 2 2 2 8 3" xfId="42912" xr:uid="{00000000-0005-0000-0000-0000357E0000}"/>
    <cellStyle name="Separador de milhares 7 2 4 2 2 2 9" xfId="23731" xr:uid="{00000000-0005-0000-0000-0000367E0000}"/>
    <cellStyle name="Separador de milhares 7 2 4 2 2 3" xfId="4982" xr:uid="{00000000-0005-0000-0000-0000377E0000}"/>
    <cellStyle name="Separador de milhares 7 2 4 2 2 3 2" xfId="6734" xr:uid="{00000000-0005-0000-0000-0000387E0000}"/>
    <cellStyle name="Separador de milhares 7 2 4 2 2 3 2 2" xfId="25921" xr:uid="{00000000-0005-0000-0000-0000397E0000}"/>
    <cellStyle name="Separador de milhares 7 2 4 2 2 3 2 3" xfId="36101" xr:uid="{00000000-0005-0000-0000-00003A7E0000}"/>
    <cellStyle name="Separador de milhares 7 2 4 2 2 3 2 4" xfId="15740" xr:uid="{00000000-0005-0000-0000-00003B7E0000}"/>
    <cellStyle name="Separador de milhares 7 2 4 2 2 3 3" xfId="8487" xr:uid="{00000000-0005-0000-0000-00003C7E0000}"/>
    <cellStyle name="Separador de milhares 7 2 4 2 2 3 3 2" xfId="27674" xr:uid="{00000000-0005-0000-0000-00003D7E0000}"/>
    <cellStyle name="Separador de milhares 7 2 4 2 2 3 3 3" xfId="37854" xr:uid="{00000000-0005-0000-0000-00003E7E0000}"/>
    <cellStyle name="Separador de milhares 7 2 4 2 2 3 3 4" xfId="17493" xr:uid="{00000000-0005-0000-0000-00003F7E0000}"/>
    <cellStyle name="Separador de milhares 7 2 4 2 2 3 4" xfId="10480" xr:uid="{00000000-0005-0000-0000-0000407E0000}"/>
    <cellStyle name="Separador de milhares 7 2 4 2 2 3 4 2" xfId="29664" xr:uid="{00000000-0005-0000-0000-0000417E0000}"/>
    <cellStyle name="Separador de milhares 7 2 4 2 2 3 4 3" xfId="39844" xr:uid="{00000000-0005-0000-0000-0000427E0000}"/>
    <cellStyle name="Separador de milhares 7 2 4 2 2 3 4 4" xfId="19484" xr:uid="{00000000-0005-0000-0000-0000437E0000}"/>
    <cellStyle name="Separador de milhares 7 2 4 2 2 3 5" xfId="24169" xr:uid="{00000000-0005-0000-0000-0000447E0000}"/>
    <cellStyle name="Separador de milhares 7 2 4 2 2 3 6" xfId="34349" xr:uid="{00000000-0005-0000-0000-0000457E0000}"/>
    <cellStyle name="Separador de milhares 7 2 4 2 2 3 7" xfId="13988" xr:uid="{00000000-0005-0000-0000-0000467E0000}"/>
    <cellStyle name="Separador de milhares 7 2 4 2 2 4" xfId="5858" xr:uid="{00000000-0005-0000-0000-0000477E0000}"/>
    <cellStyle name="Separador de milhares 7 2 4 2 2 4 2" xfId="25045" xr:uid="{00000000-0005-0000-0000-0000487E0000}"/>
    <cellStyle name="Separador de milhares 7 2 4 2 2 4 3" xfId="35225" xr:uid="{00000000-0005-0000-0000-0000497E0000}"/>
    <cellStyle name="Separador de milhares 7 2 4 2 2 4 4" xfId="14864" xr:uid="{00000000-0005-0000-0000-00004A7E0000}"/>
    <cellStyle name="Separador de milhares 7 2 4 2 2 5" xfId="7611" xr:uid="{00000000-0005-0000-0000-00004B7E0000}"/>
    <cellStyle name="Separador de milhares 7 2 4 2 2 5 2" xfId="26798" xr:uid="{00000000-0005-0000-0000-00004C7E0000}"/>
    <cellStyle name="Separador de milhares 7 2 4 2 2 5 3" xfId="36978" xr:uid="{00000000-0005-0000-0000-00004D7E0000}"/>
    <cellStyle name="Separador de milhares 7 2 4 2 2 5 4" xfId="16617" xr:uid="{00000000-0005-0000-0000-00004E7E0000}"/>
    <cellStyle name="Separador de milhares 7 2 4 2 2 6" xfId="9604" xr:uid="{00000000-0005-0000-0000-00004F7E0000}"/>
    <cellStyle name="Separador de milhares 7 2 4 2 2 6 2" xfId="28788" xr:uid="{00000000-0005-0000-0000-0000507E0000}"/>
    <cellStyle name="Separador de milhares 7 2 4 2 2 6 3" xfId="38968" xr:uid="{00000000-0005-0000-0000-0000517E0000}"/>
    <cellStyle name="Separador de milhares 7 2 4 2 2 6 4" xfId="18608" xr:uid="{00000000-0005-0000-0000-0000527E0000}"/>
    <cellStyle name="Separador de milhares 7 2 4 2 2 7" xfId="11357" xr:uid="{00000000-0005-0000-0000-0000537E0000}"/>
    <cellStyle name="Separador de milhares 7 2 4 2 2 7 2" xfId="30541" xr:uid="{00000000-0005-0000-0000-0000547E0000}"/>
    <cellStyle name="Separador de milhares 7 2 4 2 2 7 3" xfId="40721" xr:uid="{00000000-0005-0000-0000-0000557E0000}"/>
    <cellStyle name="Separador de milhares 7 2 4 2 2 7 4" xfId="20361" xr:uid="{00000000-0005-0000-0000-0000567E0000}"/>
    <cellStyle name="Separador de milhares 7 2 4 2 2 8" xfId="12233" xr:uid="{00000000-0005-0000-0000-0000577E0000}"/>
    <cellStyle name="Separador de milhares 7 2 4 2 2 8 2" xfId="31417" xr:uid="{00000000-0005-0000-0000-0000587E0000}"/>
    <cellStyle name="Separador de milhares 7 2 4 2 2 8 3" xfId="41597" xr:uid="{00000000-0005-0000-0000-0000597E0000}"/>
    <cellStyle name="Separador de milhares 7 2 4 2 2 8 4" xfId="21237" xr:uid="{00000000-0005-0000-0000-00005A7E0000}"/>
    <cellStyle name="Separador de milhares 7 2 4 2 2 9" xfId="22114" xr:uid="{00000000-0005-0000-0000-00005B7E0000}"/>
    <cellStyle name="Separador de milhares 7 2 4 2 2 9 2" xfId="32294" xr:uid="{00000000-0005-0000-0000-00005C7E0000}"/>
    <cellStyle name="Separador de milhares 7 2 4 2 2 9 3" xfId="42474" xr:uid="{00000000-0005-0000-0000-00005D7E0000}"/>
    <cellStyle name="Separador de milhares 7 2 4 2 3" xfId="4324" xr:uid="{00000000-0005-0000-0000-00005E7E0000}"/>
    <cellStyle name="Separador de milhares 7 2 4 2 3 10" xfId="33692" xr:uid="{00000000-0005-0000-0000-00005F7E0000}"/>
    <cellStyle name="Separador de milhares 7 2 4 2 3 11" xfId="13331" xr:uid="{00000000-0005-0000-0000-0000607E0000}"/>
    <cellStyle name="Separador de milhares 7 2 4 2 3 2" xfId="5201" xr:uid="{00000000-0005-0000-0000-0000617E0000}"/>
    <cellStyle name="Separador de milhares 7 2 4 2 3 2 2" xfId="6953" xr:uid="{00000000-0005-0000-0000-0000627E0000}"/>
    <cellStyle name="Separador de milhares 7 2 4 2 3 2 2 2" xfId="26140" xr:uid="{00000000-0005-0000-0000-0000637E0000}"/>
    <cellStyle name="Separador de milhares 7 2 4 2 3 2 2 3" xfId="36320" xr:uid="{00000000-0005-0000-0000-0000647E0000}"/>
    <cellStyle name="Separador de milhares 7 2 4 2 3 2 2 4" xfId="15959" xr:uid="{00000000-0005-0000-0000-0000657E0000}"/>
    <cellStyle name="Separador de milhares 7 2 4 2 3 2 3" xfId="8706" xr:uid="{00000000-0005-0000-0000-0000667E0000}"/>
    <cellStyle name="Separador de milhares 7 2 4 2 3 2 3 2" xfId="27893" xr:uid="{00000000-0005-0000-0000-0000677E0000}"/>
    <cellStyle name="Separador de milhares 7 2 4 2 3 2 3 3" xfId="38073" xr:uid="{00000000-0005-0000-0000-0000687E0000}"/>
    <cellStyle name="Separador de milhares 7 2 4 2 3 2 3 4" xfId="17712" xr:uid="{00000000-0005-0000-0000-0000697E0000}"/>
    <cellStyle name="Separador de milhares 7 2 4 2 3 2 4" xfId="10699" xr:uid="{00000000-0005-0000-0000-00006A7E0000}"/>
    <cellStyle name="Separador de milhares 7 2 4 2 3 2 4 2" xfId="29883" xr:uid="{00000000-0005-0000-0000-00006B7E0000}"/>
    <cellStyle name="Separador de milhares 7 2 4 2 3 2 4 3" xfId="40063" xr:uid="{00000000-0005-0000-0000-00006C7E0000}"/>
    <cellStyle name="Separador de milhares 7 2 4 2 3 2 4 4" xfId="19703" xr:uid="{00000000-0005-0000-0000-00006D7E0000}"/>
    <cellStyle name="Separador de milhares 7 2 4 2 3 2 5" xfId="24388" xr:uid="{00000000-0005-0000-0000-00006E7E0000}"/>
    <cellStyle name="Separador de milhares 7 2 4 2 3 2 6" xfId="34568" xr:uid="{00000000-0005-0000-0000-00006F7E0000}"/>
    <cellStyle name="Separador de milhares 7 2 4 2 3 2 7" xfId="14207" xr:uid="{00000000-0005-0000-0000-0000707E0000}"/>
    <cellStyle name="Separador de milhares 7 2 4 2 3 3" xfId="6077" xr:uid="{00000000-0005-0000-0000-0000717E0000}"/>
    <cellStyle name="Separador de milhares 7 2 4 2 3 3 2" xfId="25264" xr:uid="{00000000-0005-0000-0000-0000727E0000}"/>
    <cellStyle name="Separador de milhares 7 2 4 2 3 3 3" xfId="35444" xr:uid="{00000000-0005-0000-0000-0000737E0000}"/>
    <cellStyle name="Separador de milhares 7 2 4 2 3 3 4" xfId="15083" xr:uid="{00000000-0005-0000-0000-0000747E0000}"/>
    <cellStyle name="Separador de milhares 7 2 4 2 3 4" xfId="7830" xr:uid="{00000000-0005-0000-0000-0000757E0000}"/>
    <cellStyle name="Separador de milhares 7 2 4 2 3 4 2" xfId="27017" xr:uid="{00000000-0005-0000-0000-0000767E0000}"/>
    <cellStyle name="Separador de milhares 7 2 4 2 3 4 3" xfId="37197" xr:uid="{00000000-0005-0000-0000-0000777E0000}"/>
    <cellStyle name="Separador de milhares 7 2 4 2 3 4 4" xfId="16836" xr:uid="{00000000-0005-0000-0000-0000787E0000}"/>
    <cellStyle name="Separador de milhares 7 2 4 2 3 5" xfId="9823" xr:uid="{00000000-0005-0000-0000-0000797E0000}"/>
    <cellStyle name="Separador de milhares 7 2 4 2 3 5 2" xfId="29007" xr:uid="{00000000-0005-0000-0000-00007A7E0000}"/>
    <cellStyle name="Separador de milhares 7 2 4 2 3 5 3" xfId="39187" xr:uid="{00000000-0005-0000-0000-00007B7E0000}"/>
    <cellStyle name="Separador de milhares 7 2 4 2 3 5 4" xfId="18827" xr:uid="{00000000-0005-0000-0000-00007C7E0000}"/>
    <cellStyle name="Separador de milhares 7 2 4 2 3 6" xfId="11576" xr:uid="{00000000-0005-0000-0000-00007D7E0000}"/>
    <cellStyle name="Separador de milhares 7 2 4 2 3 6 2" xfId="30760" xr:uid="{00000000-0005-0000-0000-00007E7E0000}"/>
    <cellStyle name="Separador de milhares 7 2 4 2 3 6 3" xfId="40940" xr:uid="{00000000-0005-0000-0000-00007F7E0000}"/>
    <cellStyle name="Separador de milhares 7 2 4 2 3 6 4" xfId="20580" xr:uid="{00000000-0005-0000-0000-0000807E0000}"/>
    <cellStyle name="Separador de milhares 7 2 4 2 3 7" xfId="12452" xr:uid="{00000000-0005-0000-0000-0000817E0000}"/>
    <cellStyle name="Separador de milhares 7 2 4 2 3 7 2" xfId="31636" xr:uid="{00000000-0005-0000-0000-0000827E0000}"/>
    <cellStyle name="Separador de milhares 7 2 4 2 3 7 3" xfId="41816" xr:uid="{00000000-0005-0000-0000-0000837E0000}"/>
    <cellStyle name="Separador de milhares 7 2 4 2 3 7 4" xfId="21456" xr:uid="{00000000-0005-0000-0000-0000847E0000}"/>
    <cellStyle name="Separador de milhares 7 2 4 2 3 8" xfId="22333" xr:uid="{00000000-0005-0000-0000-0000857E0000}"/>
    <cellStyle name="Separador de milhares 7 2 4 2 3 8 2" xfId="32513" xr:uid="{00000000-0005-0000-0000-0000867E0000}"/>
    <cellStyle name="Separador de milhares 7 2 4 2 3 8 3" xfId="42693" xr:uid="{00000000-0005-0000-0000-0000877E0000}"/>
    <cellStyle name="Separador de milhares 7 2 4 2 3 9" xfId="23512" xr:uid="{00000000-0005-0000-0000-0000887E0000}"/>
    <cellStyle name="Separador de milhares 7 2 4 2 4" xfId="4763" xr:uid="{00000000-0005-0000-0000-0000897E0000}"/>
    <cellStyle name="Separador de milhares 7 2 4 2 4 2" xfId="6515" xr:uid="{00000000-0005-0000-0000-00008A7E0000}"/>
    <cellStyle name="Separador de milhares 7 2 4 2 4 2 2" xfId="25702" xr:uid="{00000000-0005-0000-0000-00008B7E0000}"/>
    <cellStyle name="Separador de milhares 7 2 4 2 4 2 3" xfId="35882" xr:uid="{00000000-0005-0000-0000-00008C7E0000}"/>
    <cellStyle name="Separador de milhares 7 2 4 2 4 2 4" xfId="15521" xr:uid="{00000000-0005-0000-0000-00008D7E0000}"/>
    <cellStyle name="Separador de milhares 7 2 4 2 4 3" xfId="8268" xr:uid="{00000000-0005-0000-0000-00008E7E0000}"/>
    <cellStyle name="Separador de milhares 7 2 4 2 4 3 2" xfId="27455" xr:uid="{00000000-0005-0000-0000-00008F7E0000}"/>
    <cellStyle name="Separador de milhares 7 2 4 2 4 3 3" xfId="37635" xr:uid="{00000000-0005-0000-0000-0000907E0000}"/>
    <cellStyle name="Separador de milhares 7 2 4 2 4 3 4" xfId="17274" xr:uid="{00000000-0005-0000-0000-0000917E0000}"/>
    <cellStyle name="Separador de milhares 7 2 4 2 4 4" xfId="10261" xr:uid="{00000000-0005-0000-0000-0000927E0000}"/>
    <cellStyle name="Separador de milhares 7 2 4 2 4 4 2" xfId="29445" xr:uid="{00000000-0005-0000-0000-0000937E0000}"/>
    <cellStyle name="Separador de milhares 7 2 4 2 4 4 3" xfId="39625" xr:uid="{00000000-0005-0000-0000-0000947E0000}"/>
    <cellStyle name="Separador de milhares 7 2 4 2 4 4 4" xfId="19265" xr:uid="{00000000-0005-0000-0000-0000957E0000}"/>
    <cellStyle name="Separador de milhares 7 2 4 2 4 5" xfId="23950" xr:uid="{00000000-0005-0000-0000-0000967E0000}"/>
    <cellStyle name="Separador de milhares 7 2 4 2 4 6" xfId="34130" xr:uid="{00000000-0005-0000-0000-0000977E0000}"/>
    <cellStyle name="Separador de milhares 7 2 4 2 4 7" xfId="13769" xr:uid="{00000000-0005-0000-0000-0000987E0000}"/>
    <cellStyle name="Separador de milhares 7 2 4 2 5" xfId="5639" xr:uid="{00000000-0005-0000-0000-0000997E0000}"/>
    <cellStyle name="Separador de milhares 7 2 4 2 5 2" xfId="9165" xr:uid="{00000000-0005-0000-0000-00009A7E0000}"/>
    <cellStyle name="Separador de milhares 7 2 4 2 5 2 2" xfId="28349" xr:uid="{00000000-0005-0000-0000-00009B7E0000}"/>
    <cellStyle name="Separador de milhares 7 2 4 2 5 2 3" xfId="38529" xr:uid="{00000000-0005-0000-0000-00009C7E0000}"/>
    <cellStyle name="Separador de milhares 7 2 4 2 5 2 4" xfId="18169" xr:uid="{00000000-0005-0000-0000-00009D7E0000}"/>
    <cellStyle name="Separador de milhares 7 2 4 2 5 3" xfId="24826" xr:uid="{00000000-0005-0000-0000-00009E7E0000}"/>
    <cellStyle name="Separador de milhares 7 2 4 2 5 4" xfId="35006" xr:uid="{00000000-0005-0000-0000-00009F7E0000}"/>
    <cellStyle name="Separador de milhares 7 2 4 2 5 5" xfId="14645" xr:uid="{00000000-0005-0000-0000-0000A07E0000}"/>
    <cellStyle name="Separador de milhares 7 2 4 2 6" xfId="7392" xr:uid="{00000000-0005-0000-0000-0000A17E0000}"/>
    <cellStyle name="Separador de milhares 7 2 4 2 6 2" xfId="26579" xr:uid="{00000000-0005-0000-0000-0000A27E0000}"/>
    <cellStyle name="Separador de milhares 7 2 4 2 6 3" xfId="36759" xr:uid="{00000000-0005-0000-0000-0000A37E0000}"/>
    <cellStyle name="Separador de milhares 7 2 4 2 6 4" xfId="16398" xr:uid="{00000000-0005-0000-0000-0000A47E0000}"/>
    <cellStyle name="Separador de milhares 7 2 4 2 7" xfId="9385" xr:uid="{00000000-0005-0000-0000-0000A57E0000}"/>
    <cellStyle name="Separador de milhares 7 2 4 2 7 2" xfId="28569" xr:uid="{00000000-0005-0000-0000-0000A67E0000}"/>
    <cellStyle name="Separador de milhares 7 2 4 2 7 3" xfId="38749" xr:uid="{00000000-0005-0000-0000-0000A77E0000}"/>
    <cellStyle name="Separador de milhares 7 2 4 2 7 4" xfId="18389" xr:uid="{00000000-0005-0000-0000-0000A87E0000}"/>
    <cellStyle name="Separador de milhares 7 2 4 2 8" xfId="11138" xr:uid="{00000000-0005-0000-0000-0000A97E0000}"/>
    <cellStyle name="Separador de milhares 7 2 4 2 8 2" xfId="30322" xr:uid="{00000000-0005-0000-0000-0000AA7E0000}"/>
    <cellStyle name="Separador de milhares 7 2 4 2 8 3" xfId="40502" xr:uid="{00000000-0005-0000-0000-0000AB7E0000}"/>
    <cellStyle name="Separador de milhares 7 2 4 2 8 4" xfId="20142" xr:uid="{00000000-0005-0000-0000-0000AC7E0000}"/>
    <cellStyle name="Separador de milhares 7 2 4 2 9" xfId="12014" xr:uid="{00000000-0005-0000-0000-0000AD7E0000}"/>
    <cellStyle name="Separador de milhares 7 2 4 2 9 2" xfId="31198" xr:uid="{00000000-0005-0000-0000-0000AE7E0000}"/>
    <cellStyle name="Separador de milhares 7 2 4 2 9 3" xfId="41378" xr:uid="{00000000-0005-0000-0000-0000AF7E0000}"/>
    <cellStyle name="Separador de milhares 7 2 4 2 9 4" xfId="21018" xr:uid="{00000000-0005-0000-0000-0000B07E0000}"/>
    <cellStyle name="Separador de milhares 7 2 4 3" xfId="3987" xr:uid="{00000000-0005-0000-0000-0000B17E0000}"/>
    <cellStyle name="Separador de milhares 7 2 4 3 10" xfId="23175" xr:uid="{00000000-0005-0000-0000-0000B27E0000}"/>
    <cellStyle name="Separador de milhares 7 2 4 3 11" xfId="33355" xr:uid="{00000000-0005-0000-0000-0000B37E0000}"/>
    <cellStyle name="Separador de milhares 7 2 4 3 12" xfId="12994" xr:uid="{00000000-0005-0000-0000-0000B47E0000}"/>
    <cellStyle name="Separador de milhares 7 2 4 3 2" xfId="4425" xr:uid="{00000000-0005-0000-0000-0000B57E0000}"/>
    <cellStyle name="Separador de milhares 7 2 4 3 2 10" xfId="33793" xr:uid="{00000000-0005-0000-0000-0000B67E0000}"/>
    <cellStyle name="Separador de milhares 7 2 4 3 2 11" xfId="13432" xr:uid="{00000000-0005-0000-0000-0000B77E0000}"/>
    <cellStyle name="Separador de milhares 7 2 4 3 2 2" xfId="5302" xr:uid="{00000000-0005-0000-0000-0000B87E0000}"/>
    <cellStyle name="Separador de milhares 7 2 4 3 2 2 2" xfId="7054" xr:uid="{00000000-0005-0000-0000-0000B97E0000}"/>
    <cellStyle name="Separador de milhares 7 2 4 3 2 2 2 2" xfId="26241" xr:uid="{00000000-0005-0000-0000-0000BA7E0000}"/>
    <cellStyle name="Separador de milhares 7 2 4 3 2 2 2 3" xfId="36421" xr:uid="{00000000-0005-0000-0000-0000BB7E0000}"/>
    <cellStyle name="Separador de milhares 7 2 4 3 2 2 2 4" xfId="16060" xr:uid="{00000000-0005-0000-0000-0000BC7E0000}"/>
    <cellStyle name="Separador de milhares 7 2 4 3 2 2 3" xfId="8807" xr:uid="{00000000-0005-0000-0000-0000BD7E0000}"/>
    <cellStyle name="Separador de milhares 7 2 4 3 2 2 3 2" xfId="27994" xr:uid="{00000000-0005-0000-0000-0000BE7E0000}"/>
    <cellStyle name="Separador de milhares 7 2 4 3 2 2 3 3" xfId="38174" xr:uid="{00000000-0005-0000-0000-0000BF7E0000}"/>
    <cellStyle name="Separador de milhares 7 2 4 3 2 2 3 4" xfId="17813" xr:uid="{00000000-0005-0000-0000-0000C07E0000}"/>
    <cellStyle name="Separador de milhares 7 2 4 3 2 2 4" xfId="10800" xr:uid="{00000000-0005-0000-0000-0000C17E0000}"/>
    <cellStyle name="Separador de milhares 7 2 4 3 2 2 4 2" xfId="29984" xr:uid="{00000000-0005-0000-0000-0000C27E0000}"/>
    <cellStyle name="Separador de milhares 7 2 4 3 2 2 4 3" xfId="40164" xr:uid="{00000000-0005-0000-0000-0000C37E0000}"/>
    <cellStyle name="Separador de milhares 7 2 4 3 2 2 4 4" xfId="19804" xr:uid="{00000000-0005-0000-0000-0000C47E0000}"/>
    <cellStyle name="Separador de milhares 7 2 4 3 2 2 5" xfId="24489" xr:uid="{00000000-0005-0000-0000-0000C57E0000}"/>
    <cellStyle name="Separador de milhares 7 2 4 3 2 2 6" xfId="34669" xr:uid="{00000000-0005-0000-0000-0000C67E0000}"/>
    <cellStyle name="Separador de milhares 7 2 4 3 2 2 7" xfId="14308" xr:uid="{00000000-0005-0000-0000-0000C77E0000}"/>
    <cellStyle name="Separador de milhares 7 2 4 3 2 3" xfId="6178" xr:uid="{00000000-0005-0000-0000-0000C87E0000}"/>
    <cellStyle name="Separador de milhares 7 2 4 3 2 3 2" xfId="25365" xr:uid="{00000000-0005-0000-0000-0000C97E0000}"/>
    <cellStyle name="Separador de milhares 7 2 4 3 2 3 3" xfId="35545" xr:uid="{00000000-0005-0000-0000-0000CA7E0000}"/>
    <cellStyle name="Separador de milhares 7 2 4 3 2 3 4" xfId="15184" xr:uid="{00000000-0005-0000-0000-0000CB7E0000}"/>
    <cellStyle name="Separador de milhares 7 2 4 3 2 4" xfId="7931" xr:uid="{00000000-0005-0000-0000-0000CC7E0000}"/>
    <cellStyle name="Separador de milhares 7 2 4 3 2 4 2" xfId="27118" xr:uid="{00000000-0005-0000-0000-0000CD7E0000}"/>
    <cellStyle name="Separador de milhares 7 2 4 3 2 4 3" xfId="37298" xr:uid="{00000000-0005-0000-0000-0000CE7E0000}"/>
    <cellStyle name="Separador de milhares 7 2 4 3 2 4 4" xfId="16937" xr:uid="{00000000-0005-0000-0000-0000CF7E0000}"/>
    <cellStyle name="Separador de milhares 7 2 4 3 2 5" xfId="9924" xr:uid="{00000000-0005-0000-0000-0000D07E0000}"/>
    <cellStyle name="Separador de milhares 7 2 4 3 2 5 2" xfId="29108" xr:uid="{00000000-0005-0000-0000-0000D17E0000}"/>
    <cellStyle name="Separador de milhares 7 2 4 3 2 5 3" xfId="39288" xr:uid="{00000000-0005-0000-0000-0000D27E0000}"/>
    <cellStyle name="Separador de milhares 7 2 4 3 2 5 4" xfId="18928" xr:uid="{00000000-0005-0000-0000-0000D37E0000}"/>
    <cellStyle name="Separador de milhares 7 2 4 3 2 6" xfId="11677" xr:uid="{00000000-0005-0000-0000-0000D47E0000}"/>
    <cellStyle name="Separador de milhares 7 2 4 3 2 6 2" xfId="30861" xr:uid="{00000000-0005-0000-0000-0000D57E0000}"/>
    <cellStyle name="Separador de milhares 7 2 4 3 2 6 3" xfId="41041" xr:uid="{00000000-0005-0000-0000-0000D67E0000}"/>
    <cellStyle name="Separador de milhares 7 2 4 3 2 6 4" xfId="20681" xr:uid="{00000000-0005-0000-0000-0000D77E0000}"/>
    <cellStyle name="Separador de milhares 7 2 4 3 2 7" xfId="12553" xr:uid="{00000000-0005-0000-0000-0000D87E0000}"/>
    <cellStyle name="Separador de milhares 7 2 4 3 2 7 2" xfId="31737" xr:uid="{00000000-0005-0000-0000-0000D97E0000}"/>
    <cellStyle name="Separador de milhares 7 2 4 3 2 7 3" xfId="41917" xr:uid="{00000000-0005-0000-0000-0000DA7E0000}"/>
    <cellStyle name="Separador de milhares 7 2 4 3 2 7 4" xfId="21557" xr:uid="{00000000-0005-0000-0000-0000DB7E0000}"/>
    <cellStyle name="Separador de milhares 7 2 4 3 2 8" xfId="22434" xr:uid="{00000000-0005-0000-0000-0000DC7E0000}"/>
    <cellStyle name="Separador de milhares 7 2 4 3 2 8 2" xfId="32614" xr:uid="{00000000-0005-0000-0000-0000DD7E0000}"/>
    <cellStyle name="Separador de milhares 7 2 4 3 2 8 3" xfId="42794" xr:uid="{00000000-0005-0000-0000-0000DE7E0000}"/>
    <cellStyle name="Separador de milhares 7 2 4 3 2 9" xfId="23613" xr:uid="{00000000-0005-0000-0000-0000DF7E0000}"/>
    <cellStyle name="Separador de milhares 7 2 4 3 3" xfId="4864" xr:uid="{00000000-0005-0000-0000-0000E07E0000}"/>
    <cellStyle name="Separador de milhares 7 2 4 3 3 2" xfId="6616" xr:uid="{00000000-0005-0000-0000-0000E17E0000}"/>
    <cellStyle name="Separador de milhares 7 2 4 3 3 2 2" xfId="25803" xr:uid="{00000000-0005-0000-0000-0000E27E0000}"/>
    <cellStyle name="Separador de milhares 7 2 4 3 3 2 3" xfId="35983" xr:uid="{00000000-0005-0000-0000-0000E37E0000}"/>
    <cellStyle name="Separador de milhares 7 2 4 3 3 2 4" xfId="15622" xr:uid="{00000000-0005-0000-0000-0000E47E0000}"/>
    <cellStyle name="Separador de milhares 7 2 4 3 3 3" xfId="8369" xr:uid="{00000000-0005-0000-0000-0000E57E0000}"/>
    <cellStyle name="Separador de milhares 7 2 4 3 3 3 2" xfId="27556" xr:uid="{00000000-0005-0000-0000-0000E67E0000}"/>
    <cellStyle name="Separador de milhares 7 2 4 3 3 3 3" xfId="37736" xr:uid="{00000000-0005-0000-0000-0000E77E0000}"/>
    <cellStyle name="Separador de milhares 7 2 4 3 3 3 4" xfId="17375" xr:uid="{00000000-0005-0000-0000-0000E87E0000}"/>
    <cellStyle name="Separador de milhares 7 2 4 3 3 4" xfId="10362" xr:uid="{00000000-0005-0000-0000-0000E97E0000}"/>
    <cellStyle name="Separador de milhares 7 2 4 3 3 4 2" xfId="29546" xr:uid="{00000000-0005-0000-0000-0000EA7E0000}"/>
    <cellStyle name="Separador de milhares 7 2 4 3 3 4 3" xfId="39726" xr:uid="{00000000-0005-0000-0000-0000EB7E0000}"/>
    <cellStyle name="Separador de milhares 7 2 4 3 3 4 4" xfId="19366" xr:uid="{00000000-0005-0000-0000-0000EC7E0000}"/>
    <cellStyle name="Separador de milhares 7 2 4 3 3 5" xfId="24051" xr:uid="{00000000-0005-0000-0000-0000ED7E0000}"/>
    <cellStyle name="Separador de milhares 7 2 4 3 3 6" xfId="34231" xr:uid="{00000000-0005-0000-0000-0000EE7E0000}"/>
    <cellStyle name="Separador de milhares 7 2 4 3 3 7" xfId="13870" xr:uid="{00000000-0005-0000-0000-0000EF7E0000}"/>
    <cellStyle name="Separador de milhares 7 2 4 3 4" xfId="5740" xr:uid="{00000000-0005-0000-0000-0000F07E0000}"/>
    <cellStyle name="Separador de milhares 7 2 4 3 4 2" xfId="24927" xr:uid="{00000000-0005-0000-0000-0000F17E0000}"/>
    <cellStyle name="Separador de milhares 7 2 4 3 4 3" xfId="35107" xr:uid="{00000000-0005-0000-0000-0000F27E0000}"/>
    <cellStyle name="Separador de milhares 7 2 4 3 4 4" xfId="14746" xr:uid="{00000000-0005-0000-0000-0000F37E0000}"/>
    <cellStyle name="Separador de milhares 7 2 4 3 5" xfId="7493" xr:uid="{00000000-0005-0000-0000-0000F47E0000}"/>
    <cellStyle name="Separador de milhares 7 2 4 3 5 2" xfId="26680" xr:uid="{00000000-0005-0000-0000-0000F57E0000}"/>
    <cellStyle name="Separador de milhares 7 2 4 3 5 3" xfId="36860" xr:uid="{00000000-0005-0000-0000-0000F67E0000}"/>
    <cellStyle name="Separador de milhares 7 2 4 3 5 4" xfId="16499" xr:uid="{00000000-0005-0000-0000-0000F77E0000}"/>
    <cellStyle name="Separador de milhares 7 2 4 3 6" xfId="9486" xr:uid="{00000000-0005-0000-0000-0000F87E0000}"/>
    <cellStyle name="Separador de milhares 7 2 4 3 6 2" xfId="28670" xr:uid="{00000000-0005-0000-0000-0000F97E0000}"/>
    <cellStyle name="Separador de milhares 7 2 4 3 6 3" xfId="38850" xr:uid="{00000000-0005-0000-0000-0000FA7E0000}"/>
    <cellStyle name="Separador de milhares 7 2 4 3 6 4" xfId="18490" xr:uid="{00000000-0005-0000-0000-0000FB7E0000}"/>
    <cellStyle name="Separador de milhares 7 2 4 3 7" xfId="11239" xr:uid="{00000000-0005-0000-0000-0000FC7E0000}"/>
    <cellStyle name="Separador de milhares 7 2 4 3 7 2" xfId="30423" xr:uid="{00000000-0005-0000-0000-0000FD7E0000}"/>
    <cellStyle name="Separador de milhares 7 2 4 3 7 3" xfId="40603" xr:uid="{00000000-0005-0000-0000-0000FE7E0000}"/>
    <cellStyle name="Separador de milhares 7 2 4 3 7 4" xfId="20243" xr:uid="{00000000-0005-0000-0000-0000FF7E0000}"/>
    <cellStyle name="Separador de milhares 7 2 4 3 8" xfId="12115" xr:uid="{00000000-0005-0000-0000-0000007F0000}"/>
    <cellStyle name="Separador de milhares 7 2 4 3 8 2" xfId="31299" xr:uid="{00000000-0005-0000-0000-0000017F0000}"/>
    <cellStyle name="Separador de milhares 7 2 4 3 8 3" xfId="41479" xr:uid="{00000000-0005-0000-0000-0000027F0000}"/>
    <cellStyle name="Separador de milhares 7 2 4 3 8 4" xfId="21119" xr:uid="{00000000-0005-0000-0000-0000037F0000}"/>
    <cellStyle name="Separador de milhares 7 2 4 3 9" xfId="21996" xr:uid="{00000000-0005-0000-0000-0000047F0000}"/>
    <cellStyle name="Separador de milhares 7 2 4 3 9 2" xfId="32176" xr:uid="{00000000-0005-0000-0000-0000057F0000}"/>
    <cellStyle name="Separador de milhares 7 2 4 3 9 3" xfId="42356" xr:uid="{00000000-0005-0000-0000-0000067F0000}"/>
    <cellStyle name="Separador de milhares 7 2 4 4" xfId="4206" xr:uid="{00000000-0005-0000-0000-0000077F0000}"/>
    <cellStyle name="Separador de milhares 7 2 4 4 10" xfId="33574" xr:uid="{00000000-0005-0000-0000-0000087F0000}"/>
    <cellStyle name="Separador de milhares 7 2 4 4 11" xfId="13213" xr:uid="{00000000-0005-0000-0000-0000097F0000}"/>
    <cellStyle name="Separador de milhares 7 2 4 4 2" xfId="5083" xr:uid="{00000000-0005-0000-0000-00000A7F0000}"/>
    <cellStyle name="Separador de milhares 7 2 4 4 2 2" xfId="6835" xr:uid="{00000000-0005-0000-0000-00000B7F0000}"/>
    <cellStyle name="Separador de milhares 7 2 4 4 2 2 2" xfId="26022" xr:uid="{00000000-0005-0000-0000-00000C7F0000}"/>
    <cellStyle name="Separador de milhares 7 2 4 4 2 2 3" xfId="36202" xr:uid="{00000000-0005-0000-0000-00000D7F0000}"/>
    <cellStyle name="Separador de milhares 7 2 4 4 2 2 4" xfId="15841" xr:uid="{00000000-0005-0000-0000-00000E7F0000}"/>
    <cellStyle name="Separador de milhares 7 2 4 4 2 3" xfId="8588" xr:uid="{00000000-0005-0000-0000-00000F7F0000}"/>
    <cellStyle name="Separador de milhares 7 2 4 4 2 3 2" xfId="27775" xr:uid="{00000000-0005-0000-0000-0000107F0000}"/>
    <cellStyle name="Separador de milhares 7 2 4 4 2 3 3" xfId="37955" xr:uid="{00000000-0005-0000-0000-0000117F0000}"/>
    <cellStyle name="Separador de milhares 7 2 4 4 2 3 4" xfId="17594" xr:uid="{00000000-0005-0000-0000-0000127F0000}"/>
    <cellStyle name="Separador de milhares 7 2 4 4 2 4" xfId="10581" xr:uid="{00000000-0005-0000-0000-0000137F0000}"/>
    <cellStyle name="Separador de milhares 7 2 4 4 2 4 2" xfId="29765" xr:uid="{00000000-0005-0000-0000-0000147F0000}"/>
    <cellStyle name="Separador de milhares 7 2 4 4 2 4 3" xfId="39945" xr:uid="{00000000-0005-0000-0000-0000157F0000}"/>
    <cellStyle name="Separador de milhares 7 2 4 4 2 4 4" xfId="19585" xr:uid="{00000000-0005-0000-0000-0000167F0000}"/>
    <cellStyle name="Separador de milhares 7 2 4 4 2 5" xfId="24270" xr:uid="{00000000-0005-0000-0000-0000177F0000}"/>
    <cellStyle name="Separador de milhares 7 2 4 4 2 6" xfId="34450" xr:uid="{00000000-0005-0000-0000-0000187F0000}"/>
    <cellStyle name="Separador de milhares 7 2 4 4 2 7" xfId="14089" xr:uid="{00000000-0005-0000-0000-0000197F0000}"/>
    <cellStyle name="Separador de milhares 7 2 4 4 3" xfId="5959" xr:uid="{00000000-0005-0000-0000-00001A7F0000}"/>
    <cellStyle name="Separador de milhares 7 2 4 4 3 2" xfId="25146" xr:uid="{00000000-0005-0000-0000-00001B7F0000}"/>
    <cellStyle name="Separador de milhares 7 2 4 4 3 3" xfId="35326" xr:uid="{00000000-0005-0000-0000-00001C7F0000}"/>
    <cellStyle name="Separador de milhares 7 2 4 4 3 4" xfId="14965" xr:uid="{00000000-0005-0000-0000-00001D7F0000}"/>
    <cellStyle name="Separador de milhares 7 2 4 4 4" xfId="7712" xr:uid="{00000000-0005-0000-0000-00001E7F0000}"/>
    <cellStyle name="Separador de milhares 7 2 4 4 4 2" xfId="26899" xr:uid="{00000000-0005-0000-0000-00001F7F0000}"/>
    <cellStyle name="Separador de milhares 7 2 4 4 4 3" xfId="37079" xr:uid="{00000000-0005-0000-0000-0000207F0000}"/>
    <cellStyle name="Separador de milhares 7 2 4 4 4 4" xfId="16718" xr:uid="{00000000-0005-0000-0000-0000217F0000}"/>
    <cellStyle name="Separador de milhares 7 2 4 4 5" xfId="9705" xr:uid="{00000000-0005-0000-0000-0000227F0000}"/>
    <cellStyle name="Separador de milhares 7 2 4 4 5 2" xfId="28889" xr:uid="{00000000-0005-0000-0000-0000237F0000}"/>
    <cellStyle name="Separador de milhares 7 2 4 4 5 3" xfId="39069" xr:uid="{00000000-0005-0000-0000-0000247F0000}"/>
    <cellStyle name="Separador de milhares 7 2 4 4 5 4" xfId="18709" xr:uid="{00000000-0005-0000-0000-0000257F0000}"/>
    <cellStyle name="Separador de milhares 7 2 4 4 6" xfId="11458" xr:uid="{00000000-0005-0000-0000-0000267F0000}"/>
    <cellStyle name="Separador de milhares 7 2 4 4 6 2" xfId="30642" xr:uid="{00000000-0005-0000-0000-0000277F0000}"/>
    <cellStyle name="Separador de milhares 7 2 4 4 6 3" xfId="40822" xr:uid="{00000000-0005-0000-0000-0000287F0000}"/>
    <cellStyle name="Separador de milhares 7 2 4 4 6 4" xfId="20462" xr:uid="{00000000-0005-0000-0000-0000297F0000}"/>
    <cellStyle name="Separador de milhares 7 2 4 4 7" xfId="12334" xr:uid="{00000000-0005-0000-0000-00002A7F0000}"/>
    <cellStyle name="Separador de milhares 7 2 4 4 7 2" xfId="31518" xr:uid="{00000000-0005-0000-0000-00002B7F0000}"/>
    <cellStyle name="Separador de milhares 7 2 4 4 7 3" xfId="41698" xr:uid="{00000000-0005-0000-0000-00002C7F0000}"/>
    <cellStyle name="Separador de milhares 7 2 4 4 7 4" xfId="21338" xr:uid="{00000000-0005-0000-0000-00002D7F0000}"/>
    <cellStyle name="Separador de milhares 7 2 4 4 8" xfId="22215" xr:uid="{00000000-0005-0000-0000-00002E7F0000}"/>
    <cellStyle name="Separador de milhares 7 2 4 4 8 2" xfId="32395" xr:uid="{00000000-0005-0000-0000-00002F7F0000}"/>
    <cellStyle name="Separador de milhares 7 2 4 4 8 3" xfId="42575" xr:uid="{00000000-0005-0000-0000-0000307F0000}"/>
    <cellStyle name="Separador de milhares 7 2 4 4 9" xfId="23394" xr:uid="{00000000-0005-0000-0000-0000317F0000}"/>
    <cellStyle name="Separador de milhares 7 2 4 5" xfId="4645" xr:uid="{00000000-0005-0000-0000-0000327F0000}"/>
    <cellStyle name="Separador de milhares 7 2 4 5 2" xfId="6397" xr:uid="{00000000-0005-0000-0000-0000337F0000}"/>
    <cellStyle name="Separador de milhares 7 2 4 5 2 2" xfId="25584" xr:uid="{00000000-0005-0000-0000-0000347F0000}"/>
    <cellStyle name="Separador de milhares 7 2 4 5 2 3" xfId="35764" xr:uid="{00000000-0005-0000-0000-0000357F0000}"/>
    <cellStyle name="Separador de milhares 7 2 4 5 2 4" xfId="15403" xr:uid="{00000000-0005-0000-0000-0000367F0000}"/>
    <cellStyle name="Separador de milhares 7 2 4 5 3" xfId="8150" xr:uid="{00000000-0005-0000-0000-0000377F0000}"/>
    <cellStyle name="Separador de milhares 7 2 4 5 3 2" xfId="27337" xr:uid="{00000000-0005-0000-0000-0000387F0000}"/>
    <cellStyle name="Separador de milhares 7 2 4 5 3 3" xfId="37517" xr:uid="{00000000-0005-0000-0000-0000397F0000}"/>
    <cellStyle name="Separador de milhares 7 2 4 5 3 4" xfId="17156" xr:uid="{00000000-0005-0000-0000-00003A7F0000}"/>
    <cellStyle name="Separador de milhares 7 2 4 5 4" xfId="10143" xr:uid="{00000000-0005-0000-0000-00003B7F0000}"/>
    <cellStyle name="Separador de milhares 7 2 4 5 4 2" xfId="29327" xr:uid="{00000000-0005-0000-0000-00003C7F0000}"/>
    <cellStyle name="Separador de milhares 7 2 4 5 4 3" xfId="39507" xr:uid="{00000000-0005-0000-0000-00003D7F0000}"/>
    <cellStyle name="Separador de milhares 7 2 4 5 4 4" xfId="19147" xr:uid="{00000000-0005-0000-0000-00003E7F0000}"/>
    <cellStyle name="Separador de milhares 7 2 4 5 5" xfId="23832" xr:uid="{00000000-0005-0000-0000-00003F7F0000}"/>
    <cellStyle name="Separador de milhares 7 2 4 5 6" xfId="34012" xr:uid="{00000000-0005-0000-0000-0000407F0000}"/>
    <cellStyle name="Separador de milhares 7 2 4 5 7" xfId="13651" xr:uid="{00000000-0005-0000-0000-0000417F0000}"/>
    <cellStyle name="Separador de milhares 7 2 4 6" xfId="5521" xr:uid="{00000000-0005-0000-0000-0000427F0000}"/>
    <cellStyle name="Separador de milhares 7 2 4 6 2" xfId="9047" xr:uid="{00000000-0005-0000-0000-0000437F0000}"/>
    <cellStyle name="Separador de milhares 7 2 4 6 2 2" xfId="28231" xr:uid="{00000000-0005-0000-0000-0000447F0000}"/>
    <cellStyle name="Separador de milhares 7 2 4 6 2 3" xfId="38411" xr:uid="{00000000-0005-0000-0000-0000457F0000}"/>
    <cellStyle name="Separador de milhares 7 2 4 6 2 4" xfId="18051" xr:uid="{00000000-0005-0000-0000-0000467F0000}"/>
    <cellStyle name="Separador de milhares 7 2 4 6 3" xfId="24708" xr:uid="{00000000-0005-0000-0000-0000477F0000}"/>
    <cellStyle name="Separador de milhares 7 2 4 6 4" xfId="34888" xr:uid="{00000000-0005-0000-0000-0000487F0000}"/>
    <cellStyle name="Separador de milhares 7 2 4 6 5" xfId="14527" xr:uid="{00000000-0005-0000-0000-0000497F0000}"/>
    <cellStyle name="Separador de milhares 7 2 4 7" xfId="7274" xr:uid="{00000000-0005-0000-0000-00004A7F0000}"/>
    <cellStyle name="Separador de milhares 7 2 4 7 2" xfId="26461" xr:uid="{00000000-0005-0000-0000-00004B7F0000}"/>
    <cellStyle name="Separador de milhares 7 2 4 7 3" xfId="36641" xr:uid="{00000000-0005-0000-0000-00004C7F0000}"/>
    <cellStyle name="Separador de milhares 7 2 4 7 4" xfId="16280" xr:uid="{00000000-0005-0000-0000-00004D7F0000}"/>
    <cellStyle name="Separador de milhares 7 2 4 8" xfId="9267" xr:uid="{00000000-0005-0000-0000-00004E7F0000}"/>
    <cellStyle name="Separador de milhares 7 2 4 8 2" xfId="28451" xr:uid="{00000000-0005-0000-0000-00004F7F0000}"/>
    <cellStyle name="Separador de milhares 7 2 4 8 3" xfId="38631" xr:uid="{00000000-0005-0000-0000-0000507F0000}"/>
    <cellStyle name="Separador de milhares 7 2 4 8 4" xfId="18271" xr:uid="{00000000-0005-0000-0000-0000517F0000}"/>
    <cellStyle name="Separador de milhares 7 2 4 9" xfId="11020" xr:uid="{00000000-0005-0000-0000-0000527F0000}"/>
    <cellStyle name="Separador de milhares 7 2 4 9 2" xfId="30204" xr:uid="{00000000-0005-0000-0000-0000537F0000}"/>
    <cellStyle name="Separador de milhares 7 2 4 9 3" xfId="40384" xr:uid="{00000000-0005-0000-0000-0000547F0000}"/>
    <cellStyle name="Separador de milhares 7 2 4 9 4" xfId="20024" xr:uid="{00000000-0005-0000-0000-0000557F0000}"/>
    <cellStyle name="Separador de milhares 7 2 5" xfId="3808" xr:uid="{00000000-0005-0000-0000-0000567F0000}"/>
    <cellStyle name="Separador de milhares 7 2 5 10" xfId="21818" xr:uid="{00000000-0005-0000-0000-0000577F0000}"/>
    <cellStyle name="Separador de milhares 7 2 5 10 2" xfId="31998" xr:uid="{00000000-0005-0000-0000-0000587F0000}"/>
    <cellStyle name="Separador de milhares 7 2 5 10 3" xfId="42178" xr:uid="{00000000-0005-0000-0000-0000597F0000}"/>
    <cellStyle name="Separador de milhares 7 2 5 11" xfId="22714" xr:uid="{00000000-0005-0000-0000-00005A7F0000}"/>
    <cellStyle name="Separador de milhares 7 2 5 11 2" xfId="32894" xr:uid="{00000000-0005-0000-0000-00005B7F0000}"/>
    <cellStyle name="Separador de milhares 7 2 5 11 3" xfId="43074" xr:uid="{00000000-0005-0000-0000-00005C7F0000}"/>
    <cellStyle name="Separador de milhares 7 2 5 12" xfId="22953" xr:uid="{00000000-0005-0000-0000-00005D7F0000}"/>
    <cellStyle name="Separador de milhares 7 2 5 13" xfId="33133" xr:uid="{00000000-0005-0000-0000-00005E7F0000}"/>
    <cellStyle name="Separador de milhares 7 2 5 14" xfId="43313" xr:uid="{00000000-0005-0000-0000-00005F7F0000}"/>
    <cellStyle name="Separador de milhares 7 2 5 15" xfId="43552" xr:uid="{00000000-0005-0000-0000-0000607F0000}"/>
    <cellStyle name="Separador de milhares 7 2 5 16" xfId="12816" xr:uid="{00000000-0005-0000-0000-0000617F0000}"/>
    <cellStyle name="Separador de milhares 7 2 5 2" xfId="4028" xr:uid="{00000000-0005-0000-0000-0000627F0000}"/>
    <cellStyle name="Separador de milhares 7 2 5 2 10" xfId="23216" xr:uid="{00000000-0005-0000-0000-0000637F0000}"/>
    <cellStyle name="Separador de milhares 7 2 5 2 11" xfId="33396" xr:uid="{00000000-0005-0000-0000-0000647F0000}"/>
    <cellStyle name="Separador de milhares 7 2 5 2 12" xfId="13035" xr:uid="{00000000-0005-0000-0000-0000657F0000}"/>
    <cellStyle name="Separador de milhares 7 2 5 2 2" xfId="4466" xr:uid="{00000000-0005-0000-0000-0000667F0000}"/>
    <cellStyle name="Separador de milhares 7 2 5 2 2 10" xfId="33834" xr:uid="{00000000-0005-0000-0000-0000677F0000}"/>
    <cellStyle name="Separador de milhares 7 2 5 2 2 11" xfId="13473" xr:uid="{00000000-0005-0000-0000-0000687F0000}"/>
    <cellStyle name="Separador de milhares 7 2 5 2 2 2" xfId="5343" xr:uid="{00000000-0005-0000-0000-0000697F0000}"/>
    <cellStyle name="Separador de milhares 7 2 5 2 2 2 2" xfId="7095" xr:uid="{00000000-0005-0000-0000-00006A7F0000}"/>
    <cellStyle name="Separador de milhares 7 2 5 2 2 2 2 2" xfId="26282" xr:uid="{00000000-0005-0000-0000-00006B7F0000}"/>
    <cellStyle name="Separador de milhares 7 2 5 2 2 2 2 3" xfId="36462" xr:uid="{00000000-0005-0000-0000-00006C7F0000}"/>
    <cellStyle name="Separador de milhares 7 2 5 2 2 2 2 4" xfId="16101" xr:uid="{00000000-0005-0000-0000-00006D7F0000}"/>
    <cellStyle name="Separador de milhares 7 2 5 2 2 2 3" xfId="8848" xr:uid="{00000000-0005-0000-0000-00006E7F0000}"/>
    <cellStyle name="Separador de milhares 7 2 5 2 2 2 3 2" xfId="28035" xr:uid="{00000000-0005-0000-0000-00006F7F0000}"/>
    <cellStyle name="Separador de milhares 7 2 5 2 2 2 3 3" xfId="38215" xr:uid="{00000000-0005-0000-0000-0000707F0000}"/>
    <cellStyle name="Separador de milhares 7 2 5 2 2 2 3 4" xfId="17854" xr:uid="{00000000-0005-0000-0000-0000717F0000}"/>
    <cellStyle name="Separador de milhares 7 2 5 2 2 2 4" xfId="10841" xr:uid="{00000000-0005-0000-0000-0000727F0000}"/>
    <cellStyle name="Separador de milhares 7 2 5 2 2 2 4 2" xfId="30025" xr:uid="{00000000-0005-0000-0000-0000737F0000}"/>
    <cellStyle name="Separador de milhares 7 2 5 2 2 2 4 3" xfId="40205" xr:uid="{00000000-0005-0000-0000-0000747F0000}"/>
    <cellStyle name="Separador de milhares 7 2 5 2 2 2 4 4" xfId="19845" xr:uid="{00000000-0005-0000-0000-0000757F0000}"/>
    <cellStyle name="Separador de milhares 7 2 5 2 2 2 5" xfId="24530" xr:uid="{00000000-0005-0000-0000-0000767F0000}"/>
    <cellStyle name="Separador de milhares 7 2 5 2 2 2 6" xfId="34710" xr:uid="{00000000-0005-0000-0000-0000777F0000}"/>
    <cellStyle name="Separador de milhares 7 2 5 2 2 2 7" xfId="14349" xr:uid="{00000000-0005-0000-0000-0000787F0000}"/>
    <cellStyle name="Separador de milhares 7 2 5 2 2 3" xfId="6219" xr:uid="{00000000-0005-0000-0000-0000797F0000}"/>
    <cellStyle name="Separador de milhares 7 2 5 2 2 3 2" xfId="25406" xr:uid="{00000000-0005-0000-0000-00007A7F0000}"/>
    <cellStyle name="Separador de milhares 7 2 5 2 2 3 3" xfId="35586" xr:uid="{00000000-0005-0000-0000-00007B7F0000}"/>
    <cellStyle name="Separador de milhares 7 2 5 2 2 3 4" xfId="15225" xr:uid="{00000000-0005-0000-0000-00007C7F0000}"/>
    <cellStyle name="Separador de milhares 7 2 5 2 2 4" xfId="7972" xr:uid="{00000000-0005-0000-0000-00007D7F0000}"/>
    <cellStyle name="Separador de milhares 7 2 5 2 2 4 2" xfId="27159" xr:uid="{00000000-0005-0000-0000-00007E7F0000}"/>
    <cellStyle name="Separador de milhares 7 2 5 2 2 4 3" xfId="37339" xr:uid="{00000000-0005-0000-0000-00007F7F0000}"/>
    <cellStyle name="Separador de milhares 7 2 5 2 2 4 4" xfId="16978" xr:uid="{00000000-0005-0000-0000-0000807F0000}"/>
    <cellStyle name="Separador de milhares 7 2 5 2 2 5" xfId="9965" xr:uid="{00000000-0005-0000-0000-0000817F0000}"/>
    <cellStyle name="Separador de milhares 7 2 5 2 2 5 2" xfId="29149" xr:uid="{00000000-0005-0000-0000-0000827F0000}"/>
    <cellStyle name="Separador de milhares 7 2 5 2 2 5 3" xfId="39329" xr:uid="{00000000-0005-0000-0000-0000837F0000}"/>
    <cellStyle name="Separador de milhares 7 2 5 2 2 5 4" xfId="18969" xr:uid="{00000000-0005-0000-0000-0000847F0000}"/>
    <cellStyle name="Separador de milhares 7 2 5 2 2 6" xfId="11718" xr:uid="{00000000-0005-0000-0000-0000857F0000}"/>
    <cellStyle name="Separador de milhares 7 2 5 2 2 6 2" xfId="30902" xr:uid="{00000000-0005-0000-0000-0000867F0000}"/>
    <cellStyle name="Separador de milhares 7 2 5 2 2 6 3" xfId="41082" xr:uid="{00000000-0005-0000-0000-0000877F0000}"/>
    <cellStyle name="Separador de milhares 7 2 5 2 2 6 4" xfId="20722" xr:uid="{00000000-0005-0000-0000-0000887F0000}"/>
    <cellStyle name="Separador de milhares 7 2 5 2 2 7" xfId="12594" xr:uid="{00000000-0005-0000-0000-0000897F0000}"/>
    <cellStyle name="Separador de milhares 7 2 5 2 2 7 2" xfId="31778" xr:uid="{00000000-0005-0000-0000-00008A7F0000}"/>
    <cellStyle name="Separador de milhares 7 2 5 2 2 7 3" xfId="41958" xr:uid="{00000000-0005-0000-0000-00008B7F0000}"/>
    <cellStyle name="Separador de milhares 7 2 5 2 2 7 4" xfId="21598" xr:uid="{00000000-0005-0000-0000-00008C7F0000}"/>
    <cellStyle name="Separador de milhares 7 2 5 2 2 8" xfId="22475" xr:uid="{00000000-0005-0000-0000-00008D7F0000}"/>
    <cellStyle name="Separador de milhares 7 2 5 2 2 8 2" xfId="32655" xr:uid="{00000000-0005-0000-0000-00008E7F0000}"/>
    <cellStyle name="Separador de milhares 7 2 5 2 2 8 3" xfId="42835" xr:uid="{00000000-0005-0000-0000-00008F7F0000}"/>
    <cellStyle name="Separador de milhares 7 2 5 2 2 9" xfId="23654" xr:uid="{00000000-0005-0000-0000-0000907F0000}"/>
    <cellStyle name="Separador de milhares 7 2 5 2 3" xfId="4905" xr:uid="{00000000-0005-0000-0000-0000917F0000}"/>
    <cellStyle name="Separador de milhares 7 2 5 2 3 2" xfId="6657" xr:uid="{00000000-0005-0000-0000-0000927F0000}"/>
    <cellStyle name="Separador de milhares 7 2 5 2 3 2 2" xfId="25844" xr:uid="{00000000-0005-0000-0000-0000937F0000}"/>
    <cellStyle name="Separador de milhares 7 2 5 2 3 2 3" xfId="36024" xr:uid="{00000000-0005-0000-0000-0000947F0000}"/>
    <cellStyle name="Separador de milhares 7 2 5 2 3 2 4" xfId="15663" xr:uid="{00000000-0005-0000-0000-0000957F0000}"/>
    <cellStyle name="Separador de milhares 7 2 5 2 3 3" xfId="8410" xr:uid="{00000000-0005-0000-0000-0000967F0000}"/>
    <cellStyle name="Separador de milhares 7 2 5 2 3 3 2" xfId="27597" xr:uid="{00000000-0005-0000-0000-0000977F0000}"/>
    <cellStyle name="Separador de milhares 7 2 5 2 3 3 3" xfId="37777" xr:uid="{00000000-0005-0000-0000-0000987F0000}"/>
    <cellStyle name="Separador de milhares 7 2 5 2 3 3 4" xfId="17416" xr:uid="{00000000-0005-0000-0000-0000997F0000}"/>
    <cellStyle name="Separador de milhares 7 2 5 2 3 4" xfId="10403" xr:uid="{00000000-0005-0000-0000-00009A7F0000}"/>
    <cellStyle name="Separador de milhares 7 2 5 2 3 4 2" xfId="29587" xr:uid="{00000000-0005-0000-0000-00009B7F0000}"/>
    <cellStyle name="Separador de milhares 7 2 5 2 3 4 3" xfId="39767" xr:uid="{00000000-0005-0000-0000-00009C7F0000}"/>
    <cellStyle name="Separador de milhares 7 2 5 2 3 4 4" xfId="19407" xr:uid="{00000000-0005-0000-0000-00009D7F0000}"/>
    <cellStyle name="Separador de milhares 7 2 5 2 3 5" xfId="24092" xr:uid="{00000000-0005-0000-0000-00009E7F0000}"/>
    <cellStyle name="Separador de milhares 7 2 5 2 3 6" xfId="34272" xr:uid="{00000000-0005-0000-0000-00009F7F0000}"/>
    <cellStyle name="Separador de milhares 7 2 5 2 3 7" xfId="13911" xr:uid="{00000000-0005-0000-0000-0000A07F0000}"/>
    <cellStyle name="Separador de milhares 7 2 5 2 4" xfId="5781" xr:uid="{00000000-0005-0000-0000-0000A17F0000}"/>
    <cellStyle name="Separador de milhares 7 2 5 2 4 2" xfId="24968" xr:uid="{00000000-0005-0000-0000-0000A27F0000}"/>
    <cellStyle name="Separador de milhares 7 2 5 2 4 3" xfId="35148" xr:uid="{00000000-0005-0000-0000-0000A37F0000}"/>
    <cellStyle name="Separador de milhares 7 2 5 2 4 4" xfId="14787" xr:uid="{00000000-0005-0000-0000-0000A47F0000}"/>
    <cellStyle name="Separador de milhares 7 2 5 2 5" xfId="7534" xr:uid="{00000000-0005-0000-0000-0000A57F0000}"/>
    <cellStyle name="Separador de milhares 7 2 5 2 5 2" xfId="26721" xr:uid="{00000000-0005-0000-0000-0000A67F0000}"/>
    <cellStyle name="Separador de milhares 7 2 5 2 5 3" xfId="36901" xr:uid="{00000000-0005-0000-0000-0000A77F0000}"/>
    <cellStyle name="Separador de milhares 7 2 5 2 5 4" xfId="16540" xr:uid="{00000000-0005-0000-0000-0000A87F0000}"/>
    <cellStyle name="Separador de milhares 7 2 5 2 6" xfId="9527" xr:uid="{00000000-0005-0000-0000-0000A97F0000}"/>
    <cellStyle name="Separador de milhares 7 2 5 2 6 2" xfId="28711" xr:uid="{00000000-0005-0000-0000-0000AA7F0000}"/>
    <cellStyle name="Separador de milhares 7 2 5 2 6 3" xfId="38891" xr:uid="{00000000-0005-0000-0000-0000AB7F0000}"/>
    <cellStyle name="Separador de milhares 7 2 5 2 6 4" xfId="18531" xr:uid="{00000000-0005-0000-0000-0000AC7F0000}"/>
    <cellStyle name="Separador de milhares 7 2 5 2 7" xfId="11280" xr:uid="{00000000-0005-0000-0000-0000AD7F0000}"/>
    <cellStyle name="Separador de milhares 7 2 5 2 7 2" xfId="30464" xr:uid="{00000000-0005-0000-0000-0000AE7F0000}"/>
    <cellStyle name="Separador de milhares 7 2 5 2 7 3" xfId="40644" xr:uid="{00000000-0005-0000-0000-0000AF7F0000}"/>
    <cellStyle name="Separador de milhares 7 2 5 2 7 4" xfId="20284" xr:uid="{00000000-0005-0000-0000-0000B07F0000}"/>
    <cellStyle name="Separador de milhares 7 2 5 2 8" xfId="12156" xr:uid="{00000000-0005-0000-0000-0000B17F0000}"/>
    <cellStyle name="Separador de milhares 7 2 5 2 8 2" xfId="31340" xr:uid="{00000000-0005-0000-0000-0000B27F0000}"/>
    <cellStyle name="Separador de milhares 7 2 5 2 8 3" xfId="41520" xr:uid="{00000000-0005-0000-0000-0000B37F0000}"/>
    <cellStyle name="Separador de milhares 7 2 5 2 8 4" xfId="21160" xr:uid="{00000000-0005-0000-0000-0000B47F0000}"/>
    <cellStyle name="Separador de milhares 7 2 5 2 9" xfId="22037" xr:uid="{00000000-0005-0000-0000-0000B57F0000}"/>
    <cellStyle name="Separador de milhares 7 2 5 2 9 2" xfId="32217" xr:uid="{00000000-0005-0000-0000-0000B67F0000}"/>
    <cellStyle name="Separador de milhares 7 2 5 2 9 3" xfId="42397" xr:uid="{00000000-0005-0000-0000-0000B77F0000}"/>
    <cellStyle name="Separador de milhares 7 2 5 3" xfId="4247" xr:uid="{00000000-0005-0000-0000-0000B87F0000}"/>
    <cellStyle name="Separador de milhares 7 2 5 3 10" xfId="33615" xr:uid="{00000000-0005-0000-0000-0000B97F0000}"/>
    <cellStyle name="Separador de milhares 7 2 5 3 11" xfId="13254" xr:uid="{00000000-0005-0000-0000-0000BA7F0000}"/>
    <cellStyle name="Separador de milhares 7 2 5 3 2" xfId="5124" xr:uid="{00000000-0005-0000-0000-0000BB7F0000}"/>
    <cellStyle name="Separador de milhares 7 2 5 3 2 2" xfId="6876" xr:uid="{00000000-0005-0000-0000-0000BC7F0000}"/>
    <cellStyle name="Separador de milhares 7 2 5 3 2 2 2" xfId="26063" xr:uid="{00000000-0005-0000-0000-0000BD7F0000}"/>
    <cellStyle name="Separador de milhares 7 2 5 3 2 2 3" xfId="36243" xr:uid="{00000000-0005-0000-0000-0000BE7F0000}"/>
    <cellStyle name="Separador de milhares 7 2 5 3 2 2 4" xfId="15882" xr:uid="{00000000-0005-0000-0000-0000BF7F0000}"/>
    <cellStyle name="Separador de milhares 7 2 5 3 2 3" xfId="8629" xr:uid="{00000000-0005-0000-0000-0000C07F0000}"/>
    <cellStyle name="Separador de milhares 7 2 5 3 2 3 2" xfId="27816" xr:uid="{00000000-0005-0000-0000-0000C17F0000}"/>
    <cellStyle name="Separador de milhares 7 2 5 3 2 3 3" xfId="37996" xr:uid="{00000000-0005-0000-0000-0000C27F0000}"/>
    <cellStyle name="Separador de milhares 7 2 5 3 2 3 4" xfId="17635" xr:uid="{00000000-0005-0000-0000-0000C37F0000}"/>
    <cellStyle name="Separador de milhares 7 2 5 3 2 4" xfId="10622" xr:uid="{00000000-0005-0000-0000-0000C47F0000}"/>
    <cellStyle name="Separador de milhares 7 2 5 3 2 4 2" xfId="29806" xr:uid="{00000000-0005-0000-0000-0000C57F0000}"/>
    <cellStyle name="Separador de milhares 7 2 5 3 2 4 3" xfId="39986" xr:uid="{00000000-0005-0000-0000-0000C67F0000}"/>
    <cellStyle name="Separador de milhares 7 2 5 3 2 4 4" xfId="19626" xr:uid="{00000000-0005-0000-0000-0000C77F0000}"/>
    <cellStyle name="Separador de milhares 7 2 5 3 2 5" xfId="24311" xr:uid="{00000000-0005-0000-0000-0000C87F0000}"/>
    <cellStyle name="Separador de milhares 7 2 5 3 2 6" xfId="34491" xr:uid="{00000000-0005-0000-0000-0000C97F0000}"/>
    <cellStyle name="Separador de milhares 7 2 5 3 2 7" xfId="14130" xr:uid="{00000000-0005-0000-0000-0000CA7F0000}"/>
    <cellStyle name="Separador de milhares 7 2 5 3 3" xfId="6000" xr:uid="{00000000-0005-0000-0000-0000CB7F0000}"/>
    <cellStyle name="Separador de milhares 7 2 5 3 3 2" xfId="25187" xr:uid="{00000000-0005-0000-0000-0000CC7F0000}"/>
    <cellStyle name="Separador de milhares 7 2 5 3 3 3" xfId="35367" xr:uid="{00000000-0005-0000-0000-0000CD7F0000}"/>
    <cellStyle name="Separador de milhares 7 2 5 3 3 4" xfId="15006" xr:uid="{00000000-0005-0000-0000-0000CE7F0000}"/>
    <cellStyle name="Separador de milhares 7 2 5 3 4" xfId="7753" xr:uid="{00000000-0005-0000-0000-0000CF7F0000}"/>
    <cellStyle name="Separador de milhares 7 2 5 3 4 2" xfId="26940" xr:uid="{00000000-0005-0000-0000-0000D07F0000}"/>
    <cellStyle name="Separador de milhares 7 2 5 3 4 3" xfId="37120" xr:uid="{00000000-0005-0000-0000-0000D17F0000}"/>
    <cellStyle name="Separador de milhares 7 2 5 3 4 4" xfId="16759" xr:uid="{00000000-0005-0000-0000-0000D27F0000}"/>
    <cellStyle name="Separador de milhares 7 2 5 3 5" xfId="9746" xr:uid="{00000000-0005-0000-0000-0000D37F0000}"/>
    <cellStyle name="Separador de milhares 7 2 5 3 5 2" xfId="28930" xr:uid="{00000000-0005-0000-0000-0000D47F0000}"/>
    <cellStyle name="Separador de milhares 7 2 5 3 5 3" xfId="39110" xr:uid="{00000000-0005-0000-0000-0000D57F0000}"/>
    <cellStyle name="Separador de milhares 7 2 5 3 5 4" xfId="18750" xr:uid="{00000000-0005-0000-0000-0000D67F0000}"/>
    <cellStyle name="Separador de milhares 7 2 5 3 6" xfId="11499" xr:uid="{00000000-0005-0000-0000-0000D77F0000}"/>
    <cellStyle name="Separador de milhares 7 2 5 3 6 2" xfId="30683" xr:uid="{00000000-0005-0000-0000-0000D87F0000}"/>
    <cellStyle name="Separador de milhares 7 2 5 3 6 3" xfId="40863" xr:uid="{00000000-0005-0000-0000-0000D97F0000}"/>
    <cellStyle name="Separador de milhares 7 2 5 3 6 4" xfId="20503" xr:uid="{00000000-0005-0000-0000-0000DA7F0000}"/>
    <cellStyle name="Separador de milhares 7 2 5 3 7" xfId="12375" xr:uid="{00000000-0005-0000-0000-0000DB7F0000}"/>
    <cellStyle name="Separador de milhares 7 2 5 3 7 2" xfId="31559" xr:uid="{00000000-0005-0000-0000-0000DC7F0000}"/>
    <cellStyle name="Separador de milhares 7 2 5 3 7 3" xfId="41739" xr:uid="{00000000-0005-0000-0000-0000DD7F0000}"/>
    <cellStyle name="Separador de milhares 7 2 5 3 7 4" xfId="21379" xr:uid="{00000000-0005-0000-0000-0000DE7F0000}"/>
    <cellStyle name="Separador de milhares 7 2 5 3 8" xfId="22256" xr:uid="{00000000-0005-0000-0000-0000DF7F0000}"/>
    <cellStyle name="Separador de milhares 7 2 5 3 8 2" xfId="32436" xr:uid="{00000000-0005-0000-0000-0000E07F0000}"/>
    <cellStyle name="Separador de milhares 7 2 5 3 8 3" xfId="42616" xr:uid="{00000000-0005-0000-0000-0000E17F0000}"/>
    <cellStyle name="Separador de milhares 7 2 5 3 9" xfId="23435" xr:uid="{00000000-0005-0000-0000-0000E27F0000}"/>
    <cellStyle name="Separador de milhares 7 2 5 4" xfId="4686" xr:uid="{00000000-0005-0000-0000-0000E37F0000}"/>
    <cellStyle name="Separador de milhares 7 2 5 4 2" xfId="6438" xr:uid="{00000000-0005-0000-0000-0000E47F0000}"/>
    <cellStyle name="Separador de milhares 7 2 5 4 2 2" xfId="25625" xr:uid="{00000000-0005-0000-0000-0000E57F0000}"/>
    <cellStyle name="Separador de milhares 7 2 5 4 2 3" xfId="35805" xr:uid="{00000000-0005-0000-0000-0000E67F0000}"/>
    <cellStyle name="Separador de milhares 7 2 5 4 2 4" xfId="15444" xr:uid="{00000000-0005-0000-0000-0000E77F0000}"/>
    <cellStyle name="Separador de milhares 7 2 5 4 3" xfId="8191" xr:uid="{00000000-0005-0000-0000-0000E87F0000}"/>
    <cellStyle name="Separador de milhares 7 2 5 4 3 2" xfId="27378" xr:uid="{00000000-0005-0000-0000-0000E97F0000}"/>
    <cellStyle name="Separador de milhares 7 2 5 4 3 3" xfId="37558" xr:uid="{00000000-0005-0000-0000-0000EA7F0000}"/>
    <cellStyle name="Separador de milhares 7 2 5 4 3 4" xfId="17197" xr:uid="{00000000-0005-0000-0000-0000EB7F0000}"/>
    <cellStyle name="Separador de milhares 7 2 5 4 4" xfId="10184" xr:uid="{00000000-0005-0000-0000-0000EC7F0000}"/>
    <cellStyle name="Separador de milhares 7 2 5 4 4 2" xfId="29368" xr:uid="{00000000-0005-0000-0000-0000ED7F0000}"/>
    <cellStyle name="Separador de milhares 7 2 5 4 4 3" xfId="39548" xr:uid="{00000000-0005-0000-0000-0000EE7F0000}"/>
    <cellStyle name="Separador de milhares 7 2 5 4 4 4" xfId="19188" xr:uid="{00000000-0005-0000-0000-0000EF7F0000}"/>
    <cellStyle name="Separador de milhares 7 2 5 4 5" xfId="23873" xr:uid="{00000000-0005-0000-0000-0000F07F0000}"/>
    <cellStyle name="Separador de milhares 7 2 5 4 6" xfId="34053" xr:uid="{00000000-0005-0000-0000-0000F17F0000}"/>
    <cellStyle name="Separador de milhares 7 2 5 4 7" xfId="13692" xr:uid="{00000000-0005-0000-0000-0000F27F0000}"/>
    <cellStyle name="Separador de milhares 7 2 5 5" xfId="5562" xr:uid="{00000000-0005-0000-0000-0000F37F0000}"/>
    <cellStyle name="Separador de milhares 7 2 5 5 2" xfId="9088" xr:uid="{00000000-0005-0000-0000-0000F47F0000}"/>
    <cellStyle name="Separador de milhares 7 2 5 5 2 2" xfId="28272" xr:uid="{00000000-0005-0000-0000-0000F57F0000}"/>
    <cellStyle name="Separador de milhares 7 2 5 5 2 3" xfId="38452" xr:uid="{00000000-0005-0000-0000-0000F67F0000}"/>
    <cellStyle name="Separador de milhares 7 2 5 5 2 4" xfId="18092" xr:uid="{00000000-0005-0000-0000-0000F77F0000}"/>
    <cellStyle name="Separador de milhares 7 2 5 5 3" xfId="24749" xr:uid="{00000000-0005-0000-0000-0000F87F0000}"/>
    <cellStyle name="Separador de milhares 7 2 5 5 4" xfId="34929" xr:uid="{00000000-0005-0000-0000-0000F97F0000}"/>
    <cellStyle name="Separador de milhares 7 2 5 5 5" xfId="14568" xr:uid="{00000000-0005-0000-0000-0000FA7F0000}"/>
    <cellStyle name="Separador de milhares 7 2 5 6" xfId="7315" xr:uid="{00000000-0005-0000-0000-0000FB7F0000}"/>
    <cellStyle name="Separador de milhares 7 2 5 6 2" xfId="26502" xr:uid="{00000000-0005-0000-0000-0000FC7F0000}"/>
    <cellStyle name="Separador de milhares 7 2 5 6 3" xfId="36682" xr:uid="{00000000-0005-0000-0000-0000FD7F0000}"/>
    <cellStyle name="Separador de milhares 7 2 5 6 4" xfId="16321" xr:uid="{00000000-0005-0000-0000-0000FE7F0000}"/>
    <cellStyle name="Separador de milhares 7 2 5 7" xfId="9308" xr:uid="{00000000-0005-0000-0000-0000FF7F0000}"/>
    <cellStyle name="Separador de milhares 7 2 5 7 2" xfId="28492" xr:uid="{00000000-0005-0000-0000-000000800000}"/>
    <cellStyle name="Separador de milhares 7 2 5 7 3" xfId="38672" xr:uid="{00000000-0005-0000-0000-000001800000}"/>
    <cellStyle name="Separador de milhares 7 2 5 7 4" xfId="18312" xr:uid="{00000000-0005-0000-0000-000002800000}"/>
    <cellStyle name="Separador de milhares 7 2 5 8" xfId="11061" xr:uid="{00000000-0005-0000-0000-000003800000}"/>
    <cellStyle name="Separador de milhares 7 2 5 8 2" xfId="30245" xr:uid="{00000000-0005-0000-0000-000004800000}"/>
    <cellStyle name="Separador de milhares 7 2 5 8 3" xfId="40425" xr:uid="{00000000-0005-0000-0000-000005800000}"/>
    <cellStyle name="Separador de milhares 7 2 5 8 4" xfId="20065" xr:uid="{00000000-0005-0000-0000-000006800000}"/>
    <cellStyle name="Separador de milhares 7 2 5 9" xfId="11937" xr:uid="{00000000-0005-0000-0000-000007800000}"/>
    <cellStyle name="Separador de milhares 7 2 5 9 2" xfId="31121" xr:uid="{00000000-0005-0000-0000-000008800000}"/>
    <cellStyle name="Separador de milhares 7 2 5 9 3" xfId="41301" xr:uid="{00000000-0005-0000-0000-000009800000}"/>
    <cellStyle name="Separador de milhares 7 2 5 9 4" xfId="20941" xr:uid="{00000000-0005-0000-0000-00000A800000}"/>
    <cellStyle name="Separador de milhares 7 2 6" xfId="8969" xr:uid="{00000000-0005-0000-0000-00000B800000}"/>
    <cellStyle name="Separador de milhares 7 2 6 2" xfId="28154" xr:uid="{00000000-0005-0000-0000-00000C800000}"/>
    <cellStyle name="Separador de milhares 7 2 6 3" xfId="38334" xr:uid="{00000000-0005-0000-0000-00000D800000}"/>
    <cellStyle name="Separador de milhares 7 2 6 4" xfId="17974" xr:uid="{00000000-0005-0000-0000-00000E800000}"/>
    <cellStyle name="Separador de milhares 7 2 7" xfId="22596" xr:uid="{00000000-0005-0000-0000-00000F800000}"/>
    <cellStyle name="Separador de milhares 7 2 7 2" xfId="32776" xr:uid="{00000000-0005-0000-0000-000010800000}"/>
    <cellStyle name="Separador de milhares 7 2 7 3" xfId="42956" xr:uid="{00000000-0005-0000-0000-000011800000}"/>
    <cellStyle name="Separador de milhares 7 2 8" xfId="22835" xr:uid="{00000000-0005-0000-0000-000012800000}"/>
    <cellStyle name="Separador de milhares 7 2 9" xfId="33015" xr:uid="{00000000-0005-0000-0000-000013800000}"/>
    <cellStyle name="Separador de milhares 7 3" xfId="3767" xr:uid="{00000000-0005-0000-0000-000014800000}"/>
    <cellStyle name="Separador de milhares 7 3 10" xfId="11899" xr:uid="{00000000-0005-0000-0000-000015800000}"/>
    <cellStyle name="Separador de milhares 7 3 10 2" xfId="31083" xr:uid="{00000000-0005-0000-0000-000016800000}"/>
    <cellStyle name="Separador de milhares 7 3 10 3" xfId="41263" xr:uid="{00000000-0005-0000-0000-000017800000}"/>
    <cellStyle name="Separador de milhares 7 3 10 4" xfId="20903" xr:uid="{00000000-0005-0000-0000-000018800000}"/>
    <cellStyle name="Separador de milhares 7 3 11" xfId="21780" xr:uid="{00000000-0005-0000-0000-000019800000}"/>
    <cellStyle name="Separador de milhares 7 3 11 2" xfId="31960" xr:uid="{00000000-0005-0000-0000-00001A800000}"/>
    <cellStyle name="Separador de milhares 7 3 11 3" xfId="42140" xr:uid="{00000000-0005-0000-0000-00001B800000}"/>
    <cellStyle name="Separador de milhares 7 3 12" xfId="22676" xr:uid="{00000000-0005-0000-0000-00001C800000}"/>
    <cellStyle name="Separador de milhares 7 3 12 2" xfId="32856" xr:uid="{00000000-0005-0000-0000-00001D800000}"/>
    <cellStyle name="Separador de milhares 7 3 12 3" xfId="43036" xr:uid="{00000000-0005-0000-0000-00001E800000}"/>
    <cellStyle name="Separador de milhares 7 3 13" xfId="22915" xr:uid="{00000000-0005-0000-0000-00001F800000}"/>
    <cellStyle name="Separador de milhares 7 3 14" xfId="23084" xr:uid="{00000000-0005-0000-0000-000020800000}"/>
    <cellStyle name="Separador de milhares 7 3 15" xfId="33095" xr:uid="{00000000-0005-0000-0000-000021800000}"/>
    <cellStyle name="Separador de milhares 7 3 16" xfId="33264" xr:uid="{00000000-0005-0000-0000-000022800000}"/>
    <cellStyle name="Separador de milhares 7 3 17" xfId="43275" xr:uid="{00000000-0005-0000-0000-000023800000}"/>
    <cellStyle name="Separador de milhares 7 3 18" xfId="43514" xr:uid="{00000000-0005-0000-0000-000024800000}"/>
    <cellStyle name="Separador de milhares 7 3 19" xfId="12778" xr:uid="{00000000-0005-0000-0000-000025800000}"/>
    <cellStyle name="Separador de milhares 7 3 2" xfId="3888" xr:uid="{00000000-0005-0000-0000-000026800000}"/>
    <cellStyle name="Separador de milhares 7 3 2 10" xfId="21898" xr:uid="{00000000-0005-0000-0000-000027800000}"/>
    <cellStyle name="Separador de milhares 7 3 2 10 2" xfId="32078" xr:uid="{00000000-0005-0000-0000-000028800000}"/>
    <cellStyle name="Separador de milhares 7 3 2 10 3" xfId="42258" xr:uid="{00000000-0005-0000-0000-000029800000}"/>
    <cellStyle name="Separador de milhares 7 3 2 11" xfId="22794" xr:uid="{00000000-0005-0000-0000-00002A800000}"/>
    <cellStyle name="Separador de milhares 7 3 2 11 2" xfId="32974" xr:uid="{00000000-0005-0000-0000-00002B800000}"/>
    <cellStyle name="Separador de milhares 7 3 2 11 3" xfId="43154" xr:uid="{00000000-0005-0000-0000-00002C800000}"/>
    <cellStyle name="Separador de milhares 7 3 2 12" xfId="23033" xr:uid="{00000000-0005-0000-0000-00002D800000}"/>
    <cellStyle name="Separador de milhares 7 3 2 13" xfId="33213" xr:uid="{00000000-0005-0000-0000-00002E800000}"/>
    <cellStyle name="Separador de milhares 7 3 2 14" xfId="43393" xr:uid="{00000000-0005-0000-0000-00002F800000}"/>
    <cellStyle name="Separador de milhares 7 3 2 15" xfId="43632" xr:uid="{00000000-0005-0000-0000-000030800000}"/>
    <cellStyle name="Separador de milhares 7 3 2 16" xfId="12896" xr:uid="{00000000-0005-0000-0000-000031800000}"/>
    <cellStyle name="Separador de milhares 7 3 2 2" xfId="4108" xr:uid="{00000000-0005-0000-0000-000032800000}"/>
    <cellStyle name="Separador de milhares 7 3 2 2 10" xfId="23296" xr:uid="{00000000-0005-0000-0000-000033800000}"/>
    <cellStyle name="Separador de milhares 7 3 2 2 11" xfId="33476" xr:uid="{00000000-0005-0000-0000-000034800000}"/>
    <cellStyle name="Separador de milhares 7 3 2 2 12" xfId="13115" xr:uid="{00000000-0005-0000-0000-000035800000}"/>
    <cellStyle name="Separador de milhares 7 3 2 2 2" xfId="4546" xr:uid="{00000000-0005-0000-0000-000036800000}"/>
    <cellStyle name="Separador de milhares 7 3 2 2 2 10" xfId="33914" xr:uid="{00000000-0005-0000-0000-000037800000}"/>
    <cellStyle name="Separador de milhares 7 3 2 2 2 11" xfId="13553" xr:uid="{00000000-0005-0000-0000-000038800000}"/>
    <cellStyle name="Separador de milhares 7 3 2 2 2 2" xfId="5423" xr:uid="{00000000-0005-0000-0000-000039800000}"/>
    <cellStyle name="Separador de milhares 7 3 2 2 2 2 2" xfId="7175" xr:uid="{00000000-0005-0000-0000-00003A800000}"/>
    <cellStyle name="Separador de milhares 7 3 2 2 2 2 2 2" xfId="26362" xr:uid="{00000000-0005-0000-0000-00003B800000}"/>
    <cellStyle name="Separador de milhares 7 3 2 2 2 2 2 3" xfId="36542" xr:uid="{00000000-0005-0000-0000-00003C800000}"/>
    <cellStyle name="Separador de milhares 7 3 2 2 2 2 2 4" xfId="16181" xr:uid="{00000000-0005-0000-0000-00003D800000}"/>
    <cellStyle name="Separador de milhares 7 3 2 2 2 2 3" xfId="8928" xr:uid="{00000000-0005-0000-0000-00003E800000}"/>
    <cellStyle name="Separador de milhares 7 3 2 2 2 2 3 2" xfId="28115" xr:uid="{00000000-0005-0000-0000-00003F800000}"/>
    <cellStyle name="Separador de milhares 7 3 2 2 2 2 3 3" xfId="38295" xr:uid="{00000000-0005-0000-0000-000040800000}"/>
    <cellStyle name="Separador de milhares 7 3 2 2 2 2 3 4" xfId="17934" xr:uid="{00000000-0005-0000-0000-000041800000}"/>
    <cellStyle name="Separador de milhares 7 3 2 2 2 2 4" xfId="10921" xr:uid="{00000000-0005-0000-0000-000042800000}"/>
    <cellStyle name="Separador de milhares 7 3 2 2 2 2 4 2" xfId="30105" xr:uid="{00000000-0005-0000-0000-000043800000}"/>
    <cellStyle name="Separador de milhares 7 3 2 2 2 2 4 3" xfId="40285" xr:uid="{00000000-0005-0000-0000-000044800000}"/>
    <cellStyle name="Separador de milhares 7 3 2 2 2 2 4 4" xfId="19925" xr:uid="{00000000-0005-0000-0000-000045800000}"/>
    <cellStyle name="Separador de milhares 7 3 2 2 2 2 5" xfId="24610" xr:uid="{00000000-0005-0000-0000-000046800000}"/>
    <cellStyle name="Separador de milhares 7 3 2 2 2 2 6" xfId="34790" xr:uid="{00000000-0005-0000-0000-000047800000}"/>
    <cellStyle name="Separador de milhares 7 3 2 2 2 2 7" xfId="14429" xr:uid="{00000000-0005-0000-0000-000048800000}"/>
    <cellStyle name="Separador de milhares 7 3 2 2 2 3" xfId="6299" xr:uid="{00000000-0005-0000-0000-000049800000}"/>
    <cellStyle name="Separador de milhares 7 3 2 2 2 3 2" xfId="25486" xr:uid="{00000000-0005-0000-0000-00004A800000}"/>
    <cellStyle name="Separador de milhares 7 3 2 2 2 3 3" xfId="35666" xr:uid="{00000000-0005-0000-0000-00004B800000}"/>
    <cellStyle name="Separador de milhares 7 3 2 2 2 3 4" xfId="15305" xr:uid="{00000000-0005-0000-0000-00004C800000}"/>
    <cellStyle name="Separador de milhares 7 3 2 2 2 4" xfId="8052" xr:uid="{00000000-0005-0000-0000-00004D800000}"/>
    <cellStyle name="Separador de milhares 7 3 2 2 2 4 2" xfId="27239" xr:uid="{00000000-0005-0000-0000-00004E800000}"/>
    <cellStyle name="Separador de milhares 7 3 2 2 2 4 3" xfId="37419" xr:uid="{00000000-0005-0000-0000-00004F800000}"/>
    <cellStyle name="Separador de milhares 7 3 2 2 2 4 4" xfId="17058" xr:uid="{00000000-0005-0000-0000-000050800000}"/>
    <cellStyle name="Separador de milhares 7 3 2 2 2 5" xfId="10045" xr:uid="{00000000-0005-0000-0000-000051800000}"/>
    <cellStyle name="Separador de milhares 7 3 2 2 2 5 2" xfId="29229" xr:uid="{00000000-0005-0000-0000-000052800000}"/>
    <cellStyle name="Separador de milhares 7 3 2 2 2 5 3" xfId="39409" xr:uid="{00000000-0005-0000-0000-000053800000}"/>
    <cellStyle name="Separador de milhares 7 3 2 2 2 5 4" xfId="19049" xr:uid="{00000000-0005-0000-0000-000054800000}"/>
    <cellStyle name="Separador de milhares 7 3 2 2 2 6" xfId="11798" xr:uid="{00000000-0005-0000-0000-000055800000}"/>
    <cellStyle name="Separador de milhares 7 3 2 2 2 6 2" xfId="30982" xr:uid="{00000000-0005-0000-0000-000056800000}"/>
    <cellStyle name="Separador de milhares 7 3 2 2 2 6 3" xfId="41162" xr:uid="{00000000-0005-0000-0000-000057800000}"/>
    <cellStyle name="Separador de milhares 7 3 2 2 2 6 4" xfId="20802" xr:uid="{00000000-0005-0000-0000-000058800000}"/>
    <cellStyle name="Separador de milhares 7 3 2 2 2 7" xfId="12674" xr:uid="{00000000-0005-0000-0000-000059800000}"/>
    <cellStyle name="Separador de milhares 7 3 2 2 2 7 2" xfId="31858" xr:uid="{00000000-0005-0000-0000-00005A800000}"/>
    <cellStyle name="Separador de milhares 7 3 2 2 2 7 3" xfId="42038" xr:uid="{00000000-0005-0000-0000-00005B800000}"/>
    <cellStyle name="Separador de milhares 7 3 2 2 2 7 4" xfId="21678" xr:uid="{00000000-0005-0000-0000-00005C800000}"/>
    <cellStyle name="Separador de milhares 7 3 2 2 2 8" xfId="22555" xr:uid="{00000000-0005-0000-0000-00005D800000}"/>
    <cellStyle name="Separador de milhares 7 3 2 2 2 8 2" xfId="32735" xr:uid="{00000000-0005-0000-0000-00005E800000}"/>
    <cellStyle name="Separador de milhares 7 3 2 2 2 8 3" xfId="42915" xr:uid="{00000000-0005-0000-0000-00005F800000}"/>
    <cellStyle name="Separador de milhares 7 3 2 2 2 9" xfId="23734" xr:uid="{00000000-0005-0000-0000-000060800000}"/>
    <cellStyle name="Separador de milhares 7 3 2 2 3" xfId="4985" xr:uid="{00000000-0005-0000-0000-000061800000}"/>
    <cellStyle name="Separador de milhares 7 3 2 2 3 2" xfId="6737" xr:uid="{00000000-0005-0000-0000-000062800000}"/>
    <cellStyle name="Separador de milhares 7 3 2 2 3 2 2" xfId="25924" xr:uid="{00000000-0005-0000-0000-000063800000}"/>
    <cellStyle name="Separador de milhares 7 3 2 2 3 2 3" xfId="36104" xr:uid="{00000000-0005-0000-0000-000064800000}"/>
    <cellStyle name="Separador de milhares 7 3 2 2 3 2 4" xfId="15743" xr:uid="{00000000-0005-0000-0000-000065800000}"/>
    <cellStyle name="Separador de milhares 7 3 2 2 3 3" xfId="8490" xr:uid="{00000000-0005-0000-0000-000066800000}"/>
    <cellStyle name="Separador de milhares 7 3 2 2 3 3 2" xfId="27677" xr:uid="{00000000-0005-0000-0000-000067800000}"/>
    <cellStyle name="Separador de milhares 7 3 2 2 3 3 3" xfId="37857" xr:uid="{00000000-0005-0000-0000-000068800000}"/>
    <cellStyle name="Separador de milhares 7 3 2 2 3 3 4" xfId="17496" xr:uid="{00000000-0005-0000-0000-000069800000}"/>
    <cellStyle name="Separador de milhares 7 3 2 2 3 4" xfId="10483" xr:uid="{00000000-0005-0000-0000-00006A800000}"/>
    <cellStyle name="Separador de milhares 7 3 2 2 3 4 2" xfId="29667" xr:uid="{00000000-0005-0000-0000-00006B800000}"/>
    <cellStyle name="Separador de milhares 7 3 2 2 3 4 3" xfId="39847" xr:uid="{00000000-0005-0000-0000-00006C800000}"/>
    <cellStyle name="Separador de milhares 7 3 2 2 3 4 4" xfId="19487" xr:uid="{00000000-0005-0000-0000-00006D800000}"/>
    <cellStyle name="Separador de milhares 7 3 2 2 3 5" xfId="24172" xr:uid="{00000000-0005-0000-0000-00006E800000}"/>
    <cellStyle name="Separador de milhares 7 3 2 2 3 6" xfId="34352" xr:uid="{00000000-0005-0000-0000-00006F800000}"/>
    <cellStyle name="Separador de milhares 7 3 2 2 3 7" xfId="13991" xr:uid="{00000000-0005-0000-0000-000070800000}"/>
    <cellStyle name="Separador de milhares 7 3 2 2 4" xfId="5861" xr:uid="{00000000-0005-0000-0000-000071800000}"/>
    <cellStyle name="Separador de milhares 7 3 2 2 4 2" xfId="25048" xr:uid="{00000000-0005-0000-0000-000072800000}"/>
    <cellStyle name="Separador de milhares 7 3 2 2 4 3" xfId="35228" xr:uid="{00000000-0005-0000-0000-000073800000}"/>
    <cellStyle name="Separador de milhares 7 3 2 2 4 4" xfId="14867" xr:uid="{00000000-0005-0000-0000-000074800000}"/>
    <cellStyle name="Separador de milhares 7 3 2 2 5" xfId="7614" xr:uid="{00000000-0005-0000-0000-000075800000}"/>
    <cellStyle name="Separador de milhares 7 3 2 2 5 2" xfId="26801" xr:uid="{00000000-0005-0000-0000-000076800000}"/>
    <cellStyle name="Separador de milhares 7 3 2 2 5 3" xfId="36981" xr:uid="{00000000-0005-0000-0000-000077800000}"/>
    <cellStyle name="Separador de milhares 7 3 2 2 5 4" xfId="16620" xr:uid="{00000000-0005-0000-0000-000078800000}"/>
    <cellStyle name="Separador de milhares 7 3 2 2 6" xfId="9607" xr:uid="{00000000-0005-0000-0000-000079800000}"/>
    <cellStyle name="Separador de milhares 7 3 2 2 6 2" xfId="28791" xr:uid="{00000000-0005-0000-0000-00007A800000}"/>
    <cellStyle name="Separador de milhares 7 3 2 2 6 3" xfId="38971" xr:uid="{00000000-0005-0000-0000-00007B800000}"/>
    <cellStyle name="Separador de milhares 7 3 2 2 6 4" xfId="18611" xr:uid="{00000000-0005-0000-0000-00007C800000}"/>
    <cellStyle name="Separador de milhares 7 3 2 2 7" xfId="11360" xr:uid="{00000000-0005-0000-0000-00007D800000}"/>
    <cellStyle name="Separador de milhares 7 3 2 2 7 2" xfId="30544" xr:uid="{00000000-0005-0000-0000-00007E800000}"/>
    <cellStyle name="Separador de milhares 7 3 2 2 7 3" xfId="40724" xr:uid="{00000000-0005-0000-0000-00007F800000}"/>
    <cellStyle name="Separador de milhares 7 3 2 2 7 4" xfId="20364" xr:uid="{00000000-0005-0000-0000-000080800000}"/>
    <cellStyle name="Separador de milhares 7 3 2 2 8" xfId="12236" xr:uid="{00000000-0005-0000-0000-000081800000}"/>
    <cellStyle name="Separador de milhares 7 3 2 2 8 2" xfId="31420" xr:uid="{00000000-0005-0000-0000-000082800000}"/>
    <cellStyle name="Separador de milhares 7 3 2 2 8 3" xfId="41600" xr:uid="{00000000-0005-0000-0000-000083800000}"/>
    <cellStyle name="Separador de milhares 7 3 2 2 8 4" xfId="21240" xr:uid="{00000000-0005-0000-0000-000084800000}"/>
    <cellStyle name="Separador de milhares 7 3 2 2 9" xfId="22117" xr:uid="{00000000-0005-0000-0000-000085800000}"/>
    <cellStyle name="Separador de milhares 7 3 2 2 9 2" xfId="32297" xr:uid="{00000000-0005-0000-0000-000086800000}"/>
    <cellStyle name="Separador de milhares 7 3 2 2 9 3" xfId="42477" xr:uid="{00000000-0005-0000-0000-000087800000}"/>
    <cellStyle name="Separador de milhares 7 3 2 3" xfId="4327" xr:uid="{00000000-0005-0000-0000-000088800000}"/>
    <cellStyle name="Separador de milhares 7 3 2 3 10" xfId="33695" xr:uid="{00000000-0005-0000-0000-000089800000}"/>
    <cellStyle name="Separador de milhares 7 3 2 3 11" xfId="13334" xr:uid="{00000000-0005-0000-0000-00008A800000}"/>
    <cellStyle name="Separador de milhares 7 3 2 3 2" xfId="5204" xr:uid="{00000000-0005-0000-0000-00008B800000}"/>
    <cellStyle name="Separador de milhares 7 3 2 3 2 2" xfId="6956" xr:uid="{00000000-0005-0000-0000-00008C800000}"/>
    <cellStyle name="Separador de milhares 7 3 2 3 2 2 2" xfId="26143" xr:uid="{00000000-0005-0000-0000-00008D800000}"/>
    <cellStyle name="Separador de milhares 7 3 2 3 2 2 3" xfId="36323" xr:uid="{00000000-0005-0000-0000-00008E800000}"/>
    <cellStyle name="Separador de milhares 7 3 2 3 2 2 4" xfId="15962" xr:uid="{00000000-0005-0000-0000-00008F800000}"/>
    <cellStyle name="Separador de milhares 7 3 2 3 2 3" xfId="8709" xr:uid="{00000000-0005-0000-0000-000090800000}"/>
    <cellStyle name="Separador de milhares 7 3 2 3 2 3 2" xfId="27896" xr:uid="{00000000-0005-0000-0000-000091800000}"/>
    <cellStyle name="Separador de milhares 7 3 2 3 2 3 3" xfId="38076" xr:uid="{00000000-0005-0000-0000-000092800000}"/>
    <cellStyle name="Separador de milhares 7 3 2 3 2 3 4" xfId="17715" xr:uid="{00000000-0005-0000-0000-000093800000}"/>
    <cellStyle name="Separador de milhares 7 3 2 3 2 4" xfId="10702" xr:uid="{00000000-0005-0000-0000-000094800000}"/>
    <cellStyle name="Separador de milhares 7 3 2 3 2 4 2" xfId="29886" xr:uid="{00000000-0005-0000-0000-000095800000}"/>
    <cellStyle name="Separador de milhares 7 3 2 3 2 4 3" xfId="40066" xr:uid="{00000000-0005-0000-0000-000096800000}"/>
    <cellStyle name="Separador de milhares 7 3 2 3 2 4 4" xfId="19706" xr:uid="{00000000-0005-0000-0000-000097800000}"/>
    <cellStyle name="Separador de milhares 7 3 2 3 2 5" xfId="24391" xr:uid="{00000000-0005-0000-0000-000098800000}"/>
    <cellStyle name="Separador de milhares 7 3 2 3 2 6" xfId="34571" xr:uid="{00000000-0005-0000-0000-000099800000}"/>
    <cellStyle name="Separador de milhares 7 3 2 3 2 7" xfId="14210" xr:uid="{00000000-0005-0000-0000-00009A800000}"/>
    <cellStyle name="Separador de milhares 7 3 2 3 3" xfId="6080" xr:uid="{00000000-0005-0000-0000-00009B800000}"/>
    <cellStyle name="Separador de milhares 7 3 2 3 3 2" xfId="25267" xr:uid="{00000000-0005-0000-0000-00009C800000}"/>
    <cellStyle name="Separador de milhares 7 3 2 3 3 3" xfId="35447" xr:uid="{00000000-0005-0000-0000-00009D800000}"/>
    <cellStyle name="Separador de milhares 7 3 2 3 3 4" xfId="15086" xr:uid="{00000000-0005-0000-0000-00009E800000}"/>
    <cellStyle name="Separador de milhares 7 3 2 3 4" xfId="7833" xr:uid="{00000000-0005-0000-0000-00009F800000}"/>
    <cellStyle name="Separador de milhares 7 3 2 3 4 2" xfId="27020" xr:uid="{00000000-0005-0000-0000-0000A0800000}"/>
    <cellStyle name="Separador de milhares 7 3 2 3 4 3" xfId="37200" xr:uid="{00000000-0005-0000-0000-0000A1800000}"/>
    <cellStyle name="Separador de milhares 7 3 2 3 4 4" xfId="16839" xr:uid="{00000000-0005-0000-0000-0000A2800000}"/>
    <cellStyle name="Separador de milhares 7 3 2 3 5" xfId="9826" xr:uid="{00000000-0005-0000-0000-0000A3800000}"/>
    <cellStyle name="Separador de milhares 7 3 2 3 5 2" xfId="29010" xr:uid="{00000000-0005-0000-0000-0000A4800000}"/>
    <cellStyle name="Separador de milhares 7 3 2 3 5 3" xfId="39190" xr:uid="{00000000-0005-0000-0000-0000A5800000}"/>
    <cellStyle name="Separador de milhares 7 3 2 3 5 4" xfId="18830" xr:uid="{00000000-0005-0000-0000-0000A6800000}"/>
    <cellStyle name="Separador de milhares 7 3 2 3 6" xfId="11579" xr:uid="{00000000-0005-0000-0000-0000A7800000}"/>
    <cellStyle name="Separador de milhares 7 3 2 3 6 2" xfId="30763" xr:uid="{00000000-0005-0000-0000-0000A8800000}"/>
    <cellStyle name="Separador de milhares 7 3 2 3 6 3" xfId="40943" xr:uid="{00000000-0005-0000-0000-0000A9800000}"/>
    <cellStyle name="Separador de milhares 7 3 2 3 6 4" xfId="20583" xr:uid="{00000000-0005-0000-0000-0000AA800000}"/>
    <cellStyle name="Separador de milhares 7 3 2 3 7" xfId="12455" xr:uid="{00000000-0005-0000-0000-0000AB800000}"/>
    <cellStyle name="Separador de milhares 7 3 2 3 7 2" xfId="31639" xr:uid="{00000000-0005-0000-0000-0000AC800000}"/>
    <cellStyle name="Separador de milhares 7 3 2 3 7 3" xfId="41819" xr:uid="{00000000-0005-0000-0000-0000AD800000}"/>
    <cellStyle name="Separador de milhares 7 3 2 3 7 4" xfId="21459" xr:uid="{00000000-0005-0000-0000-0000AE800000}"/>
    <cellStyle name="Separador de milhares 7 3 2 3 8" xfId="22336" xr:uid="{00000000-0005-0000-0000-0000AF800000}"/>
    <cellStyle name="Separador de milhares 7 3 2 3 8 2" xfId="32516" xr:uid="{00000000-0005-0000-0000-0000B0800000}"/>
    <cellStyle name="Separador de milhares 7 3 2 3 8 3" xfId="42696" xr:uid="{00000000-0005-0000-0000-0000B1800000}"/>
    <cellStyle name="Separador de milhares 7 3 2 3 9" xfId="23515" xr:uid="{00000000-0005-0000-0000-0000B2800000}"/>
    <cellStyle name="Separador de milhares 7 3 2 4" xfId="4766" xr:uid="{00000000-0005-0000-0000-0000B3800000}"/>
    <cellStyle name="Separador de milhares 7 3 2 4 2" xfId="6518" xr:uid="{00000000-0005-0000-0000-0000B4800000}"/>
    <cellStyle name="Separador de milhares 7 3 2 4 2 2" xfId="25705" xr:uid="{00000000-0005-0000-0000-0000B5800000}"/>
    <cellStyle name="Separador de milhares 7 3 2 4 2 3" xfId="35885" xr:uid="{00000000-0005-0000-0000-0000B6800000}"/>
    <cellStyle name="Separador de milhares 7 3 2 4 2 4" xfId="15524" xr:uid="{00000000-0005-0000-0000-0000B7800000}"/>
    <cellStyle name="Separador de milhares 7 3 2 4 3" xfId="8271" xr:uid="{00000000-0005-0000-0000-0000B8800000}"/>
    <cellStyle name="Separador de milhares 7 3 2 4 3 2" xfId="27458" xr:uid="{00000000-0005-0000-0000-0000B9800000}"/>
    <cellStyle name="Separador de milhares 7 3 2 4 3 3" xfId="37638" xr:uid="{00000000-0005-0000-0000-0000BA800000}"/>
    <cellStyle name="Separador de milhares 7 3 2 4 3 4" xfId="17277" xr:uid="{00000000-0005-0000-0000-0000BB800000}"/>
    <cellStyle name="Separador de milhares 7 3 2 4 4" xfId="10264" xr:uid="{00000000-0005-0000-0000-0000BC800000}"/>
    <cellStyle name="Separador de milhares 7 3 2 4 4 2" xfId="29448" xr:uid="{00000000-0005-0000-0000-0000BD800000}"/>
    <cellStyle name="Separador de milhares 7 3 2 4 4 3" xfId="39628" xr:uid="{00000000-0005-0000-0000-0000BE800000}"/>
    <cellStyle name="Separador de milhares 7 3 2 4 4 4" xfId="19268" xr:uid="{00000000-0005-0000-0000-0000BF800000}"/>
    <cellStyle name="Separador de milhares 7 3 2 4 5" xfId="23953" xr:uid="{00000000-0005-0000-0000-0000C0800000}"/>
    <cellStyle name="Separador de milhares 7 3 2 4 6" xfId="34133" xr:uid="{00000000-0005-0000-0000-0000C1800000}"/>
    <cellStyle name="Separador de milhares 7 3 2 4 7" xfId="13772" xr:uid="{00000000-0005-0000-0000-0000C2800000}"/>
    <cellStyle name="Separador de milhares 7 3 2 5" xfId="5642" xr:uid="{00000000-0005-0000-0000-0000C3800000}"/>
    <cellStyle name="Separador de milhares 7 3 2 5 2" xfId="9168" xr:uid="{00000000-0005-0000-0000-0000C4800000}"/>
    <cellStyle name="Separador de milhares 7 3 2 5 2 2" xfId="28352" xr:uid="{00000000-0005-0000-0000-0000C5800000}"/>
    <cellStyle name="Separador de milhares 7 3 2 5 2 3" xfId="38532" xr:uid="{00000000-0005-0000-0000-0000C6800000}"/>
    <cellStyle name="Separador de milhares 7 3 2 5 2 4" xfId="18172" xr:uid="{00000000-0005-0000-0000-0000C7800000}"/>
    <cellStyle name="Separador de milhares 7 3 2 5 3" xfId="24829" xr:uid="{00000000-0005-0000-0000-0000C8800000}"/>
    <cellStyle name="Separador de milhares 7 3 2 5 4" xfId="35009" xr:uid="{00000000-0005-0000-0000-0000C9800000}"/>
    <cellStyle name="Separador de milhares 7 3 2 5 5" xfId="14648" xr:uid="{00000000-0005-0000-0000-0000CA800000}"/>
    <cellStyle name="Separador de milhares 7 3 2 6" xfId="7395" xr:uid="{00000000-0005-0000-0000-0000CB800000}"/>
    <cellStyle name="Separador de milhares 7 3 2 6 2" xfId="26582" xr:uid="{00000000-0005-0000-0000-0000CC800000}"/>
    <cellStyle name="Separador de milhares 7 3 2 6 3" xfId="36762" xr:uid="{00000000-0005-0000-0000-0000CD800000}"/>
    <cellStyle name="Separador de milhares 7 3 2 6 4" xfId="16401" xr:uid="{00000000-0005-0000-0000-0000CE800000}"/>
    <cellStyle name="Separador de milhares 7 3 2 7" xfId="9388" xr:uid="{00000000-0005-0000-0000-0000CF800000}"/>
    <cellStyle name="Separador de milhares 7 3 2 7 2" xfId="28572" xr:uid="{00000000-0005-0000-0000-0000D0800000}"/>
    <cellStyle name="Separador de milhares 7 3 2 7 3" xfId="38752" xr:uid="{00000000-0005-0000-0000-0000D1800000}"/>
    <cellStyle name="Separador de milhares 7 3 2 7 4" xfId="18392" xr:uid="{00000000-0005-0000-0000-0000D2800000}"/>
    <cellStyle name="Separador de milhares 7 3 2 8" xfId="11141" xr:uid="{00000000-0005-0000-0000-0000D3800000}"/>
    <cellStyle name="Separador de milhares 7 3 2 8 2" xfId="30325" xr:uid="{00000000-0005-0000-0000-0000D4800000}"/>
    <cellStyle name="Separador de milhares 7 3 2 8 3" xfId="40505" xr:uid="{00000000-0005-0000-0000-0000D5800000}"/>
    <cellStyle name="Separador de milhares 7 3 2 8 4" xfId="20145" xr:uid="{00000000-0005-0000-0000-0000D6800000}"/>
    <cellStyle name="Separador de milhares 7 3 2 9" xfId="12017" xr:uid="{00000000-0005-0000-0000-0000D7800000}"/>
    <cellStyle name="Separador de milhares 7 3 2 9 2" xfId="31201" xr:uid="{00000000-0005-0000-0000-0000D8800000}"/>
    <cellStyle name="Separador de milhares 7 3 2 9 3" xfId="41381" xr:uid="{00000000-0005-0000-0000-0000D9800000}"/>
    <cellStyle name="Separador de milhares 7 3 2 9 4" xfId="21021" xr:uid="{00000000-0005-0000-0000-0000DA800000}"/>
    <cellStyle name="Separador de milhares 7 3 3" xfId="3990" xr:uid="{00000000-0005-0000-0000-0000DB800000}"/>
    <cellStyle name="Separador de milhares 7 3 3 10" xfId="23178" xr:uid="{00000000-0005-0000-0000-0000DC800000}"/>
    <cellStyle name="Separador de milhares 7 3 3 11" xfId="33358" xr:uid="{00000000-0005-0000-0000-0000DD800000}"/>
    <cellStyle name="Separador de milhares 7 3 3 12" xfId="12997" xr:uid="{00000000-0005-0000-0000-0000DE800000}"/>
    <cellStyle name="Separador de milhares 7 3 3 2" xfId="4428" xr:uid="{00000000-0005-0000-0000-0000DF800000}"/>
    <cellStyle name="Separador de milhares 7 3 3 2 10" xfId="33796" xr:uid="{00000000-0005-0000-0000-0000E0800000}"/>
    <cellStyle name="Separador de milhares 7 3 3 2 11" xfId="13435" xr:uid="{00000000-0005-0000-0000-0000E1800000}"/>
    <cellStyle name="Separador de milhares 7 3 3 2 2" xfId="5305" xr:uid="{00000000-0005-0000-0000-0000E2800000}"/>
    <cellStyle name="Separador de milhares 7 3 3 2 2 2" xfId="7057" xr:uid="{00000000-0005-0000-0000-0000E3800000}"/>
    <cellStyle name="Separador de milhares 7 3 3 2 2 2 2" xfId="26244" xr:uid="{00000000-0005-0000-0000-0000E4800000}"/>
    <cellStyle name="Separador de milhares 7 3 3 2 2 2 3" xfId="36424" xr:uid="{00000000-0005-0000-0000-0000E5800000}"/>
    <cellStyle name="Separador de milhares 7 3 3 2 2 2 4" xfId="16063" xr:uid="{00000000-0005-0000-0000-0000E6800000}"/>
    <cellStyle name="Separador de milhares 7 3 3 2 2 3" xfId="8810" xr:uid="{00000000-0005-0000-0000-0000E7800000}"/>
    <cellStyle name="Separador de milhares 7 3 3 2 2 3 2" xfId="27997" xr:uid="{00000000-0005-0000-0000-0000E8800000}"/>
    <cellStyle name="Separador de milhares 7 3 3 2 2 3 3" xfId="38177" xr:uid="{00000000-0005-0000-0000-0000E9800000}"/>
    <cellStyle name="Separador de milhares 7 3 3 2 2 3 4" xfId="17816" xr:uid="{00000000-0005-0000-0000-0000EA800000}"/>
    <cellStyle name="Separador de milhares 7 3 3 2 2 4" xfId="10803" xr:uid="{00000000-0005-0000-0000-0000EB800000}"/>
    <cellStyle name="Separador de milhares 7 3 3 2 2 4 2" xfId="29987" xr:uid="{00000000-0005-0000-0000-0000EC800000}"/>
    <cellStyle name="Separador de milhares 7 3 3 2 2 4 3" xfId="40167" xr:uid="{00000000-0005-0000-0000-0000ED800000}"/>
    <cellStyle name="Separador de milhares 7 3 3 2 2 4 4" xfId="19807" xr:uid="{00000000-0005-0000-0000-0000EE800000}"/>
    <cellStyle name="Separador de milhares 7 3 3 2 2 5" xfId="24492" xr:uid="{00000000-0005-0000-0000-0000EF800000}"/>
    <cellStyle name="Separador de milhares 7 3 3 2 2 6" xfId="34672" xr:uid="{00000000-0005-0000-0000-0000F0800000}"/>
    <cellStyle name="Separador de milhares 7 3 3 2 2 7" xfId="14311" xr:uid="{00000000-0005-0000-0000-0000F1800000}"/>
    <cellStyle name="Separador de milhares 7 3 3 2 3" xfId="6181" xr:uid="{00000000-0005-0000-0000-0000F2800000}"/>
    <cellStyle name="Separador de milhares 7 3 3 2 3 2" xfId="25368" xr:uid="{00000000-0005-0000-0000-0000F3800000}"/>
    <cellStyle name="Separador de milhares 7 3 3 2 3 3" xfId="35548" xr:uid="{00000000-0005-0000-0000-0000F4800000}"/>
    <cellStyle name="Separador de milhares 7 3 3 2 3 4" xfId="15187" xr:uid="{00000000-0005-0000-0000-0000F5800000}"/>
    <cellStyle name="Separador de milhares 7 3 3 2 4" xfId="7934" xr:uid="{00000000-0005-0000-0000-0000F6800000}"/>
    <cellStyle name="Separador de milhares 7 3 3 2 4 2" xfId="27121" xr:uid="{00000000-0005-0000-0000-0000F7800000}"/>
    <cellStyle name="Separador de milhares 7 3 3 2 4 3" xfId="37301" xr:uid="{00000000-0005-0000-0000-0000F8800000}"/>
    <cellStyle name="Separador de milhares 7 3 3 2 4 4" xfId="16940" xr:uid="{00000000-0005-0000-0000-0000F9800000}"/>
    <cellStyle name="Separador de milhares 7 3 3 2 5" xfId="9927" xr:uid="{00000000-0005-0000-0000-0000FA800000}"/>
    <cellStyle name="Separador de milhares 7 3 3 2 5 2" xfId="29111" xr:uid="{00000000-0005-0000-0000-0000FB800000}"/>
    <cellStyle name="Separador de milhares 7 3 3 2 5 3" xfId="39291" xr:uid="{00000000-0005-0000-0000-0000FC800000}"/>
    <cellStyle name="Separador de milhares 7 3 3 2 5 4" xfId="18931" xr:uid="{00000000-0005-0000-0000-0000FD800000}"/>
    <cellStyle name="Separador de milhares 7 3 3 2 6" xfId="11680" xr:uid="{00000000-0005-0000-0000-0000FE800000}"/>
    <cellStyle name="Separador de milhares 7 3 3 2 6 2" xfId="30864" xr:uid="{00000000-0005-0000-0000-0000FF800000}"/>
    <cellStyle name="Separador de milhares 7 3 3 2 6 3" xfId="41044" xr:uid="{00000000-0005-0000-0000-000000810000}"/>
    <cellStyle name="Separador de milhares 7 3 3 2 6 4" xfId="20684" xr:uid="{00000000-0005-0000-0000-000001810000}"/>
    <cellStyle name="Separador de milhares 7 3 3 2 7" xfId="12556" xr:uid="{00000000-0005-0000-0000-000002810000}"/>
    <cellStyle name="Separador de milhares 7 3 3 2 7 2" xfId="31740" xr:uid="{00000000-0005-0000-0000-000003810000}"/>
    <cellStyle name="Separador de milhares 7 3 3 2 7 3" xfId="41920" xr:uid="{00000000-0005-0000-0000-000004810000}"/>
    <cellStyle name="Separador de milhares 7 3 3 2 7 4" xfId="21560" xr:uid="{00000000-0005-0000-0000-000005810000}"/>
    <cellStyle name="Separador de milhares 7 3 3 2 8" xfId="22437" xr:uid="{00000000-0005-0000-0000-000006810000}"/>
    <cellStyle name="Separador de milhares 7 3 3 2 8 2" xfId="32617" xr:uid="{00000000-0005-0000-0000-000007810000}"/>
    <cellStyle name="Separador de milhares 7 3 3 2 8 3" xfId="42797" xr:uid="{00000000-0005-0000-0000-000008810000}"/>
    <cellStyle name="Separador de milhares 7 3 3 2 9" xfId="23616" xr:uid="{00000000-0005-0000-0000-000009810000}"/>
    <cellStyle name="Separador de milhares 7 3 3 3" xfId="4867" xr:uid="{00000000-0005-0000-0000-00000A810000}"/>
    <cellStyle name="Separador de milhares 7 3 3 3 2" xfId="6619" xr:uid="{00000000-0005-0000-0000-00000B810000}"/>
    <cellStyle name="Separador de milhares 7 3 3 3 2 2" xfId="25806" xr:uid="{00000000-0005-0000-0000-00000C810000}"/>
    <cellStyle name="Separador de milhares 7 3 3 3 2 3" xfId="35986" xr:uid="{00000000-0005-0000-0000-00000D810000}"/>
    <cellStyle name="Separador de milhares 7 3 3 3 2 4" xfId="15625" xr:uid="{00000000-0005-0000-0000-00000E810000}"/>
    <cellStyle name="Separador de milhares 7 3 3 3 3" xfId="8372" xr:uid="{00000000-0005-0000-0000-00000F810000}"/>
    <cellStyle name="Separador de milhares 7 3 3 3 3 2" xfId="27559" xr:uid="{00000000-0005-0000-0000-000010810000}"/>
    <cellStyle name="Separador de milhares 7 3 3 3 3 3" xfId="37739" xr:uid="{00000000-0005-0000-0000-000011810000}"/>
    <cellStyle name="Separador de milhares 7 3 3 3 3 4" xfId="17378" xr:uid="{00000000-0005-0000-0000-000012810000}"/>
    <cellStyle name="Separador de milhares 7 3 3 3 4" xfId="10365" xr:uid="{00000000-0005-0000-0000-000013810000}"/>
    <cellStyle name="Separador de milhares 7 3 3 3 4 2" xfId="29549" xr:uid="{00000000-0005-0000-0000-000014810000}"/>
    <cellStyle name="Separador de milhares 7 3 3 3 4 3" xfId="39729" xr:uid="{00000000-0005-0000-0000-000015810000}"/>
    <cellStyle name="Separador de milhares 7 3 3 3 4 4" xfId="19369" xr:uid="{00000000-0005-0000-0000-000016810000}"/>
    <cellStyle name="Separador de milhares 7 3 3 3 5" xfId="24054" xr:uid="{00000000-0005-0000-0000-000017810000}"/>
    <cellStyle name="Separador de milhares 7 3 3 3 6" xfId="34234" xr:uid="{00000000-0005-0000-0000-000018810000}"/>
    <cellStyle name="Separador de milhares 7 3 3 3 7" xfId="13873" xr:uid="{00000000-0005-0000-0000-000019810000}"/>
    <cellStyle name="Separador de milhares 7 3 3 4" xfId="5743" xr:uid="{00000000-0005-0000-0000-00001A810000}"/>
    <cellStyle name="Separador de milhares 7 3 3 4 2" xfId="24930" xr:uid="{00000000-0005-0000-0000-00001B810000}"/>
    <cellStyle name="Separador de milhares 7 3 3 4 3" xfId="35110" xr:uid="{00000000-0005-0000-0000-00001C810000}"/>
    <cellStyle name="Separador de milhares 7 3 3 4 4" xfId="14749" xr:uid="{00000000-0005-0000-0000-00001D810000}"/>
    <cellStyle name="Separador de milhares 7 3 3 5" xfId="7496" xr:uid="{00000000-0005-0000-0000-00001E810000}"/>
    <cellStyle name="Separador de milhares 7 3 3 5 2" xfId="26683" xr:uid="{00000000-0005-0000-0000-00001F810000}"/>
    <cellStyle name="Separador de milhares 7 3 3 5 3" xfId="36863" xr:uid="{00000000-0005-0000-0000-000020810000}"/>
    <cellStyle name="Separador de milhares 7 3 3 5 4" xfId="16502" xr:uid="{00000000-0005-0000-0000-000021810000}"/>
    <cellStyle name="Separador de milhares 7 3 3 6" xfId="9489" xr:uid="{00000000-0005-0000-0000-000022810000}"/>
    <cellStyle name="Separador de milhares 7 3 3 6 2" xfId="28673" xr:uid="{00000000-0005-0000-0000-000023810000}"/>
    <cellStyle name="Separador de milhares 7 3 3 6 3" xfId="38853" xr:uid="{00000000-0005-0000-0000-000024810000}"/>
    <cellStyle name="Separador de milhares 7 3 3 6 4" xfId="18493" xr:uid="{00000000-0005-0000-0000-000025810000}"/>
    <cellStyle name="Separador de milhares 7 3 3 7" xfId="11242" xr:uid="{00000000-0005-0000-0000-000026810000}"/>
    <cellStyle name="Separador de milhares 7 3 3 7 2" xfId="30426" xr:uid="{00000000-0005-0000-0000-000027810000}"/>
    <cellStyle name="Separador de milhares 7 3 3 7 3" xfId="40606" xr:uid="{00000000-0005-0000-0000-000028810000}"/>
    <cellStyle name="Separador de milhares 7 3 3 7 4" xfId="20246" xr:uid="{00000000-0005-0000-0000-000029810000}"/>
    <cellStyle name="Separador de milhares 7 3 3 8" xfId="12118" xr:uid="{00000000-0005-0000-0000-00002A810000}"/>
    <cellStyle name="Separador de milhares 7 3 3 8 2" xfId="31302" xr:uid="{00000000-0005-0000-0000-00002B810000}"/>
    <cellStyle name="Separador de milhares 7 3 3 8 3" xfId="41482" xr:uid="{00000000-0005-0000-0000-00002C810000}"/>
    <cellStyle name="Separador de milhares 7 3 3 8 4" xfId="21122" xr:uid="{00000000-0005-0000-0000-00002D810000}"/>
    <cellStyle name="Separador de milhares 7 3 3 9" xfId="21999" xr:uid="{00000000-0005-0000-0000-00002E810000}"/>
    <cellStyle name="Separador de milhares 7 3 3 9 2" xfId="32179" xr:uid="{00000000-0005-0000-0000-00002F810000}"/>
    <cellStyle name="Separador de milhares 7 3 3 9 3" xfId="42359" xr:uid="{00000000-0005-0000-0000-000030810000}"/>
    <cellStyle name="Separador de milhares 7 3 4" xfId="4209" xr:uid="{00000000-0005-0000-0000-000031810000}"/>
    <cellStyle name="Separador de milhares 7 3 4 10" xfId="33577" xr:uid="{00000000-0005-0000-0000-000032810000}"/>
    <cellStyle name="Separador de milhares 7 3 4 11" xfId="13216" xr:uid="{00000000-0005-0000-0000-000033810000}"/>
    <cellStyle name="Separador de milhares 7 3 4 2" xfId="5086" xr:uid="{00000000-0005-0000-0000-000034810000}"/>
    <cellStyle name="Separador de milhares 7 3 4 2 2" xfId="6838" xr:uid="{00000000-0005-0000-0000-000035810000}"/>
    <cellStyle name="Separador de milhares 7 3 4 2 2 2" xfId="26025" xr:uid="{00000000-0005-0000-0000-000036810000}"/>
    <cellStyle name="Separador de milhares 7 3 4 2 2 3" xfId="36205" xr:uid="{00000000-0005-0000-0000-000037810000}"/>
    <cellStyle name="Separador de milhares 7 3 4 2 2 4" xfId="15844" xr:uid="{00000000-0005-0000-0000-000038810000}"/>
    <cellStyle name="Separador de milhares 7 3 4 2 3" xfId="8591" xr:uid="{00000000-0005-0000-0000-000039810000}"/>
    <cellStyle name="Separador de milhares 7 3 4 2 3 2" xfId="27778" xr:uid="{00000000-0005-0000-0000-00003A810000}"/>
    <cellStyle name="Separador de milhares 7 3 4 2 3 3" xfId="37958" xr:uid="{00000000-0005-0000-0000-00003B810000}"/>
    <cellStyle name="Separador de milhares 7 3 4 2 3 4" xfId="17597" xr:uid="{00000000-0005-0000-0000-00003C810000}"/>
    <cellStyle name="Separador de milhares 7 3 4 2 4" xfId="10584" xr:uid="{00000000-0005-0000-0000-00003D810000}"/>
    <cellStyle name="Separador de milhares 7 3 4 2 4 2" xfId="29768" xr:uid="{00000000-0005-0000-0000-00003E810000}"/>
    <cellStyle name="Separador de milhares 7 3 4 2 4 3" xfId="39948" xr:uid="{00000000-0005-0000-0000-00003F810000}"/>
    <cellStyle name="Separador de milhares 7 3 4 2 4 4" xfId="19588" xr:uid="{00000000-0005-0000-0000-000040810000}"/>
    <cellStyle name="Separador de milhares 7 3 4 2 5" xfId="24273" xr:uid="{00000000-0005-0000-0000-000041810000}"/>
    <cellStyle name="Separador de milhares 7 3 4 2 6" xfId="34453" xr:uid="{00000000-0005-0000-0000-000042810000}"/>
    <cellStyle name="Separador de milhares 7 3 4 2 7" xfId="14092" xr:uid="{00000000-0005-0000-0000-000043810000}"/>
    <cellStyle name="Separador de milhares 7 3 4 3" xfId="5962" xr:uid="{00000000-0005-0000-0000-000044810000}"/>
    <cellStyle name="Separador de milhares 7 3 4 3 2" xfId="25149" xr:uid="{00000000-0005-0000-0000-000045810000}"/>
    <cellStyle name="Separador de milhares 7 3 4 3 3" xfId="35329" xr:uid="{00000000-0005-0000-0000-000046810000}"/>
    <cellStyle name="Separador de milhares 7 3 4 3 4" xfId="14968" xr:uid="{00000000-0005-0000-0000-000047810000}"/>
    <cellStyle name="Separador de milhares 7 3 4 4" xfId="7715" xr:uid="{00000000-0005-0000-0000-000048810000}"/>
    <cellStyle name="Separador de milhares 7 3 4 4 2" xfId="26902" xr:uid="{00000000-0005-0000-0000-000049810000}"/>
    <cellStyle name="Separador de milhares 7 3 4 4 3" xfId="37082" xr:uid="{00000000-0005-0000-0000-00004A810000}"/>
    <cellStyle name="Separador de milhares 7 3 4 4 4" xfId="16721" xr:uid="{00000000-0005-0000-0000-00004B810000}"/>
    <cellStyle name="Separador de milhares 7 3 4 5" xfId="9708" xr:uid="{00000000-0005-0000-0000-00004C810000}"/>
    <cellStyle name="Separador de milhares 7 3 4 5 2" xfId="28892" xr:uid="{00000000-0005-0000-0000-00004D810000}"/>
    <cellStyle name="Separador de milhares 7 3 4 5 3" xfId="39072" xr:uid="{00000000-0005-0000-0000-00004E810000}"/>
    <cellStyle name="Separador de milhares 7 3 4 5 4" xfId="18712" xr:uid="{00000000-0005-0000-0000-00004F810000}"/>
    <cellStyle name="Separador de milhares 7 3 4 6" xfId="11461" xr:uid="{00000000-0005-0000-0000-000050810000}"/>
    <cellStyle name="Separador de milhares 7 3 4 6 2" xfId="30645" xr:uid="{00000000-0005-0000-0000-000051810000}"/>
    <cellStyle name="Separador de milhares 7 3 4 6 3" xfId="40825" xr:uid="{00000000-0005-0000-0000-000052810000}"/>
    <cellStyle name="Separador de milhares 7 3 4 6 4" xfId="20465" xr:uid="{00000000-0005-0000-0000-000053810000}"/>
    <cellStyle name="Separador de milhares 7 3 4 7" xfId="12337" xr:uid="{00000000-0005-0000-0000-000054810000}"/>
    <cellStyle name="Separador de milhares 7 3 4 7 2" xfId="31521" xr:uid="{00000000-0005-0000-0000-000055810000}"/>
    <cellStyle name="Separador de milhares 7 3 4 7 3" xfId="41701" xr:uid="{00000000-0005-0000-0000-000056810000}"/>
    <cellStyle name="Separador de milhares 7 3 4 7 4" xfId="21341" xr:uid="{00000000-0005-0000-0000-000057810000}"/>
    <cellStyle name="Separador de milhares 7 3 4 8" xfId="22218" xr:uid="{00000000-0005-0000-0000-000058810000}"/>
    <cellStyle name="Separador de milhares 7 3 4 8 2" xfId="32398" xr:uid="{00000000-0005-0000-0000-000059810000}"/>
    <cellStyle name="Separador de milhares 7 3 4 8 3" xfId="42578" xr:uid="{00000000-0005-0000-0000-00005A810000}"/>
    <cellStyle name="Separador de milhares 7 3 4 9" xfId="23397" xr:uid="{00000000-0005-0000-0000-00005B810000}"/>
    <cellStyle name="Separador de milhares 7 3 5" xfId="4648" xr:uid="{00000000-0005-0000-0000-00005C810000}"/>
    <cellStyle name="Separador de milhares 7 3 5 2" xfId="6400" xr:uid="{00000000-0005-0000-0000-00005D810000}"/>
    <cellStyle name="Separador de milhares 7 3 5 2 2" xfId="25587" xr:uid="{00000000-0005-0000-0000-00005E810000}"/>
    <cellStyle name="Separador de milhares 7 3 5 2 3" xfId="35767" xr:uid="{00000000-0005-0000-0000-00005F810000}"/>
    <cellStyle name="Separador de milhares 7 3 5 2 4" xfId="15406" xr:uid="{00000000-0005-0000-0000-000060810000}"/>
    <cellStyle name="Separador de milhares 7 3 5 3" xfId="8153" xr:uid="{00000000-0005-0000-0000-000061810000}"/>
    <cellStyle name="Separador de milhares 7 3 5 3 2" xfId="27340" xr:uid="{00000000-0005-0000-0000-000062810000}"/>
    <cellStyle name="Separador de milhares 7 3 5 3 3" xfId="37520" xr:uid="{00000000-0005-0000-0000-000063810000}"/>
    <cellStyle name="Separador de milhares 7 3 5 3 4" xfId="17159" xr:uid="{00000000-0005-0000-0000-000064810000}"/>
    <cellStyle name="Separador de milhares 7 3 5 4" xfId="10146" xr:uid="{00000000-0005-0000-0000-000065810000}"/>
    <cellStyle name="Separador de milhares 7 3 5 4 2" xfId="29330" xr:uid="{00000000-0005-0000-0000-000066810000}"/>
    <cellStyle name="Separador de milhares 7 3 5 4 3" xfId="39510" xr:uid="{00000000-0005-0000-0000-000067810000}"/>
    <cellStyle name="Separador de milhares 7 3 5 4 4" xfId="19150" xr:uid="{00000000-0005-0000-0000-000068810000}"/>
    <cellStyle name="Separador de milhares 7 3 5 5" xfId="23835" xr:uid="{00000000-0005-0000-0000-000069810000}"/>
    <cellStyle name="Separador de milhares 7 3 5 6" xfId="34015" xr:uid="{00000000-0005-0000-0000-00006A810000}"/>
    <cellStyle name="Separador de milhares 7 3 5 7" xfId="13654" xr:uid="{00000000-0005-0000-0000-00006B810000}"/>
    <cellStyle name="Separador de milhares 7 3 6" xfId="5524" xr:uid="{00000000-0005-0000-0000-00006C810000}"/>
    <cellStyle name="Separador de milhares 7 3 6 2" xfId="9050" xr:uid="{00000000-0005-0000-0000-00006D810000}"/>
    <cellStyle name="Separador de milhares 7 3 6 2 2" xfId="28234" xr:uid="{00000000-0005-0000-0000-00006E810000}"/>
    <cellStyle name="Separador de milhares 7 3 6 2 3" xfId="38414" xr:uid="{00000000-0005-0000-0000-00006F810000}"/>
    <cellStyle name="Separador de milhares 7 3 6 2 4" xfId="18054" xr:uid="{00000000-0005-0000-0000-000070810000}"/>
    <cellStyle name="Separador de milhares 7 3 6 3" xfId="24711" xr:uid="{00000000-0005-0000-0000-000071810000}"/>
    <cellStyle name="Separador de milhares 7 3 6 4" xfId="34891" xr:uid="{00000000-0005-0000-0000-000072810000}"/>
    <cellStyle name="Separador de milhares 7 3 6 5" xfId="14530" xr:uid="{00000000-0005-0000-0000-000073810000}"/>
    <cellStyle name="Separador de milhares 7 3 7" xfId="7277" xr:uid="{00000000-0005-0000-0000-000074810000}"/>
    <cellStyle name="Separador de milhares 7 3 7 2" xfId="26464" xr:uid="{00000000-0005-0000-0000-000075810000}"/>
    <cellStyle name="Separador de milhares 7 3 7 3" xfId="36644" xr:uid="{00000000-0005-0000-0000-000076810000}"/>
    <cellStyle name="Separador de milhares 7 3 7 4" xfId="16283" xr:uid="{00000000-0005-0000-0000-000077810000}"/>
    <cellStyle name="Separador de milhares 7 3 8" xfId="9270" xr:uid="{00000000-0005-0000-0000-000078810000}"/>
    <cellStyle name="Separador de milhares 7 3 8 2" xfId="28454" xr:uid="{00000000-0005-0000-0000-000079810000}"/>
    <cellStyle name="Separador de milhares 7 3 8 3" xfId="38634" xr:uid="{00000000-0005-0000-0000-00007A810000}"/>
    <cellStyle name="Separador de milhares 7 3 8 4" xfId="18274" xr:uid="{00000000-0005-0000-0000-00007B810000}"/>
    <cellStyle name="Separador de milhares 7 3 9" xfId="11023" xr:uid="{00000000-0005-0000-0000-00007C810000}"/>
    <cellStyle name="Separador de milhares 7 3 9 2" xfId="30207" xr:uid="{00000000-0005-0000-0000-00007D810000}"/>
    <cellStyle name="Separador de milhares 7 3 9 3" xfId="40387" xr:uid="{00000000-0005-0000-0000-00007E810000}"/>
    <cellStyle name="Separador de milhares 7 3 9 4" xfId="20027" xr:uid="{00000000-0005-0000-0000-00007F810000}"/>
    <cellStyle name="Separador de milhares 7 4" xfId="3768" xr:uid="{00000000-0005-0000-0000-000080810000}"/>
    <cellStyle name="Separador de milhares 7 4 10" xfId="11900" xr:uid="{00000000-0005-0000-0000-000081810000}"/>
    <cellStyle name="Separador de milhares 7 4 10 2" xfId="31084" xr:uid="{00000000-0005-0000-0000-000082810000}"/>
    <cellStyle name="Separador de milhares 7 4 10 3" xfId="41264" xr:uid="{00000000-0005-0000-0000-000083810000}"/>
    <cellStyle name="Separador de milhares 7 4 10 4" xfId="20904" xr:uid="{00000000-0005-0000-0000-000084810000}"/>
    <cellStyle name="Separador de milhares 7 4 11" xfId="21781" xr:uid="{00000000-0005-0000-0000-000085810000}"/>
    <cellStyle name="Separador de milhares 7 4 11 2" xfId="31961" xr:uid="{00000000-0005-0000-0000-000086810000}"/>
    <cellStyle name="Separador de milhares 7 4 11 3" xfId="42141" xr:uid="{00000000-0005-0000-0000-000087810000}"/>
    <cellStyle name="Separador de milhares 7 4 12" xfId="22677" xr:uid="{00000000-0005-0000-0000-000088810000}"/>
    <cellStyle name="Separador de milhares 7 4 12 2" xfId="32857" xr:uid="{00000000-0005-0000-0000-000089810000}"/>
    <cellStyle name="Separador de milhares 7 4 12 3" xfId="43037" xr:uid="{00000000-0005-0000-0000-00008A810000}"/>
    <cellStyle name="Separador de milhares 7 4 13" xfId="22916" xr:uid="{00000000-0005-0000-0000-00008B810000}"/>
    <cellStyle name="Separador de milhares 7 4 14" xfId="23085" xr:uid="{00000000-0005-0000-0000-00008C810000}"/>
    <cellStyle name="Separador de milhares 7 4 15" xfId="33096" xr:uid="{00000000-0005-0000-0000-00008D810000}"/>
    <cellStyle name="Separador de milhares 7 4 16" xfId="33265" xr:uid="{00000000-0005-0000-0000-00008E810000}"/>
    <cellStyle name="Separador de milhares 7 4 17" xfId="43276" xr:uid="{00000000-0005-0000-0000-00008F810000}"/>
    <cellStyle name="Separador de milhares 7 4 18" xfId="43515" xr:uid="{00000000-0005-0000-0000-000090810000}"/>
    <cellStyle name="Separador de milhares 7 4 19" xfId="12779" xr:uid="{00000000-0005-0000-0000-000091810000}"/>
    <cellStyle name="Separador de milhares 7 4 2" xfId="3889" xr:uid="{00000000-0005-0000-0000-000092810000}"/>
    <cellStyle name="Separador de milhares 7 4 2 10" xfId="21899" xr:uid="{00000000-0005-0000-0000-000093810000}"/>
    <cellStyle name="Separador de milhares 7 4 2 10 2" xfId="32079" xr:uid="{00000000-0005-0000-0000-000094810000}"/>
    <cellStyle name="Separador de milhares 7 4 2 10 3" xfId="42259" xr:uid="{00000000-0005-0000-0000-000095810000}"/>
    <cellStyle name="Separador de milhares 7 4 2 11" xfId="22795" xr:uid="{00000000-0005-0000-0000-000096810000}"/>
    <cellStyle name="Separador de milhares 7 4 2 11 2" xfId="32975" xr:uid="{00000000-0005-0000-0000-000097810000}"/>
    <cellStyle name="Separador de milhares 7 4 2 11 3" xfId="43155" xr:uid="{00000000-0005-0000-0000-000098810000}"/>
    <cellStyle name="Separador de milhares 7 4 2 12" xfId="23034" xr:uid="{00000000-0005-0000-0000-000099810000}"/>
    <cellStyle name="Separador de milhares 7 4 2 13" xfId="33214" xr:uid="{00000000-0005-0000-0000-00009A810000}"/>
    <cellStyle name="Separador de milhares 7 4 2 14" xfId="43394" xr:uid="{00000000-0005-0000-0000-00009B810000}"/>
    <cellStyle name="Separador de milhares 7 4 2 15" xfId="43633" xr:uid="{00000000-0005-0000-0000-00009C810000}"/>
    <cellStyle name="Separador de milhares 7 4 2 16" xfId="12897" xr:uid="{00000000-0005-0000-0000-00009D810000}"/>
    <cellStyle name="Separador de milhares 7 4 2 2" xfId="4109" xr:uid="{00000000-0005-0000-0000-00009E810000}"/>
    <cellStyle name="Separador de milhares 7 4 2 2 10" xfId="23297" xr:uid="{00000000-0005-0000-0000-00009F810000}"/>
    <cellStyle name="Separador de milhares 7 4 2 2 11" xfId="33477" xr:uid="{00000000-0005-0000-0000-0000A0810000}"/>
    <cellStyle name="Separador de milhares 7 4 2 2 12" xfId="13116" xr:uid="{00000000-0005-0000-0000-0000A1810000}"/>
    <cellStyle name="Separador de milhares 7 4 2 2 2" xfId="4547" xr:uid="{00000000-0005-0000-0000-0000A2810000}"/>
    <cellStyle name="Separador de milhares 7 4 2 2 2 10" xfId="33915" xr:uid="{00000000-0005-0000-0000-0000A3810000}"/>
    <cellStyle name="Separador de milhares 7 4 2 2 2 11" xfId="13554" xr:uid="{00000000-0005-0000-0000-0000A4810000}"/>
    <cellStyle name="Separador de milhares 7 4 2 2 2 2" xfId="5424" xr:uid="{00000000-0005-0000-0000-0000A5810000}"/>
    <cellStyle name="Separador de milhares 7 4 2 2 2 2 2" xfId="7176" xr:uid="{00000000-0005-0000-0000-0000A6810000}"/>
    <cellStyle name="Separador de milhares 7 4 2 2 2 2 2 2" xfId="26363" xr:uid="{00000000-0005-0000-0000-0000A7810000}"/>
    <cellStyle name="Separador de milhares 7 4 2 2 2 2 2 3" xfId="36543" xr:uid="{00000000-0005-0000-0000-0000A8810000}"/>
    <cellStyle name="Separador de milhares 7 4 2 2 2 2 2 4" xfId="16182" xr:uid="{00000000-0005-0000-0000-0000A9810000}"/>
    <cellStyle name="Separador de milhares 7 4 2 2 2 2 3" xfId="8929" xr:uid="{00000000-0005-0000-0000-0000AA810000}"/>
    <cellStyle name="Separador de milhares 7 4 2 2 2 2 3 2" xfId="28116" xr:uid="{00000000-0005-0000-0000-0000AB810000}"/>
    <cellStyle name="Separador de milhares 7 4 2 2 2 2 3 3" xfId="38296" xr:uid="{00000000-0005-0000-0000-0000AC810000}"/>
    <cellStyle name="Separador de milhares 7 4 2 2 2 2 3 4" xfId="17935" xr:uid="{00000000-0005-0000-0000-0000AD810000}"/>
    <cellStyle name="Separador de milhares 7 4 2 2 2 2 4" xfId="10922" xr:uid="{00000000-0005-0000-0000-0000AE810000}"/>
    <cellStyle name="Separador de milhares 7 4 2 2 2 2 4 2" xfId="30106" xr:uid="{00000000-0005-0000-0000-0000AF810000}"/>
    <cellStyle name="Separador de milhares 7 4 2 2 2 2 4 3" xfId="40286" xr:uid="{00000000-0005-0000-0000-0000B0810000}"/>
    <cellStyle name="Separador de milhares 7 4 2 2 2 2 4 4" xfId="19926" xr:uid="{00000000-0005-0000-0000-0000B1810000}"/>
    <cellStyle name="Separador de milhares 7 4 2 2 2 2 5" xfId="24611" xr:uid="{00000000-0005-0000-0000-0000B2810000}"/>
    <cellStyle name="Separador de milhares 7 4 2 2 2 2 6" xfId="34791" xr:uid="{00000000-0005-0000-0000-0000B3810000}"/>
    <cellStyle name="Separador de milhares 7 4 2 2 2 2 7" xfId="14430" xr:uid="{00000000-0005-0000-0000-0000B4810000}"/>
    <cellStyle name="Separador de milhares 7 4 2 2 2 3" xfId="6300" xr:uid="{00000000-0005-0000-0000-0000B5810000}"/>
    <cellStyle name="Separador de milhares 7 4 2 2 2 3 2" xfId="25487" xr:uid="{00000000-0005-0000-0000-0000B6810000}"/>
    <cellStyle name="Separador de milhares 7 4 2 2 2 3 3" xfId="35667" xr:uid="{00000000-0005-0000-0000-0000B7810000}"/>
    <cellStyle name="Separador de milhares 7 4 2 2 2 3 4" xfId="15306" xr:uid="{00000000-0005-0000-0000-0000B8810000}"/>
    <cellStyle name="Separador de milhares 7 4 2 2 2 4" xfId="8053" xr:uid="{00000000-0005-0000-0000-0000B9810000}"/>
    <cellStyle name="Separador de milhares 7 4 2 2 2 4 2" xfId="27240" xr:uid="{00000000-0005-0000-0000-0000BA810000}"/>
    <cellStyle name="Separador de milhares 7 4 2 2 2 4 3" xfId="37420" xr:uid="{00000000-0005-0000-0000-0000BB810000}"/>
    <cellStyle name="Separador de milhares 7 4 2 2 2 4 4" xfId="17059" xr:uid="{00000000-0005-0000-0000-0000BC810000}"/>
    <cellStyle name="Separador de milhares 7 4 2 2 2 5" xfId="10046" xr:uid="{00000000-0005-0000-0000-0000BD810000}"/>
    <cellStyle name="Separador de milhares 7 4 2 2 2 5 2" xfId="29230" xr:uid="{00000000-0005-0000-0000-0000BE810000}"/>
    <cellStyle name="Separador de milhares 7 4 2 2 2 5 3" xfId="39410" xr:uid="{00000000-0005-0000-0000-0000BF810000}"/>
    <cellStyle name="Separador de milhares 7 4 2 2 2 5 4" xfId="19050" xr:uid="{00000000-0005-0000-0000-0000C0810000}"/>
    <cellStyle name="Separador de milhares 7 4 2 2 2 6" xfId="11799" xr:uid="{00000000-0005-0000-0000-0000C1810000}"/>
    <cellStyle name="Separador de milhares 7 4 2 2 2 6 2" xfId="30983" xr:uid="{00000000-0005-0000-0000-0000C2810000}"/>
    <cellStyle name="Separador de milhares 7 4 2 2 2 6 3" xfId="41163" xr:uid="{00000000-0005-0000-0000-0000C3810000}"/>
    <cellStyle name="Separador de milhares 7 4 2 2 2 6 4" xfId="20803" xr:uid="{00000000-0005-0000-0000-0000C4810000}"/>
    <cellStyle name="Separador de milhares 7 4 2 2 2 7" xfId="12675" xr:uid="{00000000-0005-0000-0000-0000C5810000}"/>
    <cellStyle name="Separador de milhares 7 4 2 2 2 7 2" xfId="31859" xr:uid="{00000000-0005-0000-0000-0000C6810000}"/>
    <cellStyle name="Separador de milhares 7 4 2 2 2 7 3" xfId="42039" xr:uid="{00000000-0005-0000-0000-0000C7810000}"/>
    <cellStyle name="Separador de milhares 7 4 2 2 2 7 4" xfId="21679" xr:uid="{00000000-0005-0000-0000-0000C8810000}"/>
    <cellStyle name="Separador de milhares 7 4 2 2 2 8" xfId="22556" xr:uid="{00000000-0005-0000-0000-0000C9810000}"/>
    <cellStyle name="Separador de milhares 7 4 2 2 2 8 2" xfId="32736" xr:uid="{00000000-0005-0000-0000-0000CA810000}"/>
    <cellStyle name="Separador de milhares 7 4 2 2 2 8 3" xfId="42916" xr:uid="{00000000-0005-0000-0000-0000CB810000}"/>
    <cellStyle name="Separador de milhares 7 4 2 2 2 9" xfId="23735" xr:uid="{00000000-0005-0000-0000-0000CC810000}"/>
    <cellStyle name="Separador de milhares 7 4 2 2 3" xfId="4986" xr:uid="{00000000-0005-0000-0000-0000CD810000}"/>
    <cellStyle name="Separador de milhares 7 4 2 2 3 2" xfId="6738" xr:uid="{00000000-0005-0000-0000-0000CE810000}"/>
    <cellStyle name="Separador de milhares 7 4 2 2 3 2 2" xfId="25925" xr:uid="{00000000-0005-0000-0000-0000CF810000}"/>
    <cellStyle name="Separador de milhares 7 4 2 2 3 2 3" xfId="36105" xr:uid="{00000000-0005-0000-0000-0000D0810000}"/>
    <cellStyle name="Separador de milhares 7 4 2 2 3 2 4" xfId="15744" xr:uid="{00000000-0005-0000-0000-0000D1810000}"/>
    <cellStyle name="Separador de milhares 7 4 2 2 3 3" xfId="8491" xr:uid="{00000000-0005-0000-0000-0000D2810000}"/>
    <cellStyle name="Separador de milhares 7 4 2 2 3 3 2" xfId="27678" xr:uid="{00000000-0005-0000-0000-0000D3810000}"/>
    <cellStyle name="Separador de milhares 7 4 2 2 3 3 3" xfId="37858" xr:uid="{00000000-0005-0000-0000-0000D4810000}"/>
    <cellStyle name="Separador de milhares 7 4 2 2 3 3 4" xfId="17497" xr:uid="{00000000-0005-0000-0000-0000D5810000}"/>
    <cellStyle name="Separador de milhares 7 4 2 2 3 4" xfId="10484" xr:uid="{00000000-0005-0000-0000-0000D6810000}"/>
    <cellStyle name="Separador de milhares 7 4 2 2 3 4 2" xfId="29668" xr:uid="{00000000-0005-0000-0000-0000D7810000}"/>
    <cellStyle name="Separador de milhares 7 4 2 2 3 4 3" xfId="39848" xr:uid="{00000000-0005-0000-0000-0000D8810000}"/>
    <cellStyle name="Separador de milhares 7 4 2 2 3 4 4" xfId="19488" xr:uid="{00000000-0005-0000-0000-0000D9810000}"/>
    <cellStyle name="Separador de milhares 7 4 2 2 3 5" xfId="24173" xr:uid="{00000000-0005-0000-0000-0000DA810000}"/>
    <cellStyle name="Separador de milhares 7 4 2 2 3 6" xfId="34353" xr:uid="{00000000-0005-0000-0000-0000DB810000}"/>
    <cellStyle name="Separador de milhares 7 4 2 2 3 7" xfId="13992" xr:uid="{00000000-0005-0000-0000-0000DC810000}"/>
    <cellStyle name="Separador de milhares 7 4 2 2 4" xfId="5862" xr:uid="{00000000-0005-0000-0000-0000DD810000}"/>
    <cellStyle name="Separador de milhares 7 4 2 2 4 2" xfId="25049" xr:uid="{00000000-0005-0000-0000-0000DE810000}"/>
    <cellStyle name="Separador de milhares 7 4 2 2 4 3" xfId="35229" xr:uid="{00000000-0005-0000-0000-0000DF810000}"/>
    <cellStyle name="Separador de milhares 7 4 2 2 4 4" xfId="14868" xr:uid="{00000000-0005-0000-0000-0000E0810000}"/>
    <cellStyle name="Separador de milhares 7 4 2 2 5" xfId="7615" xr:uid="{00000000-0005-0000-0000-0000E1810000}"/>
    <cellStyle name="Separador de milhares 7 4 2 2 5 2" xfId="26802" xr:uid="{00000000-0005-0000-0000-0000E2810000}"/>
    <cellStyle name="Separador de milhares 7 4 2 2 5 3" xfId="36982" xr:uid="{00000000-0005-0000-0000-0000E3810000}"/>
    <cellStyle name="Separador de milhares 7 4 2 2 5 4" xfId="16621" xr:uid="{00000000-0005-0000-0000-0000E4810000}"/>
    <cellStyle name="Separador de milhares 7 4 2 2 6" xfId="9608" xr:uid="{00000000-0005-0000-0000-0000E5810000}"/>
    <cellStyle name="Separador de milhares 7 4 2 2 6 2" xfId="28792" xr:uid="{00000000-0005-0000-0000-0000E6810000}"/>
    <cellStyle name="Separador de milhares 7 4 2 2 6 3" xfId="38972" xr:uid="{00000000-0005-0000-0000-0000E7810000}"/>
    <cellStyle name="Separador de milhares 7 4 2 2 6 4" xfId="18612" xr:uid="{00000000-0005-0000-0000-0000E8810000}"/>
    <cellStyle name="Separador de milhares 7 4 2 2 7" xfId="11361" xr:uid="{00000000-0005-0000-0000-0000E9810000}"/>
    <cellStyle name="Separador de milhares 7 4 2 2 7 2" xfId="30545" xr:uid="{00000000-0005-0000-0000-0000EA810000}"/>
    <cellStyle name="Separador de milhares 7 4 2 2 7 3" xfId="40725" xr:uid="{00000000-0005-0000-0000-0000EB810000}"/>
    <cellStyle name="Separador de milhares 7 4 2 2 7 4" xfId="20365" xr:uid="{00000000-0005-0000-0000-0000EC810000}"/>
    <cellStyle name="Separador de milhares 7 4 2 2 8" xfId="12237" xr:uid="{00000000-0005-0000-0000-0000ED810000}"/>
    <cellStyle name="Separador de milhares 7 4 2 2 8 2" xfId="31421" xr:uid="{00000000-0005-0000-0000-0000EE810000}"/>
    <cellStyle name="Separador de milhares 7 4 2 2 8 3" xfId="41601" xr:uid="{00000000-0005-0000-0000-0000EF810000}"/>
    <cellStyle name="Separador de milhares 7 4 2 2 8 4" xfId="21241" xr:uid="{00000000-0005-0000-0000-0000F0810000}"/>
    <cellStyle name="Separador de milhares 7 4 2 2 9" xfId="22118" xr:uid="{00000000-0005-0000-0000-0000F1810000}"/>
    <cellStyle name="Separador de milhares 7 4 2 2 9 2" xfId="32298" xr:uid="{00000000-0005-0000-0000-0000F2810000}"/>
    <cellStyle name="Separador de milhares 7 4 2 2 9 3" xfId="42478" xr:uid="{00000000-0005-0000-0000-0000F3810000}"/>
    <cellStyle name="Separador de milhares 7 4 2 3" xfId="4328" xr:uid="{00000000-0005-0000-0000-0000F4810000}"/>
    <cellStyle name="Separador de milhares 7 4 2 3 10" xfId="33696" xr:uid="{00000000-0005-0000-0000-0000F5810000}"/>
    <cellStyle name="Separador de milhares 7 4 2 3 11" xfId="13335" xr:uid="{00000000-0005-0000-0000-0000F6810000}"/>
    <cellStyle name="Separador de milhares 7 4 2 3 2" xfId="5205" xr:uid="{00000000-0005-0000-0000-0000F7810000}"/>
    <cellStyle name="Separador de milhares 7 4 2 3 2 2" xfId="6957" xr:uid="{00000000-0005-0000-0000-0000F8810000}"/>
    <cellStyle name="Separador de milhares 7 4 2 3 2 2 2" xfId="26144" xr:uid="{00000000-0005-0000-0000-0000F9810000}"/>
    <cellStyle name="Separador de milhares 7 4 2 3 2 2 3" xfId="36324" xr:uid="{00000000-0005-0000-0000-0000FA810000}"/>
    <cellStyle name="Separador de milhares 7 4 2 3 2 2 4" xfId="15963" xr:uid="{00000000-0005-0000-0000-0000FB810000}"/>
    <cellStyle name="Separador de milhares 7 4 2 3 2 3" xfId="8710" xr:uid="{00000000-0005-0000-0000-0000FC810000}"/>
    <cellStyle name="Separador de milhares 7 4 2 3 2 3 2" xfId="27897" xr:uid="{00000000-0005-0000-0000-0000FD810000}"/>
    <cellStyle name="Separador de milhares 7 4 2 3 2 3 3" xfId="38077" xr:uid="{00000000-0005-0000-0000-0000FE810000}"/>
    <cellStyle name="Separador de milhares 7 4 2 3 2 3 4" xfId="17716" xr:uid="{00000000-0005-0000-0000-0000FF810000}"/>
    <cellStyle name="Separador de milhares 7 4 2 3 2 4" xfId="10703" xr:uid="{00000000-0005-0000-0000-000000820000}"/>
    <cellStyle name="Separador de milhares 7 4 2 3 2 4 2" xfId="29887" xr:uid="{00000000-0005-0000-0000-000001820000}"/>
    <cellStyle name="Separador de milhares 7 4 2 3 2 4 3" xfId="40067" xr:uid="{00000000-0005-0000-0000-000002820000}"/>
    <cellStyle name="Separador de milhares 7 4 2 3 2 4 4" xfId="19707" xr:uid="{00000000-0005-0000-0000-000003820000}"/>
    <cellStyle name="Separador de milhares 7 4 2 3 2 5" xfId="24392" xr:uid="{00000000-0005-0000-0000-000004820000}"/>
    <cellStyle name="Separador de milhares 7 4 2 3 2 6" xfId="34572" xr:uid="{00000000-0005-0000-0000-000005820000}"/>
    <cellStyle name="Separador de milhares 7 4 2 3 2 7" xfId="14211" xr:uid="{00000000-0005-0000-0000-000006820000}"/>
    <cellStyle name="Separador de milhares 7 4 2 3 3" xfId="6081" xr:uid="{00000000-0005-0000-0000-000007820000}"/>
    <cellStyle name="Separador de milhares 7 4 2 3 3 2" xfId="25268" xr:uid="{00000000-0005-0000-0000-000008820000}"/>
    <cellStyle name="Separador de milhares 7 4 2 3 3 3" xfId="35448" xr:uid="{00000000-0005-0000-0000-000009820000}"/>
    <cellStyle name="Separador de milhares 7 4 2 3 3 4" xfId="15087" xr:uid="{00000000-0005-0000-0000-00000A820000}"/>
    <cellStyle name="Separador de milhares 7 4 2 3 4" xfId="7834" xr:uid="{00000000-0005-0000-0000-00000B820000}"/>
    <cellStyle name="Separador de milhares 7 4 2 3 4 2" xfId="27021" xr:uid="{00000000-0005-0000-0000-00000C820000}"/>
    <cellStyle name="Separador de milhares 7 4 2 3 4 3" xfId="37201" xr:uid="{00000000-0005-0000-0000-00000D820000}"/>
    <cellStyle name="Separador de milhares 7 4 2 3 4 4" xfId="16840" xr:uid="{00000000-0005-0000-0000-00000E820000}"/>
    <cellStyle name="Separador de milhares 7 4 2 3 5" xfId="9827" xr:uid="{00000000-0005-0000-0000-00000F820000}"/>
    <cellStyle name="Separador de milhares 7 4 2 3 5 2" xfId="29011" xr:uid="{00000000-0005-0000-0000-000010820000}"/>
    <cellStyle name="Separador de milhares 7 4 2 3 5 3" xfId="39191" xr:uid="{00000000-0005-0000-0000-000011820000}"/>
    <cellStyle name="Separador de milhares 7 4 2 3 5 4" xfId="18831" xr:uid="{00000000-0005-0000-0000-000012820000}"/>
    <cellStyle name="Separador de milhares 7 4 2 3 6" xfId="11580" xr:uid="{00000000-0005-0000-0000-000013820000}"/>
    <cellStyle name="Separador de milhares 7 4 2 3 6 2" xfId="30764" xr:uid="{00000000-0005-0000-0000-000014820000}"/>
    <cellStyle name="Separador de milhares 7 4 2 3 6 3" xfId="40944" xr:uid="{00000000-0005-0000-0000-000015820000}"/>
    <cellStyle name="Separador de milhares 7 4 2 3 6 4" xfId="20584" xr:uid="{00000000-0005-0000-0000-000016820000}"/>
    <cellStyle name="Separador de milhares 7 4 2 3 7" xfId="12456" xr:uid="{00000000-0005-0000-0000-000017820000}"/>
    <cellStyle name="Separador de milhares 7 4 2 3 7 2" xfId="31640" xr:uid="{00000000-0005-0000-0000-000018820000}"/>
    <cellStyle name="Separador de milhares 7 4 2 3 7 3" xfId="41820" xr:uid="{00000000-0005-0000-0000-000019820000}"/>
    <cellStyle name="Separador de milhares 7 4 2 3 7 4" xfId="21460" xr:uid="{00000000-0005-0000-0000-00001A820000}"/>
    <cellStyle name="Separador de milhares 7 4 2 3 8" xfId="22337" xr:uid="{00000000-0005-0000-0000-00001B820000}"/>
    <cellStyle name="Separador de milhares 7 4 2 3 8 2" xfId="32517" xr:uid="{00000000-0005-0000-0000-00001C820000}"/>
    <cellStyle name="Separador de milhares 7 4 2 3 8 3" xfId="42697" xr:uid="{00000000-0005-0000-0000-00001D820000}"/>
    <cellStyle name="Separador de milhares 7 4 2 3 9" xfId="23516" xr:uid="{00000000-0005-0000-0000-00001E820000}"/>
    <cellStyle name="Separador de milhares 7 4 2 4" xfId="4767" xr:uid="{00000000-0005-0000-0000-00001F820000}"/>
    <cellStyle name="Separador de milhares 7 4 2 4 2" xfId="6519" xr:uid="{00000000-0005-0000-0000-000020820000}"/>
    <cellStyle name="Separador de milhares 7 4 2 4 2 2" xfId="25706" xr:uid="{00000000-0005-0000-0000-000021820000}"/>
    <cellStyle name="Separador de milhares 7 4 2 4 2 3" xfId="35886" xr:uid="{00000000-0005-0000-0000-000022820000}"/>
    <cellStyle name="Separador de milhares 7 4 2 4 2 4" xfId="15525" xr:uid="{00000000-0005-0000-0000-000023820000}"/>
    <cellStyle name="Separador de milhares 7 4 2 4 3" xfId="8272" xr:uid="{00000000-0005-0000-0000-000024820000}"/>
    <cellStyle name="Separador de milhares 7 4 2 4 3 2" xfId="27459" xr:uid="{00000000-0005-0000-0000-000025820000}"/>
    <cellStyle name="Separador de milhares 7 4 2 4 3 3" xfId="37639" xr:uid="{00000000-0005-0000-0000-000026820000}"/>
    <cellStyle name="Separador de milhares 7 4 2 4 3 4" xfId="17278" xr:uid="{00000000-0005-0000-0000-000027820000}"/>
    <cellStyle name="Separador de milhares 7 4 2 4 4" xfId="10265" xr:uid="{00000000-0005-0000-0000-000028820000}"/>
    <cellStyle name="Separador de milhares 7 4 2 4 4 2" xfId="29449" xr:uid="{00000000-0005-0000-0000-000029820000}"/>
    <cellStyle name="Separador de milhares 7 4 2 4 4 3" xfId="39629" xr:uid="{00000000-0005-0000-0000-00002A820000}"/>
    <cellStyle name="Separador de milhares 7 4 2 4 4 4" xfId="19269" xr:uid="{00000000-0005-0000-0000-00002B820000}"/>
    <cellStyle name="Separador de milhares 7 4 2 4 5" xfId="23954" xr:uid="{00000000-0005-0000-0000-00002C820000}"/>
    <cellStyle name="Separador de milhares 7 4 2 4 6" xfId="34134" xr:uid="{00000000-0005-0000-0000-00002D820000}"/>
    <cellStyle name="Separador de milhares 7 4 2 4 7" xfId="13773" xr:uid="{00000000-0005-0000-0000-00002E820000}"/>
    <cellStyle name="Separador de milhares 7 4 2 5" xfId="5643" xr:uid="{00000000-0005-0000-0000-00002F820000}"/>
    <cellStyle name="Separador de milhares 7 4 2 5 2" xfId="9169" xr:uid="{00000000-0005-0000-0000-000030820000}"/>
    <cellStyle name="Separador de milhares 7 4 2 5 2 2" xfId="28353" xr:uid="{00000000-0005-0000-0000-000031820000}"/>
    <cellStyle name="Separador de milhares 7 4 2 5 2 3" xfId="38533" xr:uid="{00000000-0005-0000-0000-000032820000}"/>
    <cellStyle name="Separador de milhares 7 4 2 5 2 4" xfId="18173" xr:uid="{00000000-0005-0000-0000-000033820000}"/>
    <cellStyle name="Separador de milhares 7 4 2 5 3" xfId="24830" xr:uid="{00000000-0005-0000-0000-000034820000}"/>
    <cellStyle name="Separador de milhares 7 4 2 5 4" xfId="35010" xr:uid="{00000000-0005-0000-0000-000035820000}"/>
    <cellStyle name="Separador de milhares 7 4 2 5 5" xfId="14649" xr:uid="{00000000-0005-0000-0000-000036820000}"/>
    <cellStyle name="Separador de milhares 7 4 2 6" xfId="7396" xr:uid="{00000000-0005-0000-0000-000037820000}"/>
    <cellStyle name="Separador de milhares 7 4 2 6 2" xfId="26583" xr:uid="{00000000-0005-0000-0000-000038820000}"/>
    <cellStyle name="Separador de milhares 7 4 2 6 3" xfId="36763" xr:uid="{00000000-0005-0000-0000-000039820000}"/>
    <cellStyle name="Separador de milhares 7 4 2 6 4" xfId="16402" xr:uid="{00000000-0005-0000-0000-00003A820000}"/>
    <cellStyle name="Separador de milhares 7 4 2 7" xfId="9389" xr:uid="{00000000-0005-0000-0000-00003B820000}"/>
    <cellStyle name="Separador de milhares 7 4 2 7 2" xfId="28573" xr:uid="{00000000-0005-0000-0000-00003C820000}"/>
    <cellStyle name="Separador de milhares 7 4 2 7 3" xfId="38753" xr:uid="{00000000-0005-0000-0000-00003D820000}"/>
    <cellStyle name="Separador de milhares 7 4 2 7 4" xfId="18393" xr:uid="{00000000-0005-0000-0000-00003E820000}"/>
    <cellStyle name="Separador de milhares 7 4 2 8" xfId="11142" xr:uid="{00000000-0005-0000-0000-00003F820000}"/>
    <cellStyle name="Separador de milhares 7 4 2 8 2" xfId="30326" xr:uid="{00000000-0005-0000-0000-000040820000}"/>
    <cellStyle name="Separador de milhares 7 4 2 8 3" xfId="40506" xr:uid="{00000000-0005-0000-0000-000041820000}"/>
    <cellStyle name="Separador de milhares 7 4 2 8 4" xfId="20146" xr:uid="{00000000-0005-0000-0000-000042820000}"/>
    <cellStyle name="Separador de milhares 7 4 2 9" xfId="12018" xr:uid="{00000000-0005-0000-0000-000043820000}"/>
    <cellStyle name="Separador de milhares 7 4 2 9 2" xfId="31202" xr:uid="{00000000-0005-0000-0000-000044820000}"/>
    <cellStyle name="Separador de milhares 7 4 2 9 3" xfId="41382" xr:uid="{00000000-0005-0000-0000-000045820000}"/>
    <cellStyle name="Separador de milhares 7 4 2 9 4" xfId="21022" xr:uid="{00000000-0005-0000-0000-000046820000}"/>
    <cellStyle name="Separador de milhares 7 4 3" xfId="3991" xr:uid="{00000000-0005-0000-0000-000047820000}"/>
    <cellStyle name="Separador de milhares 7 4 3 10" xfId="23179" xr:uid="{00000000-0005-0000-0000-000048820000}"/>
    <cellStyle name="Separador de milhares 7 4 3 11" xfId="33359" xr:uid="{00000000-0005-0000-0000-000049820000}"/>
    <cellStyle name="Separador de milhares 7 4 3 12" xfId="12998" xr:uid="{00000000-0005-0000-0000-00004A820000}"/>
    <cellStyle name="Separador de milhares 7 4 3 2" xfId="4429" xr:uid="{00000000-0005-0000-0000-00004B820000}"/>
    <cellStyle name="Separador de milhares 7 4 3 2 10" xfId="33797" xr:uid="{00000000-0005-0000-0000-00004C820000}"/>
    <cellStyle name="Separador de milhares 7 4 3 2 11" xfId="13436" xr:uid="{00000000-0005-0000-0000-00004D820000}"/>
    <cellStyle name="Separador de milhares 7 4 3 2 2" xfId="5306" xr:uid="{00000000-0005-0000-0000-00004E820000}"/>
    <cellStyle name="Separador de milhares 7 4 3 2 2 2" xfId="7058" xr:uid="{00000000-0005-0000-0000-00004F820000}"/>
    <cellStyle name="Separador de milhares 7 4 3 2 2 2 2" xfId="26245" xr:uid="{00000000-0005-0000-0000-000050820000}"/>
    <cellStyle name="Separador de milhares 7 4 3 2 2 2 3" xfId="36425" xr:uid="{00000000-0005-0000-0000-000051820000}"/>
    <cellStyle name="Separador de milhares 7 4 3 2 2 2 4" xfId="16064" xr:uid="{00000000-0005-0000-0000-000052820000}"/>
    <cellStyle name="Separador de milhares 7 4 3 2 2 3" xfId="8811" xr:uid="{00000000-0005-0000-0000-000053820000}"/>
    <cellStyle name="Separador de milhares 7 4 3 2 2 3 2" xfId="27998" xr:uid="{00000000-0005-0000-0000-000054820000}"/>
    <cellStyle name="Separador de milhares 7 4 3 2 2 3 3" xfId="38178" xr:uid="{00000000-0005-0000-0000-000055820000}"/>
    <cellStyle name="Separador de milhares 7 4 3 2 2 3 4" xfId="17817" xr:uid="{00000000-0005-0000-0000-000056820000}"/>
    <cellStyle name="Separador de milhares 7 4 3 2 2 4" xfId="10804" xr:uid="{00000000-0005-0000-0000-000057820000}"/>
    <cellStyle name="Separador de milhares 7 4 3 2 2 4 2" xfId="29988" xr:uid="{00000000-0005-0000-0000-000058820000}"/>
    <cellStyle name="Separador de milhares 7 4 3 2 2 4 3" xfId="40168" xr:uid="{00000000-0005-0000-0000-000059820000}"/>
    <cellStyle name="Separador de milhares 7 4 3 2 2 4 4" xfId="19808" xr:uid="{00000000-0005-0000-0000-00005A820000}"/>
    <cellStyle name="Separador de milhares 7 4 3 2 2 5" xfId="24493" xr:uid="{00000000-0005-0000-0000-00005B820000}"/>
    <cellStyle name="Separador de milhares 7 4 3 2 2 6" xfId="34673" xr:uid="{00000000-0005-0000-0000-00005C820000}"/>
    <cellStyle name="Separador de milhares 7 4 3 2 2 7" xfId="14312" xr:uid="{00000000-0005-0000-0000-00005D820000}"/>
    <cellStyle name="Separador de milhares 7 4 3 2 3" xfId="6182" xr:uid="{00000000-0005-0000-0000-00005E820000}"/>
    <cellStyle name="Separador de milhares 7 4 3 2 3 2" xfId="25369" xr:uid="{00000000-0005-0000-0000-00005F820000}"/>
    <cellStyle name="Separador de milhares 7 4 3 2 3 3" xfId="35549" xr:uid="{00000000-0005-0000-0000-000060820000}"/>
    <cellStyle name="Separador de milhares 7 4 3 2 3 4" xfId="15188" xr:uid="{00000000-0005-0000-0000-000061820000}"/>
    <cellStyle name="Separador de milhares 7 4 3 2 4" xfId="7935" xr:uid="{00000000-0005-0000-0000-000062820000}"/>
    <cellStyle name="Separador de milhares 7 4 3 2 4 2" xfId="27122" xr:uid="{00000000-0005-0000-0000-000063820000}"/>
    <cellStyle name="Separador de milhares 7 4 3 2 4 3" xfId="37302" xr:uid="{00000000-0005-0000-0000-000064820000}"/>
    <cellStyle name="Separador de milhares 7 4 3 2 4 4" xfId="16941" xr:uid="{00000000-0005-0000-0000-000065820000}"/>
    <cellStyle name="Separador de milhares 7 4 3 2 5" xfId="9928" xr:uid="{00000000-0005-0000-0000-000066820000}"/>
    <cellStyle name="Separador de milhares 7 4 3 2 5 2" xfId="29112" xr:uid="{00000000-0005-0000-0000-000067820000}"/>
    <cellStyle name="Separador de milhares 7 4 3 2 5 3" xfId="39292" xr:uid="{00000000-0005-0000-0000-000068820000}"/>
    <cellStyle name="Separador de milhares 7 4 3 2 5 4" xfId="18932" xr:uid="{00000000-0005-0000-0000-000069820000}"/>
    <cellStyle name="Separador de milhares 7 4 3 2 6" xfId="11681" xr:uid="{00000000-0005-0000-0000-00006A820000}"/>
    <cellStyle name="Separador de milhares 7 4 3 2 6 2" xfId="30865" xr:uid="{00000000-0005-0000-0000-00006B820000}"/>
    <cellStyle name="Separador de milhares 7 4 3 2 6 3" xfId="41045" xr:uid="{00000000-0005-0000-0000-00006C820000}"/>
    <cellStyle name="Separador de milhares 7 4 3 2 6 4" xfId="20685" xr:uid="{00000000-0005-0000-0000-00006D820000}"/>
    <cellStyle name="Separador de milhares 7 4 3 2 7" xfId="12557" xr:uid="{00000000-0005-0000-0000-00006E820000}"/>
    <cellStyle name="Separador de milhares 7 4 3 2 7 2" xfId="31741" xr:uid="{00000000-0005-0000-0000-00006F820000}"/>
    <cellStyle name="Separador de milhares 7 4 3 2 7 3" xfId="41921" xr:uid="{00000000-0005-0000-0000-000070820000}"/>
    <cellStyle name="Separador de milhares 7 4 3 2 7 4" xfId="21561" xr:uid="{00000000-0005-0000-0000-000071820000}"/>
    <cellStyle name="Separador de milhares 7 4 3 2 8" xfId="22438" xr:uid="{00000000-0005-0000-0000-000072820000}"/>
    <cellStyle name="Separador de milhares 7 4 3 2 8 2" xfId="32618" xr:uid="{00000000-0005-0000-0000-000073820000}"/>
    <cellStyle name="Separador de milhares 7 4 3 2 8 3" xfId="42798" xr:uid="{00000000-0005-0000-0000-000074820000}"/>
    <cellStyle name="Separador de milhares 7 4 3 2 9" xfId="23617" xr:uid="{00000000-0005-0000-0000-000075820000}"/>
    <cellStyle name="Separador de milhares 7 4 3 3" xfId="4868" xr:uid="{00000000-0005-0000-0000-000076820000}"/>
    <cellStyle name="Separador de milhares 7 4 3 3 2" xfId="6620" xr:uid="{00000000-0005-0000-0000-000077820000}"/>
    <cellStyle name="Separador de milhares 7 4 3 3 2 2" xfId="25807" xr:uid="{00000000-0005-0000-0000-000078820000}"/>
    <cellStyle name="Separador de milhares 7 4 3 3 2 3" xfId="35987" xr:uid="{00000000-0005-0000-0000-000079820000}"/>
    <cellStyle name="Separador de milhares 7 4 3 3 2 4" xfId="15626" xr:uid="{00000000-0005-0000-0000-00007A820000}"/>
    <cellStyle name="Separador de milhares 7 4 3 3 3" xfId="8373" xr:uid="{00000000-0005-0000-0000-00007B820000}"/>
    <cellStyle name="Separador de milhares 7 4 3 3 3 2" xfId="27560" xr:uid="{00000000-0005-0000-0000-00007C820000}"/>
    <cellStyle name="Separador de milhares 7 4 3 3 3 3" xfId="37740" xr:uid="{00000000-0005-0000-0000-00007D820000}"/>
    <cellStyle name="Separador de milhares 7 4 3 3 3 4" xfId="17379" xr:uid="{00000000-0005-0000-0000-00007E820000}"/>
    <cellStyle name="Separador de milhares 7 4 3 3 4" xfId="10366" xr:uid="{00000000-0005-0000-0000-00007F820000}"/>
    <cellStyle name="Separador de milhares 7 4 3 3 4 2" xfId="29550" xr:uid="{00000000-0005-0000-0000-000080820000}"/>
    <cellStyle name="Separador de milhares 7 4 3 3 4 3" xfId="39730" xr:uid="{00000000-0005-0000-0000-000081820000}"/>
    <cellStyle name="Separador de milhares 7 4 3 3 4 4" xfId="19370" xr:uid="{00000000-0005-0000-0000-000082820000}"/>
    <cellStyle name="Separador de milhares 7 4 3 3 5" xfId="24055" xr:uid="{00000000-0005-0000-0000-000083820000}"/>
    <cellStyle name="Separador de milhares 7 4 3 3 6" xfId="34235" xr:uid="{00000000-0005-0000-0000-000084820000}"/>
    <cellStyle name="Separador de milhares 7 4 3 3 7" xfId="13874" xr:uid="{00000000-0005-0000-0000-000085820000}"/>
    <cellStyle name="Separador de milhares 7 4 3 4" xfId="5744" xr:uid="{00000000-0005-0000-0000-000086820000}"/>
    <cellStyle name="Separador de milhares 7 4 3 4 2" xfId="24931" xr:uid="{00000000-0005-0000-0000-000087820000}"/>
    <cellStyle name="Separador de milhares 7 4 3 4 3" xfId="35111" xr:uid="{00000000-0005-0000-0000-000088820000}"/>
    <cellStyle name="Separador de milhares 7 4 3 4 4" xfId="14750" xr:uid="{00000000-0005-0000-0000-000089820000}"/>
    <cellStyle name="Separador de milhares 7 4 3 5" xfId="7497" xr:uid="{00000000-0005-0000-0000-00008A820000}"/>
    <cellStyle name="Separador de milhares 7 4 3 5 2" xfId="26684" xr:uid="{00000000-0005-0000-0000-00008B820000}"/>
    <cellStyle name="Separador de milhares 7 4 3 5 3" xfId="36864" xr:uid="{00000000-0005-0000-0000-00008C820000}"/>
    <cellStyle name="Separador de milhares 7 4 3 5 4" xfId="16503" xr:uid="{00000000-0005-0000-0000-00008D820000}"/>
    <cellStyle name="Separador de milhares 7 4 3 6" xfId="9490" xr:uid="{00000000-0005-0000-0000-00008E820000}"/>
    <cellStyle name="Separador de milhares 7 4 3 6 2" xfId="28674" xr:uid="{00000000-0005-0000-0000-00008F820000}"/>
    <cellStyle name="Separador de milhares 7 4 3 6 3" xfId="38854" xr:uid="{00000000-0005-0000-0000-000090820000}"/>
    <cellStyle name="Separador de milhares 7 4 3 6 4" xfId="18494" xr:uid="{00000000-0005-0000-0000-000091820000}"/>
    <cellStyle name="Separador de milhares 7 4 3 7" xfId="11243" xr:uid="{00000000-0005-0000-0000-000092820000}"/>
    <cellStyle name="Separador de milhares 7 4 3 7 2" xfId="30427" xr:uid="{00000000-0005-0000-0000-000093820000}"/>
    <cellStyle name="Separador de milhares 7 4 3 7 3" xfId="40607" xr:uid="{00000000-0005-0000-0000-000094820000}"/>
    <cellStyle name="Separador de milhares 7 4 3 7 4" xfId="20247" xr:uid="{00000000-0005-0000-0000-000095820000}"/>
    <cellStyle name="Separador de milhares 7 4 3 8" xfId="12119" xr:uid="{00000000-0005-0000-0000-000096820000}"/>
    <cellStyle name="Separador de milhares 7 4 3 8 2" xfId="31303" xr:uid="{00000000-0005-0000-0000-000097820000}"/>
    <cellStyle name="Separador de milhares 7 4 3 8 3" xfId="41483" xr:uid="{00000000-0005-0000-0000-000098820000}"/>
    <cellStyle name="Separador de milhares 7 4 3 8 4" xfId="21123" xr:uid="{00000000-0005-0000-0000-000099820000}"/>
    <cellStyle name="Separador de milhares 7 4 3 9" xfId="22000" xr:uid="{00000000-0005-0000-0000-00009A820000}"/>
    <cellStyle name="Separador de milhares 7 4 3 9 2" xfId="32180" xr:uid="{00000000-0005-0000-0000-00009B820000}"/>
    <cellStyle name="Separador de milhares 7 4 3 9 3" xfId="42360" xr:uid="{00000000-0005-0000-0000-00009C820000}"/>
    <cellStyle name="Separador de milhares 7 4 4" xfId="4210" xr:uid="{00000000-0005-0000-0000-00009D820000}"/>
    <cellStyle name="Separador de milhares 7 4 4 10" xfId="33578" xr:uid="{00000000-0005-0000-0000-00009E820000}"/>
    <cellStyle name="Separador de milhares 7 4 4 11" xfId="13217" xr:uid="{00000000-0005-0000-0000-00009F820000}"/>
    <cellStyle name="Separador de milhares 7 4 4 2" xfId="5087" xr:uid="{00000000-0005-0000-0000-0000A0820000}"/>
    <cellStyle name="Separador de milhares 7 4 4 2 2" xfId="6839" xr:uid="{00000000-0005-0000-0000-0000A1820000}"/>
    <cellStyle name="Separador de milhares 7 4 4 2 2 2" xfId="26026" xr:uid="{00000000-0005-0000-0000-0000A2820000}"/>
    <cellStyle name="Separador de milhares 7 4 4 2 2 3" xfId="36206" xr:uid="{00000000-0005-0000-0000-0000A3820000}"/>
    <cellStyle name="Separador de milhares 7 4 4 2 2 4" xfId="15845" xr:uid="{00000000-0005-0000-0000-0000A4820000}"/>
    <cellStyle name="Separador de milhares 7 4 4 2 3" xfId="8592" xr:uid="{00000000-0005-0000-0000-0000A5820000}"/>
    <cellStyle name="Separador de milhares 7 4 4 2 3 2" xfId="27779" xr:uid="{00000000-0005-0000-0000-0000A6820000}"/>
    <cellStyle name="Separador de milhares 7 4 4 2 3 3" xfId="37959" xr:uid="{00000000-0005-0000-0000-0000A7820000}"/>
    <cellStyle name="Separador de milhares 7 4 4 2 3 4" xfId="17598" xr:uid="{00000000-0005-0000-0000-0000A8820000}"/>
    <cellStyle name="Separador de milhares 7 4 4 2 4" xfId="10585" xr:uid="{00000000-0005-0000-0000-0000A9820000}"/>
    <cellStyle name="Separador de milhares 7 4 4 2 4 2" xfId="29769" xr:uid="{00000000-0005-0000-0000-0000AA820000}"/>
    <cellStyle name="Separador de milhares 7 4 4 2 4 3" xfId="39949" xr:uid="{00000000-0005-0000-0000-0000AB820000}"/>
    <cellStyle name="Separador de milhares 7 4 4 2 4 4" xfId="19589" xr:uid="{00000000-0005-0000-0000-0000AC820000}"/>
    <cellStyle name="Separador de milhares 7 4 4 2 5" xfId="24274" xr:uid="{00000000-0005-0000-0000-0000AD820000}"/>
    <cellStyle name="Separador de milhares 7 4 4 2 6" xfId="34454" xr:uid="{00000000-0005-0000-0000-0000AE820000}"/>
    <cellStyle name="Separador de milhares 7 4 4 2 7" xfId="14093" xr:uid="{00000000-0005-0000-0000-0000AF820000}"/>
    <cellStyle name="Separador de milhares 7 4 4 3" xfId="5963" xr:uid="{00000000-0005-0000-0000-0000B0820000}"/>
    <cellStyle name="Separador de milhares 7 4 4 3 2" xfId="25150" xr:uid="{00000000-0005-0000-0000-0000B1820000}"/>
    <cellStyle name="Separador de milhares 7 4 4 3 3" xfId="35330" xr:uid="{00000000-0005-0000-0000-0000B2820000}"/>
    <cellStyle name="Separador de milhares 7 4 4 3 4" xfId="14969" xr:uid="{00000000-0005-0000-0000-0000B3820000}"/>
    <cellStyle name="Separador de milhares 7 4 4 4" xfId="7716" xr:uid="{00000000-0005-0000-0000-0000B4820000}"/>
    <cellStyle name="Separador de milhares 7 4 4 4 2" xfId="26903" xr:uid="{00000000-0005-0000-0000-0000B5820000}"/>
    <cellStyle name="Separador de milhares 7 4 4 4 3" xfId="37083" xr:uid="{00000000-0005-0000-0000-0000B6820000}"/>
    <cellStyle name="Separador de milhares 7 4 4 4 4" xfId="16722" xr:uid="{00000000-0005-0000-0000-0000B7820000}"/>
    <cellStyle name="Separador de milhares 7 4 4 5" xfId="9709" xr:uid="{00000000-0005-0000-0000-0000B8820000}"/>
    <cellStyle name="Separador de milhares 7 4 4 5 2" xfId="28893" xr:uid="{00000000-0005-0000-0000-0000B9820000}"/>
    <cellStyle name="Separador de milhares 7 4 4 5 3" xfId="39073" xr:uid="{00000000-0005-0000-0000-0000BA820000}"/>
    <cellStyle name="Separador de milhares 7 4 4 5 4" xfId="18713" xr:uid="{00000000-0005-0000-0000-0000BB820000}"/>
    <cellStyle name="Separador de milhares 7 4 4 6" xfId="11462" xr:uid="{00000000-0005-0000-0000-0000BC820000}"/>
    <cellStyle name="Separador de milhares 7 4 4 6 2" xfId="30646" xr:uid="{00000000-0005-0000-0000-0000BD820000}"/>
    <cellStyle name="Separador de milhares 7 4 4 6 3" xfId="40826" xr:uid="{00000000-0005-0000-0000-0000BE820000}"/>
    <cellStyle name="Separador de milhares 7 4 4 6 4" xfId="20466" xr:uid="{00000000-0005-0000-0000-0000BF820000}"/>
    <cellStyle name="Separador de milhares 7 4 4 7" xfId="12338" xr:uid="{00000000-0005-0000-0000-0000C0820000}"/>
    <cellStyle name="Separador de milhares 7 4 4 7 2" xfId="31522" xr:uid="{00000000-0005-0000-0000-0000C1820000}"/>
    <cellStyle name="Separador de milhares 7 4 4 7 3" xfId="41702" xr:uid="{00000000-0005-0000-0000-0000C2820000}"/>
    <cellStyle name="Separador de milhares 7 4 4 7 4" xfId="21342" xr:uid="{00000000-0005-0000-0000-0000C3820000}"/>
    <cellStyle name="Separador de milhares 7 4 4 8" xfId="22219" xr:uid="{00000000-0005-0000-0000-0000C4820000}"/>
    <cellStyle name="Separador de milhares 7 4 4 8 2" xfId="32399" xr:uid="{00000000-0005-0000-0000-0000C5820000}"/>
    <cellStyle name="Separador de milhares 7 4 4 8 3" xfId="42579" xr:uid="{00000000-0005-0000-0000-0000C6820000}"/>
    <cellStyle name="Separador de milhares 7 4 4 9" xfId="23398" xr:uid="{00000000-0005-0000-0000-0000C7820000}"/>
    <cellStyle name="Separador de milhares 7 4 5" xfId="4649" xr:uid="{00000000-0005-0000-0000-0000C8820000}"/>
    <cellStyle name="Separador de milhares 7 4 5 2" xfId="6401" xr:uid="{00000000-0005-0000-0000-0000C9820000}"/>
    <cellStyle name="Separador de milhares 7 4 5 2 2" xfId="25588" xr:uid="{00000000-0005-0000-0000-0000CA820000}"/>
    <cellStyle name="Separador de milhares 7 4 5 2 3" xfId="35768" xr:uid="{00000000-0005-0000-0000-0000CB820000}"/>
    <cellStyle name="Separador de milhares 7 4 5 2 4" xfId="15407" xr:uid="{00000000-0005-0000-0000-0000CC820000}"/>
    <cellStyle name="Separador de milhares 7 4 5 3" xfId="8154" xr:uid="{00000000-0005-0000-0000-0000CD820000}"/>
    <cellStyle name="Separador de milhares 7 4 5 3 2" xfId="27341" xr:uid="{00000000-0005-0000-0000-0000CE820000}"/>
    <cellStyle name="Separador de milhares 7 4 5 3 3" xfId="37521" xr:uid="{00000000-0005-0000-0000-0000CF820000}"/>
    <cellStyle name="Separador de milhares 7 4 5 3 4" xfId="17160" xr:uid="{00000000-0005-0000-0000-0000D0820000}"/>
    <cellStyle name="Separador de milhares 7 4 5 4" xfId="10147" xr:uid="{00000000-0005-0000-0000-0000D1820000}"/>
    <cellStyle name="Separador de milhares 7 4 5 4 2" xfId="29331" xr:uid="{00000000-0005-0000-0000-0000D2820000}"/>
    <cellStyle name="Separador de milhares 7 4 5 4 3" xfId="39511" xr:uid="{00000000-0005-0000-0000-0000D3820000}"/>
    <cellStyle name="Separador de milhares 7 4 5 4 4" xfId="19151" xr:uid="{00000000-0005-0000-0000-0000D4820000}"/>
    <cellStyle name="Separador de milhares 7 4 5 5" xfId="23836" xr:uid="{00000000-0005-0000-0000-0000D5820000}"/>
    <cellStyle name="Separador de milhares 7 4 5 6" xfId="34016" xr:uid="{00000000-0005-0000-0000-0000D6820000}"/>
    <cellStyle name="Separador de milhares 7 4 5 7" xfId="13655" xr:uid="{00000000-0005-0000-0000-0000D7820000}"/>
    <cellStyle name="Separador de milhares 7 4 6" xfId="5525" xr:uid="{00000000-0005-0000-0000-0000D8820000}"/>
    <cellStyle name="Separador de milhares 7 4 6 2" xfId="9051" xr:uid="{00000000-0005-0000-0000-0000D9820000}"/>
    <cellStyle name="Separador de milhares 7 4 6 2 2" xfId="28235" xr:uid="{00000000-0005-0000-0000-0000DA820000}"/>
    <cellStyle name="Separador de milhares 7 4 6 2 3" xfId="38415" xr:uid="{00000000-0005-0000-0000-0000DB820000}"/>
    <cellStyle name="Separador de milhares 7 4 6 2 4" xfId="18055" xr:uid="{00000000-0005-0000-0000-0000DC820000}"/>
    <cellStyle name="Separador de milhares 7 4 6 3" xfId="24712" xr:uid="{00000000-0005-0000-0000-0000DD820000}"/>
    <cellStyle name="Separador de milhares 7 4 6 4" xfId="34892" xr:uid="{00000000-0005-0000-0000-0000DE820000}"/>
    <cellStyle name="Separador de milhares 7 4 6 5" xfId="14531" xr:uid="{00000000-0005-0000-0000-0000DF820000}"/>
    <cellStyle name="Separador de milhares 7 4 7" xfId="7278" xr:uid="{00000000-0005-0000-0000-0000E0820000}"/>
    <cellStyle name="Separador de milhares 7 4 7 2" xfId="26465" xr:uid="{00000000-0005-0000-0000-0000E1820000}"/>
    <cellStyle name="Separador de milhares 7 4 7 3" xfId="36645" xr:uid="{00000000-0005-0000-0000-0000E2820000}"/>
    <cellStyle name="Separador de milhares 7 4 7 4" xfId="16284" xr:uid="{00000000-0005-0000-0000-0000E3820000}"/>
    <cellStyle name="Separador de milhares 7 4 8" xfId="9271" xr:uid="{00000000-0005-0000-0000-0000E4820000}"/>
    <cellStyle name="Separador de milhares 7 4 8 2" xfId="28455" xr:uid="{00000000-0005-0000-0000-0000E5820000}"/>
    <cellStyle name="Separador de milhares 7 4 8 3" xfId="38635" xr:uid="{00000000-0005-0000-0000-0000E6820000}"/>
    <cellStyle name="Separador de milhares 7 4 8 4" xfId="18275" xr:uid="{00000000-0005-0000-0000-0000E7820000}"/>
    <cellStyle name="Separador de milhares 7 4 9" xfId="11024" xr:uid="{00000000-0005-0000-0000-0000E8820000}"/>
    <cellStyle name="Separador de milhares 7 4 9 2" xfId="30208" xr:uid="{00000000-0005-0000-0000-0000E9820000}"/>
    <cellStyle name="Separador de milhares 7 4 9 3" xfId="40388" xr:uid="{00000000-0005-0000-0000-0000EA820000}"/>
    <cellStyle name="Separador de milhares 7 4 9 4" xfId="20028" xr:uid="{00000000-0005-0000-0000-0000EB820000}"/>
    <cellStyle name="Separador de milhares 7 5" xfId="3763" xr:uid="{00000000-0005-0000-0000-0000EC820000}"/>
    <cellStyle name="Separador de milhares 7 5 10" xfId="11895" xr:uid="{00000000-0005-0000-0000-0000ED820000}"/>
    <cellStyle name="Separador de milhares 7 5 10 2" xfId="31079" xr:uid="{00000000-0005-0000-0000-0000EE820000}"/>
    <cellStyle name="Separador de milhares 7 5 10 3" xfId="41259" xr:uid="{00000000-0005-0000-0000-0000EF820000}"/>
    <cellStyle name="Separador de milhares 7 5 10 4" xfId="20899" xr:uid="{00000000-0005-0000-0000-0000F0820000}"/>
    <cellStyle name="Separador de milhares 7 5 11" xfId="21776" xr:uid="{00000000-0005-0000-0000-0000F1820000}"/>
    <cellStyle name="Separador de milhares 7 5 11 2" xfId="31956" xr:uid="{00000000-0005-0000-0000-0000F2820000}"/>
    <cellStyle name="Separador de milhares 7 5 11 3" xfId="42136" xr:uid="{00000000-0005-0000-0000-0000F3820000}"/>
    <cellStyle name="Separador de milhares 7 5 12" xfId="22672" xr:uid="{00000000-0005-0000-0000-0000F4820000}"/>
    <cellStyle name="Separador de milhares 7 5 12 2" xfId="32852" xr:uid="{00000000-0005-0000-0000-0000F5820000}"/>
    <cellStyle name="Separador de milhares 7 5 12 3" xfId="43032" xr:uid="{00000000-0005-0000-0000-0000F6820000}"/>
    <cellStyle name="Separador de milhares 7 5 13" xfId="22911" xr:uid="{00000000-0005-0000-0000-0000F7820000}"/>
    <cellStyle name="Separador de milhares 7 5 14" xfId="23080" xr:uid="{00000000-0005-0000-0000-0000F8820000}"/>
    <cellStyle name="Separador de milhares 7 5 15" xfId="33091" xr:uid="{00000000-0005-0000-0000-0000F9820000}"/>
    <cellStyle name="Separador de milhares 7 5 16" xfId="33260" xr:uid="{00000000-0005-0000-0000-0000FA820000}"/>
    <cellStyle name="Separador de milhares 7 5 17" xfId="43271" xr:uid="{00000000-0005-0000-0000-0000FB820000}"/>
    <cellStyle name="Separador de milhares 7 5 18" xfId="43510" xr:uid="{00000000-0005-0000-0000-0000FC820000}"/>
    <cellStyle name="Separador de milhares 7 5 19" xfId="12774" xr:uid="{00000000-0005-0000-0000-0000FD820000}"/>
    <cellStyle name="Separador de milhares 7 5 2" xfId="3884" xr:uid="{00000000-0005-0000-0000-0000FE820000}"/>
    <cellStyle name="Separador de milhares 7 5 2 10" xfId="21894" xr:uid="{00000000-0005-0000-0000-0000FF820000}"/>
    <cellStyle name="Separador de milhares 7 5 2 10 2" xfId="32074" xr:uid="{00000000-0005-0000-0000-000000830000}"/>
    <cellStyle name="Separador de milhares 7 5 2 10 3" xfId="42254" xr:uid="{00000000-0005-0000-0000-000001830000}"/>
    <cellStyle name="Separador de milhares 7 5 2 11" xfId="22790" xr:uid="{00000000-0005-0000-0000-000002830000}"/>
    <cellStyle name="Separador de milhares 7 5 2 11 2" xfId="32970" xr:uid="{00000000-0005-0000-0000-000003830000}"/>
    <cellStyle name="Separador de milhares 7 5 2 11 3" xfId="43150" xr:uid="{00000000-0005-0000-0000-000004830000}"/>
    <cellStyle name="Separador de milhares 7 5 2 12" xfId="23029" xr:uid="{00000000-0005-0000-0000-000005830000}"/>
    <cellStyle name="Separador de milhares 7 5 2 13" xfId="33209" xr:uid="{00000000-0005-0000-0000-000006830000}"/>
    <cellStyle name="Separador de milhares 7 5 2 14" xfId="43389" xr:uid="{00000000-0005-0000-0000-000007830000}"/>
    <cellStyle name="Separador de milhares 7 5 2 15" xfId="43628" xr:uid="{00000000-0005-0000-0000-000008830000}"/>
    <cellStyle name="Separador de milhares 7 5 2 16" xfId="12892" xr:uid="{00000000-0005-0000-0000-000009830000}"/>
    <cellStyle name="Separador de milhares 7 5 2 2" xfId="4104" xr:uid="{00000000-0005-0000-0000-00000A830000}"/>
    <cellStyle name="Separador de milhares 7 5 2 2 10" xfId="23292" xr:uid="{00000000-0005-0000-0000-00000B830000}"/>
    <cellStyle name="Separador de milhares 7 5 2 2 11" xfId="33472" xr:uid="{00000000-0005-0000-0000-00000C830000}"/>
    <cellStyle name="Separador de milhares 7 5 2 2 12" xfId="13111" xr:uid="{00000000-0005-0000-0000-00000D830000}"/>
    <cellStyle name="Separador de milhares 7 5 2 2 2" xfId="4542" xr:uid="{00000000-0005-0000-0000-00000E830000}"/>
    <cellStyle name="Separador de milhares 7 5 2 2 2 10" xfId="33910" xr:uid="{00000000-0005-0000-0000-00000F830000}"/>
    <cellStyle name="Separador de milhares 7 5 2 2 2 11" xfId="13549" xr:uid="{00000000-0005-0000-0000-000010830000}"/>
    <cellStyle name="Separador de milhares 7 5 2 2 2 2" xfId="5419" xr:uid="{00000000-0005-0000-0000-000011830000}"/>
    <cellStyle name="Separador de milhares 7 5 2 2 2 2 2" xfId="7171" xr:uid="{00000000-0005-0000-0000-000012830000}"/>
    <cellStyle name="Separador de milhares 7 5 2 2 2 2 2 2" xfId="26358" xr:uid="{00000000-0005-0000-0000-000013830000}"/>
    <cellStyle name="Separador de milhares 7 5 2 2 2 2 2 3" xfId="36538" xr:uid="{00000000-0005-0000-0000-000014830000}"/>
    <cellStyle name="Separador de milhares 7 5 2 2 2 2 2 4" xfId="16177" xr:uid="{00000000-0005-0000-0000-000015830000}"/>
    <cellStyle name="Separador de milhares 7 5 2 2 2 2 3" xfId="8924" xr:uid="{00000000-0005-0000-0000-000016830000}"/>
    <cellStyle name="Separador de milhares 7 5 2 2 2 2 3 2" xfId="28111" xr:uid="{00000000-0005-0000-0000-000017830000}"/>
    <cellStyle name="Separador de milhares 7 5 2 2 2 2 3 3" xfId="38291" xr:uid="{00000000-0005-0000-0000-000018830000}"/>
    <cellStyle name="Separador de milhares 7 5 2 2 2 2 3 4" xfId="17930" xr:uid="{00000000-0005-0000-0000-000019830000}"/>
    <cellStyle name="Separador de milhares 7 5 2 2 2 2 4" xfId="10917" xr:uid="{00000000-0005-0000-0000-00001A830000}"/>
    <cellStyle name="Separador de milhares 7 5 2 2 2 2 4 2" xfId="30101" xr:uid="{00000000-0005-0000-0000-00001B830000}"/>
    <cellStyle name="Separador de milhares 7 5 2 2 2 2 4 3" xfId="40281" xr:uid="{00000000-0005-0000-0000-00001C830000}"/>
    <cellStyle name="Separador de milhares 7 5 2 2 2 2 4 4" xfId="19921" xr:uid="{00000000-0005-0000-0000-00001D830000}"/>
    <cellStyle name="Separador de milhares 7 5 2 2 2 2 5" xfId="24606" xr:uid="{00000000-0005-0000-0000-00001E830000}"/>
    <cellStyle name="Separador de milhares 7 5 2 2 2 2 6" xfId="34786" xr:uid="{00000000-0005-0000-0000-00001F830000}"/>
    <cellStyle name="Separador de milhares 7 5 2 2 2 2 7" xfId="14425" xr:uid="{00000000-0005-0000-0000-000020830000}"/>
    <cellStyle name="Separador de milhares 7 5 2 2 2 3" xfId="6295" xr:uid="{00000000-0005-0000-0000-000021830000}"/>
    <cellStyle name="Separador de milhares 7 5 2 2 2 3 2" xfId="25482" xr:uid="{00000000-0005-0000-0000-000022830000}"/>
    <cellStyle name="Separador de milhares 7 5 2 2 2 3 3" xfId="35662" xr:uid="{00000000-0005-0000-0000-000023830000}"/>
    <cellStyle name="Separador de milhares 7 5 2 2 2 3 4" xfId="15301" xr:uid="{00000000-0005-0000-0000-000024830000}"/>
    <cellStyle name="Separador de milhares 7 5 2 2 2 4" xfId="8048" xr:uid="{00000000-0005-0000-0000-000025830000}"/>
    <cellStyle name="Separador de milhares 7 5 2 2 2 4 2" xfId="27235" xr:uid="{00000000-0005-0000-0000-000026830000}"/>
    <cellStyle name="Separador de milhares 7 5 2 2 2 4 3" xfId="37415" xr:uid="{00000000-0005-0000-0000-000027830000}"/>
    <cellStyle name="Separador de milhares 7 5 2 2 2 4 4" xfId="17054" xr:uid="{00000000-0005-0000-0000-000028830000}"/>
    <cellStyle name="Separador de milhares 7 5 2 2 2 5" xfId="10041" xr:uid="{00000000-0005-0000-0000-000029830000}"/>
    <cellStyle name="Separador de milhares 7 5 2 2 2 5 2" xfId="29225" xr:uid="{00000000-0005-0000-0000-00002A830000}"/>
    <cellStyle name="Separador de milhares 7 5 2 2 2 5 3" xfId="39405" xr:uid="{00000000-0005-0000-0000-00002B830000}"/>
    <cellStyle name="Separador de milhares 7 5 2 2 2 5 4" xfId="19045" xr:uid="{00000000-0005-0000-0000-00002C830000}"/>
    <cellStyle name="Separador de milhares 7 5 2 2 2 6" xfId="11794" xr:uid="{00000000-0005-0000-0000-00002D830000}"/>
    <cellStyle name="Separador de milhares 7 5 2 2 2 6 2" xfId="30978" xr:uid="{00000000-0005-0000-0000-00002E830000}"/>
    <cellStyle name="Separador de milhares 7 5 2 2 2 6 3" xfId="41158" xr:uid="{00000000-0005-0000-0000-00002F830000}"/>
    <cellStyle name="Separador de milhares 7 5 2 2 2 6 4" xfId="20798" xr:uid="{00000000-0005-0000-0000-000030830000}"/>
    <cellStyle name="Separador de milhares 7 5 2 2 2 7" xfId="12670" xr:uid="{00000000-0005-0000-0000-000031830000}"/>
    <cellStyle name="Separador de milhares 7 5 2 2 2 7 2" xfId="31854" xr:uid="{00000000-0005-0000-0000-000032830000}"/>
    <cellStyle name="Separador de milhares 7 5 2 2 2 7 3" xfId="42034" xr:uid="{00000000-0005-0000-0000-000033830000}"/>
    <cellStyle name="Separador de milhares 7 5 2 2 2 7 4" xfId="21674" xr:uid="{00000000-0005-0000-0000-000034830000}"/>
    <cellStyle name="Separador de milhares 7 5 2 2 2 8" xfId="22551" xr:uid="{00000000-0005-0000-0000-000035830000}"/>
    <cellStyle name="Separador de milhares 7 5 2 2 2 8 2" xfId="32731" xr:uid="{00000000-0005-0000-0000-000036830000}"/>
    <cellStyle name="Separador de milhares 7 5 2 2 2 8 3" xfId="42911" xr:uid="{00000000-0005-0000-0000-000037830000}"/>
    <cellStyle name="Separador de milhares 7 5 2 2 2 9" xfId="23730" xr:uid="{00000000-0005-0000-0000-000038830000}"/>
    <cellStyle name="Separador de milhares 7 5 2 2 3" xfId="4981" xr:uid="{00000000-0005-0000-0000-000039830000}"/>
    <cellStyle name="Separador de milhares 7 5 2 2 3 2" xfId="6733" xr:uid="{00000000-0005-0000-0000-00003A830000}"/>
    <cellStyle name="Separador de milhares 7 5 2 2 3 2 2" xfId="25920" xr:uid="{00000000-0005-0000-0000-00003B830000}"/>
    <cellStyle name="Separador de milhares 7 5 2 2 3 2 3" xfId="36100" xr:uid="{00000000-0005-0000-0000-00003C830000}"/>
    <cellStyle name="Separador de milhares 7 5 2 2 3 2 4" xfId="15739" xr:uid="{00000000-0005-0000-0000-00003D830000}"/>
    <cellStyle name="Separador de milhares 7 5 2 2 3 3" xfId="8486" xr:uid="{00000000-0005-0000-0000-00003E830000}"/>
    <cellStyle name="Separador de milhares 7 5 2 2 3 3 2" xfId="27673" xr:uid="{00000000-0005-0000-0000-00003F830000}"/>
    <cellStyle name="Separador de milhares 7 5 2 2 3 3 3" xfId="37853" xr:uid="{00000000-0005-0000-0000-000040830000}"/>
    <cellStyle name="Separador de milhares 7 5 2 2 3 3 4" xfId="17492" xr:uid="{00000000-0005-0000-0000-000041830000}"/>
    <cellStyle name="Separador de milhares 7 5 2 2 3 4" xfId="10479" xr:uid="{00000000-0005-0000-0000-000042830000}"/>
    <cellStyle name="Separador de milhares 7 5 2 2 3 4 2" xfId="29663" xr:uid="{00000000-0005-0000-0000-000043830000}"/>
    <cellStyle name="Separador de milhares 7 5 2 2 3 4 3" xfId="39843" xr:uid="{00000000-0005-0000-0000-000044830000}"/>
    <cellStyle name="Separador de milhares 7 5 2 2 3 4 4" xfId="19483" xr:uid="{00000000-0005-0000-0000-000045830000}"/>
    <cellStyle name="Separador de milhares 7 5 2 2 3 5" xfId="24168" xr:uid="{00000000-0005-0000-0000-000046830000}"/>
    <cellStyle name="Separador de milhares 7 5 2 2 3 6" xfId="34348" xr:uid="{00000000-0005-0000-0000-000047830000}"/>
    <cellStyle name="Separador de milhares 7 5 2 2 3 7" xfId="13987" xr:uid="{00000000-0005-0000-0000-000048830000}"/>
    <cellStyle name="Separador de milhares 7 5 2 2 4" xfId="5857" xr:uid="{00000000-0005-0000-0000-000049830000}"/>
    <cellStyle name="Separador de milhares 7 5 2 2 4 2" xfId="25044" xr:uid="{00000000-0005-0000-0000-00004A830000}"/>
    <cellStyle name="Separador de milhares 7 5 2 2 4 3" xfId="35224" xr:uid="{00000000-0005-0000-0000-00004B830000}"/>
    <cellStyle name="Separador de milhares 7 5 2 2 4 4" xfId="14863" xr:uid="{00000000-0005-0000-0000-00004C830000}"/>
    <cellStyle name="Separador de milhares 7 5 2 2 5" xfId="7610" xr:uid="{00000000-0005-0000-0000-00004D830000}"/>
    <cellStyle name="Separador de milhares 7 5 2 2 5 2" xfId="26797" xr:uid="{00000000-0005-0000-0000-00004E830000}"/>
    <cellStyle name="Separador de milhares 7 5 2 2 5 3" xfId="36977" xr:uid="{00000000-0005-0000-0000-00004F830000}"/>
    <cellStyle name="Separador de milhares 7 5 2 2 5 4" xfId="16616" xr:uid="{00000000-0005-0000-0000-000050830000}"/>
    <cellStyle name="Separador de milhares 7 5 2 2 6" xfId="9603" xr:uid="{00000000-0005-0000-0000-000051830000}"/>
    <cellStyle name="Separador de milhares 7 5 2 2 6 2" xfId="28787" xr:uid="{00000000-0005-0000-0000-000052830000}"/>
    <cellStyle name="Separador de milhares 7 5 2 2 6 3" xfId="38967" xr:uid="{00000000-0005-0000-0000-000053830000}"/>
    <cellStyle name="Separador de milhares 7 5 2 2 6 4" xfId="18607" xr:uid="{00000000-0005-0000-0000-000054830000}"/>
    <cellStyle name="Separador de milhares 7 5 2 2 7" xfId="11356" xr:uid="{00000000-0005-0000-0000-000055830000}"/>
    <cellStyle name="Separador de milhares 7 5 2 2 7 2" xfId="30540" xr:uid="{00000000-0005-0000-0000-000056830000}"/>
    <cellStyle name="Separador de milhares 7 5 2 2 7 3" xfId="40720" xr:uid="{00000000-0005-0000-0000-000057830000}"/>
    <cellStyle name="Separador de milhares 7 5 2 2 7 4" xfId="20360" xr:uid="{00000000-0005-0000-0000-000058830000}"/>
    <cellStyle name="Separador de milhares 7 5 2 2 8" xfId="12232" xr:uid="{00000000-0005-0000-0000-000059830000}"/>
    <cellStyle name="Separador de milhares 7 5 2 2 8 2" xfId="31416" xr:uid="{00000000-0005-0000-0000-00005A830000}"/>
    <cellStyle name="Separador de milhares 7 5 2 2 8 3" xfId="41596" xr:uid="{00000000-0005-0000-0000-00005B830000}"/>
    <cellStyle name="Separador de milhares 7 5 2 2 8 4" xfId="21236" xr:uid="{00000000-0005-0000-0000-00005C830000}"/>
    <cellStyle name="Separador de milhares 7 5 2 2 9" xfId="22113" xr:uid="{00000000-0005-0000-0000-00005D830000}"/>
    <cellStyle name="Separador de milhares 7 5 2 2 9 2" xfId="32293" xr:uid="{00000000-0005-0000-0000-00005E830000}"/>
    <cellStyle name="Separador de milhares 7 5 2 2 9 3" xfId="42473" xr:uid="{00000000-0005-0000-0000-00005F830000}"/>
    <cellStyle name="Separador de milhares 7 5 2 3" xfId="4323" xr:uid="{00000000-0005-0000-0000-000060830000}"/>
    <cellStyle name="Separador de milhares 7 5 2 3 10" xfId="33691" xr:uid="{00000000-0005-0000-0000-000061830000}"/>
    <cellStyle name="Separador de milhares 7 5 2 3 11" xfId="13330" xr:uid="{00000000-0005-0000-0000-000062830000}"/>
    <cellStyle name="Separador de milhares 7 5 2 3 2" xfId="5200" xr:uid="{00000000-0005-0000-0000-000063830000}"/>
    <cellStyle name="Separador de milhares 7 5 2 3 2 2" xfId="6952" xr:uid="{00000000-0005-0000-0000-000064830000}"/>
    <cellStyle name="Separador de milhares 7 5 2 3 2 2 2" xfId="26139" xr:uid="{00000000-0005-0000-0000-000065830000}"/>
    <cellStyle name="Separador de milhares 7 5 2 3 2 2 3" xfId="36319" xr:uid="{00000000-0005-0000-0000-000066830000}"/>
    <cellStyle name="Separador de milhares 7 5 2 3 2 2 4" xfId="15958" xr:uid="{00000000-0005-0000-0000-000067830000}"/>
    <cellStyle name="Separador de milhares 7 5 2 3 2 3" xfId="8705" xr:uid="{00000000-0005-0000-0000-000068830000}"/>
    <cellStyle name="Separador de milhares 7 5 2 3 2 3 2" xfId="27892" xr:uid="{00000000-0005-0000-0000-000069830000}"/>
    <cellStyle name="Separador de milhares 7 5 2 3 2 3 3" xfId="38072" xr:uid="{00000000-0005-0000-0000-00006A830000}"/>
    <cellStyle name="Separador de milhares 7 5 2 3 2 3 4" xfId="17711" xr:uid="{00000000-0005-0000-0000-00006B830000}"/>
    <cellStyle name="Separador de milhares 7 5 2 3 2 4" xfId="10698" xr:uid="{00000000-0005-0000-0000-00006C830000}"/>
    <cellStyle name="Separador de milhares 7 5 2 3 2 4 2" xfId="29882" xr:uid="{00000000-0005-0000-0000-00006D830000}"/>
    <cellStyle name="Separador de milhares 7 5 2 3 2 4 3" xfId="40062" xr:uid="{00000000-0005-0000-0000-00006E830000}"/>
    <cellStyle name="Separador de milhares 7 5 2 3 2 4 4" xfId="19702" xr:uid="{00000000-0005-0000-0000-00006F830000}"/>
    <cellStyle name="Separador de milhares 7 5 2 3 2 5" xfId="24387" xr:uid="{00000000-0005-0000-0000-000070830000}"/>
    <cellStyle name="Separador de milhares 7 5 2 3 2 6" xfId="34567" xr:uid="{00000000-0005-0000-0000-000071830000}"/>
    <cellStyle name="Separador de milhares 7 5 2 3 2 7" xfId="14206" xr:uid="{00000000-0005-0000-0000-000072830000}"/>
    <cellStyle name="Separador de milhares 7 5 2 3 3" xfId="6076" xr:uid="{00000000-0005-0000-0000-000073830000}"/>
    <cellStyle name="Separador de milhares 7 5 2 3 3 2" xfId="25263" xr:uid="{00000000-0005-0000-0000-000074830000}"/>
    <cellStyle name="Separador de milhares 7 5 2 3 3 3" xfId="35443" xr:uid="{00000000-0005-0000-0000-000075830000}"/>
    <cellStyle name="Separador de milhares 7 5 2 3 3 4" xfId="15082" xr:uid="{00000000-0005-0000-0000-000076830000}"/>
    <cellStyle name="Separador de milhares 7 5 2 3 4" xfId="7829" xr:uid="{00000000-0005-0000-0000-000077830000}"/>
    <cellStyle name="Separador de milhares 7 5 2 3 4 2" xfId="27016" xr:uid="{00000000-0005-0000-0000-000078830000}"/>
    <cellStyle name="Separador de milhares 7 5 2 3 4 3" xfId="37196" xr:uid="{00000000-0005-0000-0000-000079830000}"/>
    <cellStyle name="Separador de milhares 7 5 2 3 4 4" xfId="16835" xr:uid="{00000000-0005-0000-0000-00007A830000}"/>
    <cellStyle name="Separador de milhares 7 5 2 3 5" xfId="9822" xr:uid="{00000000-0005-0000-0000-00007B830000}"/>
    <cellStyle name="Separador de milhares 7 5 2 3 5 2" xfId="29006" xr:uid="{00000000-0005-0000-0000-00007C830000}"/>
    <cellStyle name="Separador de milhares 7 5 2 3 5 3" xfId="39186" xr:uid="{00000000-0005-0000-0000-00007D830000}"/>
    <cellStyle name="Separador de milhares 7 5 2 3 5 4" xfId="18826" xr:uid="{00000000-0005-0000-0000-00007E830000}"/>
    <cellStyle name="Separador de milhares 7 5 2 3 6" xfId="11575" xr:uid="{00000000-0005-0000-0000-00007F830000}"/>
    <cellStyle name="Separador de milhares 7 5 2 3 6 2" xfId="30759" xr:uid="{00000000-0005-0000-0000-000080830000}"/>
    <cellStyle name="Separador de milhares 7 5 2 3 6 3" xfId="40939" xr:uid="{00000000-0005-0000-0000-000081830000}"/>
    <cellStyle name="Separador de milhares 7 5 2 3 6 4" xfId="20579" xr:uid="{00000000-0005-0000-0000-000082830000}"/>
    <cellStyle name="Separador de milhares 7 5 2 3 7" xfId="12451" xr:uid="{00000000-0005-0000-0000-000083830000}"/>
    <cellStyle name="Separador de milhares 7 5 2 3 7 2" xfId="31635" xr:uid="{00000000-0005-0000-0000-000084830000}"/>
    <cellStyle name="Separador de milhares 7 5 2 3 7 3" xfId="41815" xr:uid="{00000000-0005-0000-0000-000085830000}"/>
    <cellStyle name="Separador de milhares 7 5 2 3 7 4" xfId="21455" xr:uid="{00000000-0005-0000-0000-000086830000}"/>
    <cellStyle name="Separador de milhares 7 5 2 3 8" xfId="22332" xr:uid="{00000000-0005-0000-0000-000087830000}"/>
    <cellStyle name="Separador de milhares 7 5 2 3 8 2" xfId="32512" xr:uid="{00000000-0005-0000-0000-000088830000}"/>
    <cellStyle name="Separador de milhares 7 5 2 3 8 3" xfId="42692" xr:uid="{00000000-0005-0000-0000-000089830000}"/>
    <cellStyle name="Separador de milhares 7 5 2 3 9" xfId="23511" xr:uid="{00000000-0005-0000-0000-00008A830000}"/>
    <cellStyle name="Separador de milhares 7 5 2 4" xfId="4762" xr:uid="{00000000-0005-0000-0000-00008B830000}"/>
    <cellStyle name="Separador de milhares 7 5 2 4 2" xfId="6514" xr:uid="{00000000-0005-0000-0000-00008C830000}"/>
    <cellStyle name="Separador de milhares 7 5 2 4 2 2" xfId="25701" xr:uid="{00000000-0005-0000-0000-00008D830000}"/>
    <cellStyle name="Separador de milhares 7 5 2 4 2 3" xfId="35881" xr:uid="{00000000-0005-0000-0000-00008E830000}"/>
    <cellStyle name="Separador de milhares 7 5 2 4 2 4" xfId="15520" xr:uid="{00000000-0005-0000-0000-00008F830000}"/>
    <cellStyle name="Separador de milhares 7 5 2 4 3" xfId="8267" xr:uid="{00000000-0005-0000-0000-000090830000}"/>
    <cellStyle name="Separador de milhares 7 5 2 4 3 2" xfId="27454" xr:uid="{00000000-0005-0000-0000-000091830000}"/>
    <cellStyle name="Separador de milhares 7 5 2 4 3 3" xfId="37634" xr:uid="{00000000-0005-0000-0000-000092830000}"/>
    <cellStyle name="Separador de milhares 7 5 2 4 3 4" xfId="17273" xr:uid="{00000000-0005-0000-0000-000093830000}"/>
    <cellStyle name="Separador de milhares 7 5 2 4 4" xfId="10260" xr:uid="{00000000-0005-0000-0000-000094830000}"/>
    <cellStyle name="Separador de milhares 7 5 2 4 4 2" xfId="29444" xr:uid="{00000000-0005-0000-0000-000095830000}"/>
    <cellStyle name="Separador de milhares 7 5 2 4 4 3" xfId="39624" xr:uid="{00000000-0005-0000-0000-000096830000}"/>
    <cellStyle name="Separador de milhares 7 5 2 4 4 4" xfId="19264" xr:uid="{00000000-0005-0000-0000-000097830000}"/>
    <cellStyle name="Separador de milhares 7 5 2 4 5" xfId="23949" xr:uid="{00000000-0005-0000-0000-000098830000}"/>
    <cellStyle name="Separador de milhares 7 5 2 4 6" xfId="34129" xr:uid="{00000000-0005-0000-0000-000099830000}"/>
    <cellStyle name="Separador de milhares 7 5 2 4 7" xfId="13768" xr:uid="{00000000-0005-0000-0000-00009A830000}"/>
    <cellStyle name="Separador de milhares 7 5 2 5" xfId="5638" xr:uid="{00000000-0005-0000-0000-00009B830000}"/>
    <cellStyle name="Separador de milhares 7 5 2 5 2" xfId="9164" xr:uid="{00000000-0005-0000-0000-00009C830000}"/>
    <cellStyle name="Separador de milhares 7 5 2 5 2 2" xfId="28348" xr:uid="{00000000-0005-0000-0000-00009D830000}"/>
    <cellStyle name="Separador de milhares 7 5 2 5 2 3" xfId="38528" xr:uid="{00000000-0005-0000-0000-00009E830000}"/>
    <cellStyle name="Separador de milhares 7 5 2 5 2 4" xfId="18168" xr:uid="{00000000-0005-0000-0000-00009F830000}"/>
    <cellStyle name="Separador de milhares 7 5 2 5 3" xfId="24825" xr:uid="{00000000-0005-0000-0000-0000A0830000}"/>
    <cellStyle name="Separador de milhares 7 5 2 5 4" xfId="35005" xr:uid="{00000000-0005-0000-0000-0000A1830000}"/>
    <cellStyle name="Separador de milhares 7 5 2 5 5" xfId="14644" xr:uid="{00000000-0005-0000-0000-0000A2830000}"/>
    <cellStyle name="Separador de milhares 7 5 2 6" xfId="7391" xr:uid="{00000000-0005-0000-0000-0000A3830000}"/>
    <cellStyle name="Separador de milhares 7 5 2 6 2" xfId="26578" xr:uid="{00000000-0005-0000-0000-0000A4830000}"/>
    <cellStyle name="Separador de milhares 7 5 2 6 3" xfId="36758" xr:uid="{00000000-0005-0000-0000-0000A5830000}"/>
    <cellStyle name="Separador de milhares 7 5 2 6 4" xfId="16397" xr:uid="{00000000-0005-0000-0000-0000A6830000}"/>
    <cellStyle name="Separador de milhares 7 5 2 7" xfId="9384" xr:uid="{00000000-0005-0000-0000-0000A7830000}"/>
    <cellStyle name="Separador de milhares 7 5 2 7 2" xfId="28568" xr:uid="{00000000-0005-0000-0000-0000A8830000}"/>
    <cellStyle name="Separador de milhares 7 5 2 7 3" xfId="38748" xr:uid="{00000000-0005-0000-0000-0000A9830000}"/>
    <cellStyle name="Separador de milhares 7 5 2 7 4" xfId="18388" xr:uid="{00000000-0005-0000-0000-0000AA830000}"/>
    <cellStyle name="Separador de milhares 7 5 2 8" xfId="11137" xr:uid="{00000000-0005-0000-0000-0000AB830000}"/>
    <cellStyle name="Separador de milhares 7 5 2 8 2" xfId="30321" xr:uid="{00000000-0005-0000-0000-0000AC830000}"/>
    <cellStyle name="Separador de milhares 7 5 2 8 3" xfId="40501" xr:uid="{00000000-0005-0000-0000-0000AD830000}"/>
    <cellStyle name="Separador de milhares 7 5 2 8 4" xfId="20141" xr:uid="{00000000-0005-0000-0000-0000AE830000}"/>
    <cellStyle name="Separador de milhares 7 5 2 9" xfId="12013" xr:uid="{00000000-0005-0000-0000-0000AF830000}"/>
    <cellStyle name="Separador de milhares 7 5 2 9 2" xfId="31197" xr:uid="{00000000-0005-0000-0000-0000B0830000}"/>
    <cellStyle name="Separador de milhares 7 5 2 9 3" xfId="41377" xr:uid="{00000000-0005-0000-0000-0000B1830000}"/>
    <cellStyle name="Separador de milhares 7 5 2 9 4" xfId="21017" xr:uid="{00000000-0005-0000-0000-0000B2830000}"/>
    <cellStyle name="Separador de milhares 7 5 3" xfId="3986" xr:uid="{00000000-0005-0000-0000-0000B3830000}"/>
    <cellStyle name="Separador de milhares 7 5 3 10" xfId="23174" xr:uid="{00000000-0005-0000-0000-0000B4830000}"/>
    <cellStyle name="Separador de milhares 7 5 3 11" xfId="33354" xr:uid="{00000000-0005-0000-0000-0000B5830000}"/>
    <cellStyle name="Separador de milhares 7 5 3 12" xfId="12993" xr:uid="{00000000-0005-0000-0000-0000B6830000}"/>
    <cellStyle name="Separador de milhares 7 5 3 2" xfId="4424" xr:uid="{00000000-0005-0000-0000-0000B7830000}"/>
    <cellStyle name="Separador de milhares 7 5 3 2 10" xfId="33792" xr:uid="{00000000-0005-0000-0000-0000B8830000}"/>
    <cellStyle name="Separador de milhares 7 5 3 2 11" xfId="13431" xr:uid="{00000000-0005-0000-0000-0000B9830000}"/>
    <cellStyle name="Separador de milhares 7 5 3 2 2" xfId="5301" xr:uid="{00000000-0005-0000-0000-0000BA830000}"/>
    <cellStyle name="Separador de milhares 7 5 3 2 2 2" xfId="7053" xr:uid="{00000000-0005-0000-0000-0000BB830000}"/>
    <cellStyle name="Separador de milhares 7 5 3 2 2 2 2" xfId="26240" xr:uid="{00000000-0005-0000-0000-0000BC830000}"/>
    <cellStyle name="Separador de milhares 7 5 3 2 2 2 3" xfId="36420" xr:uid="{00000000-0005-0000-0000-0000BD830000}"/>
    <cellStyle name="Separador de milhares 7 5 3 2 2 2 4" xfId="16059" xr:uid="{00000000-0005-0000-0000-0000BE830000}"/>
    <cellStyle name="Separador de milhares 7 5 3 2 2 3" xfId="8806" xr:uid="{00000000-0005-0000-0000-0000BF830000}"/>
    <cellStyle name="Separador de milhares 7 5 3 2 2 3 2" xfId="27993" xr:uid="{00000000-0005-0000-0000-0000C0830000}"/>
    <cellStyle name="Separador de milhares 7 5 3 2 2 3 3" xfId="38173" xr:uid="{00000000-0005-0000-0000-0000C1830000}"/>
    <cellStyle name="Separador de milhares 7 5 3 2 2 3 4" xfId="17812" xr:uid="{00000000-0005-0000-0000-0000C2830000}"/>
    <cellStyle name="Separador de milhares 7 5 3 2 2 4" xfId="10799" xr:uid="{00000000-0005-0000-0000-0000C3830000}"/>
    <cellStyle name="Separador de milhares 7 5 3 2 2 4 2" xfId="29983" xr:uid="{00000000-0005-0000-0000-0000C4830000}"/>
    <cellStyle name="Separador de milhares 7 5 3 2 2 4 3" xfId="40163" xr:uid="{00000000-0005-0000-0000-0000C5830000}"/>
    <cellStyle name="Separador de milhares 7 5 3 2 2 4 4" xfId="19803" xr:uid="{00000000-0005-0000-0000-0000C6830000}"/>
    <cellStyle name="Separador de milhares 7 5 3 2 2 5" xfId="24488" xr:uid="{00000000-0005-0000-0000-0000C7830000}"/>
    <cellStyle name="Separador de milhares 7 5 3 2 2 6" xfId="34668" xr:uid="{00000000-0005-0000-0000-0000C8830000}"/>
    <cellStyle name="Separador de milhares 7 5 3 2 2 7" xfId="14307" xr:uid="{00000000-0005-0000-0000-0000C9830000}"/>
    <cellStyle name="Separador de milhares 7 5 3 2 3" xfId="6177" xr:uid="{00000000-0005-0000-0000-0000CA830000}"/>
    <cellStyle name="Separador de milhares 7 5 3 2 3 2" xfId="25364" xr:uid="{00000000-0005-0000-0000-0000CB830000}"/>
    <cellStyle name="Separador de milhares 7 5 3 2 3 3" xfId="35544" xr:uid="{00000000-0005-0000-0000-0000CC830000}"/>
    <cellStyle name="Separador de milhares 7 5 3 2 3 4" xfId="15183" xr:uid="{00000000-0005-0000-0000-0000CD830000}"/>
    <cellStyle name="Separador de milhares 7 5 3 2 4" xfId="7930" xr:uid="{00000000-0005-0000-0000-0000CE830000}"/>
    <cellStyle name="Separador de milhares 7 5 3 2 4 2" xfId="27117" xr:uid="{00000000-0005-0000-0000-0000CF830000}"/>
    <cellStyle name="Separador de milhares 7 5 3 2 4 3" xfId="37297" xr:uid="{00000000-0005-0000-0000-0000D0830000}"/>
    <cellStyle name="Separador de milhares 7 5 3 2 4 4" xfId="16936" xr:uid="{00000000-0005-0000-0000-0000D1830000}"/>
    <cellStyle name="Separador de milhares 7 5 3 2 5" xfId="9923" xr:uid="{00000000-0005-0000-0000-0000D2830000}"/>
    <cellStyle name="Separador de milhares 7 5 3 2 5 2" xfId="29107" xr:uid="{00000000-0005-0000-0000-0000D3830000}"/>
    <cellStyle name="Separador de milhares 7 5 3 2 5 3" xfId="39287" xr:uid="{00000000-0005-0000-0000-0000D4830000}"/>
    <cellStyle name="Separador de milhares 7 5 3 2 5 4" xfId="18927" xr:uid="{00000000-0005-0000-0000-0000D5830000}"/>
    <cellStyle name="Separador de milhares 7 5 3 2 6" xfId="11676" xr:uid="{00000000-0005-0000-0000-0000D6830000}"/>
    <cellStyle name="Separador de milhares 7 5 3 2 6 2" xfId="30860" xr:uid="{00000000-0005-0000-0000-0000D7830000}"/>
    <cellStyle name="Separador de milhares 7 5 3 2 6 3" xfId="41040" xr:uid="{00000000-0005-0000-0000-0000D8830000}"/>
    <cellStyle name="Separador de milhares 7 5 3 2 6 4" xfId="20680" xr:uid="{00000000-0005-0000-0000-0000D9830000}"/>
    <cellStyle name="Separador de milhares 7 5 3 2 7" xfId="12552" xr:uid="{00000000-0005-0000-0000-0000DA830000}"/>
    <cellStyle name="Separador de milhares 7 5 3 2 7 2" xfId="31736" xr:uid="{00000000-0005-0000-0000-0000DB830000}"/>
    <cellStyle name="Separador de milhares 7 5 3 2 7 3" xfId="41916" xr:uid="{00000000-0005-0000-0000-0000DC830000}"/>
    <cellStyle name="Separador de milhares 7 5 3 2 7 4" xfId="21556" xr:uid="{00000000-0005-0000-0000-0000DD830000}"/>
    <cellStyle name="Separador de milhares 7 5 3 2 8" xfId="22433" xr:uid="{00000000-0005-0000-0000-0000DE830000}"/>
    <cellStyle name="Separador de milhares 7 5 3 2 8 2" xfId="32613" xr:uid="{00000000-0005-0000-0000-0000DF830000}"/>
    <cellStyle name="Separador de milhares 7 5 3 2 8 3" xfId="42793" xr:uid="{00000000-0005-0000-0000-0000E0830000}"/>
    <cellStyle name="Separador de milhares 7 5 3 2 9" xfId="23612" xr:uid="{00000000-0005-0000-0000-0000E1830000}"/>
    <cellStyle name="Separador de milhares 7 5 3 3" xfId="4863" xr:uid="{00000000-0005-0000-0000-0000E2830000}"/>
    <cellStyle name="Separador de milhares 7 5 3 3 2" xfId="6615" xr:uid="{00000000-0005-0000-0000-0000E3830000}"/>
    <cellStyle name="Separador de milhares 7 5 3 3 2 2" xfId="25802" xr:uid="{00000000-0005-0000-0000-0000E4830000}"/>
    <cellStyle name="Separador de milhares 7 5 3 3 2 3" xfId="35982" xr:uid="{00000000-0005-0000-0000-0000E5830000}"/>
    <cellStyle name="Separador de milhares 7 5 3 3 2 4" xfId="15621" xr:uid="{00000000-0005-0000-0000-0000E6830000}"/>
    <cellStyle name="Separador de milhares 7 5 3 3 3" xfId="8368" xr:uid="{00000000-0005-0000-0000-0000E7830000}"/>
    <cellStyle name="Separador de milhares 7 5 3 3 3 2" xfId="27555" xr:uid="{00000000-0005-0000-0000-0000E8830000}"/>
    <cellStyle name="Separador de milhares 7 5 3 3 3 3" xfId="37735" xr:uid="{00000000-0005-0000-0000-0000E9830000}"/>
    <cellStyle name="Separador de milhares 7 5 3 3 3 4" xfId="17374" xr:uid="{00000000-0005-0000-0000-0000EA830000}"/>
    <cellStyle name="Separador de milhares 7 5 3 3 4" xfId="10361" xr:uid="{00000000-0005-0000-0000-0000EB830000}"/>
    <cellStyle name="Separador de milhares 7 5 3 3 4 2" xfId="29545" xr:uid="{00000000-0005-0000-0000-0000EC830000}"/>
    <cellStyle name="Separador de milhares 7 5 3 3 4 3" xfId="39725" xr:uid="{00000000-0005-0000-0000-0000ED830000}"/>
    <cellStyle name="Separador de milhares 7 5 3 3 4 4" xfId="19365" xr:uid="{00000000-0005-0000-0000-0000EE830000}"/>
    <cellStyle name="Separador de milhares 7 5 3 3 5" xfId="24050" xr:uid="{00000000-0005-0000-0000-0000EF830000}"/>
    <cellStyle name="Separador de milhares 7 5 3 3 6" xfId="34230" xr:uid="{00000000-0005-0000-0000-0000F0830000}"/>
    <cellStyle name="Separador de milhares 7 5 3 3 7" xfId="13869" xr:uid="{00000000-0005-0000-0000-0000F1830000}"/>
    <cellStyle name="Separador de milhares 7 5 3 4" xfId="5739" xr:uid="{00000000-0005-0000-0000-0000F2830000}"/>
    <cellStyle name="Separador de milhares 7 5 3 4 2" xfId="24926" xr:uid="{00000000-0005-0000-0000-0000F3830000}"/>
    <cellStyle name="Separador de milhares 7 5 3 4 3" xfId="35106" xr:uid="{00000000-0005-0000-0000-0000F4830000}"/>
    <cellStyle name="Separador de milhares 7 5 3 4 4" xfId="14745" xr:uid="{00000000-0005-0000-0000-0000F5830000}"/>
    <cellStyle name="Separador de milhares 7 5 3 5" xfId="7492" xr:uid="{00000000-0005-0000-0000-0000F6830000}"/>
    <cellStyle name="Separador de milhares 7 5 3 5 2" xfId="26679" xr:uid="{00000000-0005-0000-0000-0000F7830000}"/>
    <cellStyle name="Separador de milhares 7 5 3 5 3" xfId="36859" xr:uid="{00000000-0005-0000-0000-0000F8830000}"/>
    <cellStyle name="Separador de milhares 7 5 3 5 4" xfId="16498" xr:uid="{00000000-0005-0000-0000-0000F9830000}"/>
    <cellStyle name="Separador de milhares 7 5 3 6" xfId="9485" xr:uid="{00000000-0005-0000-0000-0000FA830000}"/>
    <cellStyle name="Separador de milhares 7 5 3 6 2" xfId="28669" xr:uid="{00000000-0005-0000-0000-0000FB830000}"/>
    <cellStyle name="Separador de milhares 7 5 3 6 3" xfId="38849" xr:uid="{00000000-0005-0000-0000-0000FC830000}"/>
    <cellStyle name="Separador de milhares 7 5 3 6 4" xfId="18489" xr:uid="{00000000-0005-0000-0000-0000FD830000}"/>
    <cellStyle name="Separador de milhares 7 5 3 7" xfId="11238" xr:uid="{00000000-0005-0000-0000-0000FE830000}"/>
    <cellStyle name="Separador de milhares 7 5 3 7 2" xfId="30422" xr:uid="{00000000-0005-0000-0000-0000FF830000}"/>
    <cellStyle name="Separador de milhares 7 5 3 7 3" xfId="40602" xr:uid="{00000000-0005-0000-0000-000000840000}"/>
    <cellStyle name="Separador de milhares 7 5 3 7 4" xfId="20242" xr:uid="{00000000-0005-0000-0000-000001840000}"/>
    <cellStyle name="Separador de milhares 7 5 3 8" xfId="12114" xr:uid="{00000000-0005-0000-0000-000002840000}"/>
    <cellStyle name="Separador de milhares 7 5 3 8 2" xfId="31298" xr:uid="{00000000-0005-0000-0000-000003840000}"/>
    <cellStyle name="Separador de milhares 7 5 3 8 3" xfId="41478" xr:uid="{00000000-0005-0000-0000-000004840000}"/>
    <cellStyle name="Separador de milhares 7 5 3 8 4" xfId="21118" xr:uid="{00000000-0005-0000-0000-000005840000}"/>
    <cellStyle name="Separador de milhares 7 5 3 9" xfId="21995" xr:uid="{00000000-0005-0000-0000-000006840000}"/>
    <cellStyle name="Separador de milhares 7 5 3 9 2" xfId="32175" xr:uid="{00000000-0005-0000-0000-000007840000}"/>
    <cellStyle name="Separador de milhares 7 5 3 9 3" xfId="42355" xr:uid="{00000000-0005-0000-0000-000008840000}"/>
    <cellStyle name="Separador de milhares 7 5 4" xfId="4205" xr:uid="{00000000-0005-0000-0000-000009840000}"/>
    <cellStyle name="Separador de milhares 7 5 4 10" xfId="33573" xr:uid="{00000000-0005-0000-0000-00000A840000}"/>
    <cellStyle name="Separador de milhares 7 5 4 11" xfId="13212" xr:uid="{00000000-0005-0000-0000-00000B840000}"/>
    <cellStyle name="Separador de milhares 7 5 4 2" xfId="5082" xr:uid="{00000000-0005-0000-0000-00000C840000}"/>
    <cellStyle name="Separador de milhares 7 5 4 2 2" xfId="6834" xr:uid="{00000000-0005-0000-0000-00000D840000}"/>
    <cellStyle name="Separador de milhares 7 5 4 2 2 2" xfId="26021" xr:uid="{00000000-0005-0000-0000-00000E840000}"/>
    <cellStyle name="Separador de milhares 7 5 4 2 2 3" xfId="36201" xr:uid="{00000000-0005-0000-0000-00000F840000}"/>
    <cellStyle name="Separador de milhares 7 5 4 2 2 4" xfId="15840" xr:uid="{00000000-0005-0000-0000-000010840000}"/>
    <cellStyle name="Separador de milhares 7 5 4 2 3" xfId="8587" xr:uid="{00000000-0005-0000-0000-000011840000}"/>
    <cellStyle name="Separador de milhares 7 5 4 2 3 2" xfId="27774" xr:uid="{00000000-0005-0000-0000-000012840000}"/>
    <cellStyle name="Separador de milhares 7 5 4 2 3 3" xfId="37954" xr:uid="{00000000-0005-0000-0000-000013840000}"/>
    <cellStyle name="Separador de milhares 7 5 4 2 3 4" xfId="17593" xr:uid="{00000000-0005-0000-0000-000014840000}"/>
    <cellStyle name="Separador de milhares 7 5 4 2 4" xfId="10580" xr:uid="{00000000-0005-0000-0000-000015840000}"/>
    <cellStyle name="Separador de milhares 7 5 4 2 4 2" xfId="29764" xr:uid="{00000000-0005-0000-0000-000016840000}"/>
    <cellStyle name="Separador de milhares 7 5 4 2 4 3" xfId="39944" xr:uid="{00000000-0005-0000-0000-000017840000}"/>
    <cellStyle name="Separador de milhares 7 5 4 2 4 4" xfId="19584" xr:uid="{00000000-0005-0000-0000-000018840000}"/>
    <cellStyle name="Separador de milhares 7 5 4 2 5" xfId="24269" xr:uid="{00000000-0005-0000-0000-000019840000}"/>
    <cellStyle name="Separador de milhares 7 5 4 2 6" xfId="34449" xr:uid="{00000000-0005-0000-0000-00001A840000}"/>
    <cellStyle name="Separador de milhares 7 5 4 2 7" xfId="14088" xr:uid="{00000000-0005-0000-0000-00001B840000}"/>
    <cellStyle name="Separador de milhares 7 5 4 3" xfId="5958" xr:uid="{00000000-0005-0000-0000-00001C840000}"/>
    <cellStyle name="Separador de milhares 7 5 4 3 2" xfId="25145" xr:uid="{00000000-0005-0000-0000-00001D840000}"/>
    <cellStyle name="Separador de milhares 7 5 4 3 3" xfId="35325" xr:uid="{00000000-0005-0000-0000-00001E840000}"/>
    <cellStyle name="Separador de milhares 7 5 4 3 4" xfId="14964" xr:uid="{00000000-0005-0000-0000-00001F840000}"/>
    <cellStyle name="Separador de milhares 7 5 4 4" xfId="7711" xr:uid="{00000000-0005-0000-0000-000020840000}"/>
    <cellStyle name="Separador de milhares 7 5 4 4 2" xfId="26898" xr:uid="{00000000-0005-0000-0000-000021840000}"/>
    <cellStyle name="Separador de milhares 7 5 4 4 3" xfId="37078" xr:uid="{00000000-0005-0000-0000-000022840000}"/>
    <cellStyle name="Separador de milhares 7 5 4 4 4" xfId="16717" xr:uid="{00000000-0005-0000-0000-000023840000}"/>
    <cellStyle name="Separador de milhares 7 5 4 5" xfId="9704" xr:uid="{00000000-0005-0000-0000-000024840000}"/>
    <cellStyle name="Separador de milhares 7 5 4 5 2" xfId="28888" xr:uid="{00000000-0005-0000-0000-000025840000}"/>
    <cellStyle name="Separador de milhares 7 5 4 5 3" xfId="39068" xr:uid="{00000000-0005-0000-0000-000026840000}"/>
    <cellStyle name="Separador de milhares 7 5 4 5 4" xfId="18708" xr:uid="{00000000-0005-0000-0000-000027840000}"/>
    <cellStyle name="Separador de milhares 7 5 4 6" xfId="11457" xr:uid="{00000000-0005-0000-0000-000028840000}"/>
    <cellStyle name="Separador de milhares 7 5 4 6 2" xfId="30641" xr:uid="{00000000-0005-0000-0000-000029840000}"/>
    <cellStyle name="Separador de milhares 7 5 4 6 3" xfId="40821" xr:uid="{00000000-0005-0000-0000-00002A840000}"/>
    <cellStyle name="Separador de milhares 7 5 4 6 4" xfId="20461" xr:uid="{00000000-0005-0000-0000-00002B840000}"/>
    <cellStyle name="Separador de milhares 7 5 4 7" xfId="12333" xr:uid="{00000000-0005-0000-0000-00002C840000}"/>
    <cellStyle name="Separador de milhares 7 5 4 7 2" xfId="31517" xr:uid="{00000000-0005-0000-0000-00002D840000}"/>
    <cellStyle name="Separador de milhares 7 5 4 7 3" xfId="41697" xr:uid="{00000000-0005-0000-0000-00002E840000}"/>
    <cellStyle name="Separador de milhares 7 5 4 7 4" xfId="21337" xr:uid="{00000000-0005-0000-0000-00002F840000}"/>
    <cellStyle name="Separador de milhares 7 5 4 8" xfId="22214" xr:uid="{00000000-0005-0000-0000-000030840000}"/>
    <cellStyle name="Separador de milhares 7 5 4 8 2" xfId="32394" xr:uid="{00000000-0005-0000-0000-000031840000}"/>
    <cellStyle name="Separador de milhares 7 5 4 8 3" xfId="42574" xr:uid="{00000000-0005-0000-0000-000032840000}"/>
    <cellStyle name="Separador de milhares 7 5 4 9" xfId="23393" xr:uid="{00000000-0005-0000-0000-000033840000}"/>
    <cellStyle name="Separador de milhares 7 5 5" xfId="4644" xr:uid="{00000000-0005-0000-0000-000034840000}"/>
    <cellStyle name="Separador de milhares 7 5 5 2" xfId="6396" xr:uid="{00000000-0005-0000-0000-000035840000}"/>
    <cellStyle name="Separador de milhares 7 5 5 2 2" xfId="25583" xr:uid="{00000000-0005-0000-0000-000036840000}"/>
    <cellStyle name="Separador de milhares 7 5 5 2 3" xfId="35763" xr:uid="{00000000-0005-0000-0000-000037840000}"/>
    <cellStyle name="Separador de milhares 7 5 5 2 4" xfId="15402" xr:uid="{00000000-0005-0000-0000-000038840000}"/>
    <cellStyle name="Separador de milhares 7 5 5 3" xfId="8149" xr:uid="{00000000-0005-0000-0000-000039840000}"/>
    <cellStyle name="Separador de milhares 7 5 5 3 2" xfId="27336" xr:uid="{00000000-0005-0000-0000-00003A840000}"/>
    <cellStyle name="Separador de milhares 7 5 5 3 3" xfId="37516" xr:uid="{00000000-0005-0000-0000-00003B840000}"/>
    <cellStyle name="Separador de milhares 7 5 5 3 4" xfId="17155" xr:uid="{00000000-0005-0000-0000-00003C840000}"/>
    <cellStyle name="Separador de milhares 7 5 5 4" xfId="10142" xr:uid="{00000000-0005-0000-0000-00003D840000}"/>
    <cellStyle name="Separador de milhares 7 5 5 4 2" xfId="29326" xr:uid="{00000000-0005-0000-0000-00003E840000}"/>
    <cellStyle name="Separador de milhares 7 5 5 4 3" xfId="39506" xr:uid="{00000000-0005-0000-0000-00003F840000}"/>
    <cellStyle name="Separador de milhares 7 5 5 4 4" xfId="19146" xr:uid="{00000000-0005-0000-0000-000040840000}"/>
    <cellStyle name="Separador de milhares 7 5 5 5" xfId="23831" xr:uid="{00000000-0005-0000-0000-000041840000}"/>
    <cellStyle name="Separador de milhares 7 5 5 6" xfId="34011" xr:uid="{00000000-0005-0000-0000-000042840000}"/>
    <cellStyle name="Separador de milhares 7 5 5 7" xfId="13650" xr:uid="{00000000-0005-0000-0000-000043840000}"/>
    <cellStyle name="Separador de milhares 7 5 6" xfId="5520" xr:uid="{00000000-0005-0000-0000-000044840000}"/>
    <cellStyle name="Separador de milhares 7 5 6 2" xfId="9046" xr:uid="{00000000-0005-0000-0000-000045840000}"/>
    <cellStyle name="Separador de milhares 7 5 6 2 2" xfId="28230" xr:uid="{00000000-0005-0000-0000-000046840000}"/>
    <cellStyle name="Separador de milhares 7 5 6 2 3" xfId="38410" xr:uid="{00000000-0005-0000-0000-000047840000}"/>
    <cellStyle name="Separador de milhares 7 5 6 2 4" xfId="18050" xr:uid="{00000000-0005-0000-0000-000048840000}"/>
    <cellStyle name="Separador de milhares 7 5 6 3" xfId="24707" xr:uid="{00000000-0005-0000-0000-000049840000}"/>
    <cellStyle name="Separador de milhares 7 5 6 4" xfId="34887" xr:uid="{00000000-0005-0000-0000-00004A840000}"/>
    <cellStyle name="Separador de milhares 7 5 6 5" xfId="14526" xr:uid="{00000000-0005-0000-0000-00004B840000}"/>
    <cellStyle name="Separador de milhares 7 5 7" xfId="7273" xr:uid="{00000000-0005-0000-0000-00004C840000}"/>
    <cellStyle name="Separador de milhares 7 5 7 2" xfId="26460" xr:uid="{00000000-0005-0000-0000-00004D840000}"/>
    <cellStyle name="Separador de milhares 7 5 7 3" xfId="36640" xr:uid="{00000000-0005-0000-0000-00004E840000}"/>
    <cellStyle name="Separador de milhares 7 5 7 4" xfId="16279" xr:uid="{00000000-0005-0000-0000-00004F840000}"/>
    <cellStyle name="Separador de milhares 7 5 8" xfId="9266" xr:uid="{00000000-0005-0000-0000-000050840000}"/>
    <cellStyle name="Separador de milhares 7 5 8 2" xfId="28450" xr:uid="{00000000-0005-0000-0000-000051840000}"/>
    <cellStyle name="Separador de milhares 7 5 8 3" xfId="38630" xr:uid="{00000000-0005-0000-0000-000052840000}"/>
    <cellStyle name="Separador de milhares 7 5 8 4" xfId="18270" xr:uid="{00000000-0005-0000-0000-000053840000}"/>
    <cellStyle name="Separador de milhares 7 5 9" xfId="11019" xr:uid="{00000000-0005-0000-0000-000054840000}"/>
    <cellStyle name="Separador de milhares 7 5 9 2" xfId="30203" xr:uid="{00000000-0005-0000-0000-000055840000}"/>
    <cellStyle name="Separador de milhares 7 5 9 3" xfId="40383" xr:uid="{00000000-0005-0000-0000-000056840000}"/>
    <cellStyle name="Separador de milhares 7 5 9 4" xfId="20023" xr:uid="{00000000-0005-0000-0000-000057840000}"/>
    <cellStyle name="Separador de milhares 7 6" xfId="3798" xr:uid="{00000000-0005-0000-0000-000058840000}"/>
    <cellStyle name="Separador de milhares 7 6 10" xfId="21808" xr:uid="{00000000-0005-0000-0000-000059840000}"/>
    <cellStyle name="Separador de milhares 7 6 10 2" xfId="31988" xr:uid="{00000000-0005-0000-0000-00005A840000}"/>
    <cellStyle name="Separador de milhares 7 6 10 3" xfId="42168" xr:uid="{00000000-0005-0000-0000-00005B840000}"/>
    <cellStyle name="Separador de milhares 7 6 11" xfId="22704" xr:uid="{00000000-0005-0000-0000-00005C840000}"/>
    <cellStyle name="Separador de milhares 7 6 11 2" xfId="32884" xr:uid="{00000000-0005-0000-0000-00005D840000}"/>
    <cellStyle name="Separador de milhares 7 6 11 3" xfId="43064" xr:uid="{00000000-0005-0000-0000-00005E840000}"/>
    <cellStyle name="Separador de milhares 7 6 12" xfId="22943" xr:uid="{00000000-0005-0000-0000-00005F840000}"/>
    <cellStyle name="Separador de milhares 7 6 13" xfId="33123" xr:uid="{00000000-0005-0000-0000-000060840000}"/>
    <cellStyle name="Separador de milhares 7 6 14" xfId="43303" xr:uid="{00000000-0005-0000-0000-000061840000}"/>
    <cellStyle name="Separador de milhares 7 6 15" xfId="43542" xr:uid="{00000000-0005-0000-0000-000062840000}"/>
    <cellStyle name="Separador de milhares 7 6 16" xfId="12806" xr:uid="{00000000-0005-0000-0000-000063840000}"/>
    <cellStyle name="Separador de milhares 7 6 2" xfId="4018" xr:uid="{00000000-0005-0000-0000-000064840000}"/>
    <cellStyle name="Separador de milhares 7 6 2 10" xfId="23206" xr:uid="{00000000-0005-0000-0000-000065840000}"/>
    <cellStyle name="Separador de milhares 7 6 2 11" xfId="33386" xr:uid="{00000000-0005-0000-0000-000066840000}"/>
    <cellStyle name="Separador de milhares 7 6 2 12" xfId="13025" xr:uid="{00000000-0005-0000-0000-000067840000}"/>
    <cellStyle name="Separador de milhares 7 6 2 2" xfId="4456" xr:uid="{00000000-0005-0000-0000-000068840000}"/>
    <cellStyle name="Separador de milhares 7 6 2 2 10" xfId="33824" xr:uid="{00000000-0005-0000-0000-000069840000}"/>
    <cellStyle name="Separador de milhares 7 6 2 2 11" xfId="13463" xr:uid="{00000000-0005-0000-0000-00006A840000}"/>
    <cellStyle name="Separador de milhares 7 6 2 2 2" xfId="5333" xr:uid="{00000000-0005-0000-0000-00006B840000}"/>
    <cellStyle name="Separador de milhares 7 6 2 2 2 2" xfId="7085" xr:uid="{00000000-0005-0000-0000-00006C840000}"/>
    <cellStyle name="Separador de milhares 7 6 2 2 2 2 2" xfId="26272" xr:uid="{00000000-0005-0000-0000-00006D840000}"/>
    <cellStyle name="Separador de milhares 7 6 2 2 2 2 3" xfId="36452" xr:uid="{00000000-0005-0000-0000-00006E840000}"/>
    <cellStyle name="Separador de milhares 7 6 2 2 2 2 4" xfId="16091" xr:uid="{00000000-0005-0000-0000-00006F840000}"/>
    <cellStyle name="Separador de milhares 7 6 2 2 2 3" xfId="8838" xr:uid="{00000000-0005-0000-0000-000070840000}"/>
    <cellStyle name="Separador de milhares 7 6 2 2 2 3 2" xfId="28025" xr:uid="{00000000-0005-0000-0000-000071840000}"/>
    <cellStyle name="Separador de milhares 7 6 2 2 2 3 3" xfId="38205" xr:uid="{00000000-0005-0000-0000-000072840000}"/>
    <cellStyle name="Separador de milhares 7 6 2 2 2 3 4" xfId="17844" xr:uid="{00000000-0005-0000-0000-000073840000}"/>
    <cellStyle name="Separador de milhares 7 6 2 2 2 4" xfId="10831" xr:uid="{00000000-0005-0000-0000-000074840000}"/>
    <cellStyle name="Separador de milhares 7 6 2 2 2 4 2" xfId="30015" xr:uid="{00000000-0005-0000-0000-000075840000}"/>
    <cellStyle name="Separador de milhares 7 6 2 2 2 4 3" xfId="40195" xr:uid="{00000000-0005-0000-0000-000076840000}"/>
    <cellStyle name="Separador de milhares 7 6 2 2 2 4 4" xfId="19835" xr:uid="{00000000-0005-0000-0000-000077840000}"/>
    <cellStyle name="Separador de milhares 7 6 2 2 2 5" xfId="24520" xr:uid="{00000000-0005-0000-0000-000078840000}"/>
    <cellStyle name="Separador de milhares 7 6 2 2 2 6" xfId="34700" xr:uid="{00000000-0005-0000-0000-000079840000}"/>
    <cellStyle name="Separador de milhares 7 6 2 2 2 7" xfId="14339" xr:uid="{00000000-0005-0000-0000-00007A840000}"/>
    <cellStyle name="Separador de milhares 7 6 2 2 3" xfId="6209" xr:uid="{00000000-0005-0000-0000-00007B840000}"/>
    <cellStyle name="Separador de milhares 7 6 2 2 3 2" xfId="25396" xr:uid="{00000000-0005-0000-0000-00007C840000}"/>
    <cellStyle name="Separador de milhares 7 6 2 2 3 3" xfId="35576" xr:uid="{00000000-0005-0000-0000-00007D840000}"/>
    <cellStyle name="Separador de milhares 7 6 2 2 3 4" xfId="15215" xr:uid="{00000000-0005-0000-0000-00007E840000}"/>
    <cellStyle name="Separador de milhares 7 6 2 2 4" xfId="7962" xr:uid="{00000000-0005-0000-0000-00007F840000}"/>
    <cellStyle name="Separador de milhares 7 6 2 2 4 2" xfId="27149" xr:uid="{00000000-0005-0000-0000-000080840000}"/>
    <cellStyle name="Separador de milhares 7 6 2 2 4 3" xfId="37329" xr:uid="{00000000-0005-0000-0000-000081840000}"/>
    <cellStyle name="Separador de milhares 7 6 2 2 4 4" xfId="16968" xr:uid="{00000000-0005-0000-0000-000082840000}"/>
    <cellStyle name="Separador de milhares 7 6 2 2 5" xfId="9955" xr:uid="{00000000-0005-0000-0000-000083840000}"/>
    <cellStyle name="Separador de milhares 7 6 2 2 5 2" xfId="29139" xr:uid="{00000000-0005-0000-0000-000084840000}"/>
    <cellStyle name="Separador de milhares 7 6 2 2 5 3" xfId="39319" xr:uid="{00000000-0005-0000-0000-000085840000}"/>
    <cellStyle name="Separador de milhares 7 6 2 2 5 4" xfId="18959" xr:uid="{00000000-0005-0000-0000-000086840000}"/>
    <cellStyle name="Separador de milhares 7 6 2 2 6" xfId="11708" xr:uid="{00000000-0005-0000-0000-000087840000}"/>
    <cellStyle name="Separador de milhares 7 6 2 2 6 2" xfId="30892" xr:uid="{00000000-0005-0000-0000-000088840000}"/>
    <cellStyle name="Separador de milhares 7 6 2 2 6 3" xfId="41072" xr:uid="{00000000-0005-0000-0000-000089840000}"/>
    <cellStyle name="Separador de milhares 7 6 2 2 6 4" xfId="20712" xr:uid="{00000000-0005-0000-0000-00008A840000}"/>
    <cellStyle name="Separador de milhares 7 6 2 2 7" xfId="12584" xr:uid="{00000000-0005-0000-0000-00008B840000}"/>
    <cellStyle name="Separador de milhares 7 6 2 2 7 2" xfId="31768" xr:uid="{00000000-0005-0000-0000-00008C840000}"/>
    <cellStyle name="Separador de milhares 7 6 2 2 7 3" xfId="41948" xr:uid="{00000000-0005-0000-0000-00008D840000}"/>
    <cellStyle name="Separador de milhares 7 6 2 2 7 4" xfId="21588" xr:uid="{00000000-0005-0000-0000-00008E840000}"/>
    <cellStyle name="Separador de milhares 7 6 2 2 8" xfId="22465" xr:uid="{00000000-0005-0000-0000-00008F840000}"/>
    <cellStyle name="Separador de milhares 7 6 2 2 8 2" xfId="32645" xr:uid="{00000000-0005-0000-0000-000090840000}"/>
    <cellStyle name="Separador de milhares 7 6 2 2 8 3" xfId="42825" xr:uid="{00000000-0005-0000-0000-000091840000}"/>
    <cellStyle name="Separador de milhares 7 6 2 2 9" xfId="23644" xr:uid="{00000000-0005-0000-0000-000092840000}"/>
    <cellStyle name="Separador de milhares 7 6 2 3" xfId="4895" xr:uid="{00000000-0005-0000-0000-000093840000}"/>
    <cellStyle name="Separador de milhares 7 6 2 3 2" xfId="6647" xr:uid="{00000000-0005-0000-0000-000094840000}"/>
    <cellStyle name="Separador de milhares 7 6 2 3 2 2" xfId="25834" xr:uid="{00000000-0005-0000-0000-000095840000}"/>
    <cellStyle name="Separador de milhares 7 6 2 3 2 3" xfId="36014" xr:uid="{00000000-0005-0000-0000-000096840000}"/>
    <cellStyle name="Separador de milhares 7 6 2 3 2 4" xfId="15653" xr:uid="{00000000-0005-0000-0000-000097840000}"/>
    <cellStyle name="Separador de milhares 7 6 2 3 3" xfId="8400" xr:uid="{00000000-0005-0000-0000-000098840000}"/>
    <cellStyle name="Separador de milhares 7 6 2 3 3 2" xfId="27587" xr:uid="{00000000-0005-0000-0000-000099840000}"/>
    <cellStyle name="Separador de milhares 7 6 2 3 3 3" xfId="37767" xr:uid="{00000000-0005-0000-0000-00009A840000}"/>
    <cellStyle name="Separador de milhares 7 6 2 3 3 4" xfId="17406" xr:uid="{00000000-0005-0000-0000-00009B840000}"/>
    <cellStyle name="Separador de milhares 7 6 2 3 4" xfId="10393" xr:uid="{00000000-0005-0000-0000-00009C840000}"/>
    <cellStyle name="Separador de milhares 7 6 2 3 4 2" xfId="29577" xr:uid="{00000000-0005-0000-0000-00009D840000}"/>
    <cellStyle name="Separador de milhares 7 6 2 3 4 3" xfId="39757" xr:uid="{00000000-0005-0000-0000-00009E840000}"/>
    <cellStyle name="Separador de milhares 7 6 2 3 4 4" xfId="19397" xr:uid="{00000000-0005-0000-0000-00009F840000}"/>
    <cellStyle name="Separador de milhares 7 6 2 3 5" xfId="24082" xr:uid="{00000000-0005-0000-0000-0000A0840000}"/>
    <cellStyle name="Separador de milhares 7 6 2 3 6" xfId="34262" xr:uid="{00000000-0005-0000-0000-0000A1840000}"/>
    <cellStyle name="Separador de milhares 7 6 2 3 7" xfId="13901" xr:uid="{00000000-0005-0000-0000-0000A2840000}"/>
    <cellStyle name="Separador de milhares 7 6 2 4" xfId="5771" xr:uid="{00000000-0005-0000-0000-0000A3840000}"/>
    <cellStyle name="Separador de milhares 7 6 2 4 2" xfId="24958" xr:uid="{00000000-0005-0000-0000-0000A4840000}"/>
    <cellStyle name="Separador de milhares 7 6 2 4 3" xfId="35138" xr:uid="{00000000-0005-0000-0000-0000A5840000}"/>
    <cellStyle name="Separador de milhares 7 6 2 4 4" xfId="14777" xr:uid="{00000000-0005-0000-0000-0000A6840000}"/>
    <cellStyle name="Separador de milhares 7 6 2 5" xfId="7524" xr:uid="{00000000-0005-0000-0000-0000A7840000}"/>
    <cellStyle name="Separador de milhares 7 6 2 5 2" xfId="26711" xr:uid="{00000000-0005-0000-0000-0000A8840000}"/>
    <cellStyle name="Separador de milhares 7 6 2 5 3" xfId="36891" xr:uid="{00000000-0005-0000-0000-0000A9840000}"/>
    <cellStyle name="Separador de milhares 7 6 2 5 4" xfId="16530" xr:uid="{00000000-0005-0000-0000-0000AA840000}"/>
    <cellStyle name="Separador de milhares 7 6 2 6" xfId="9517" xr:uid="{00000000-0005-0000-0000-0000AB840000}"/>
    <cellStyle name="Separador de milhares 7 6 2 6 2" xfId="28701" xr:uid="{00000000-0005-0000-0000-0000AC840000}"/>
    <cellStyle name="Separador de milhares 7 6 2 6 3" xfId="38881" xr:uid="{00000000-0005-0000-0000-0000AD840000}"/>
    <cellStyle name="Separador de milhares 7 6 2 6 4" xfId="18521" xr:uid="{00000000-0005-0000-0000-0000AE840000}"/>
    <cellStyle name="Separador de milhares 7 6 2 7" xfId="11270" xr:uid="{00000000-0005-0000-0000-0000AF840000}"/>
    <cellStyle name="Separador de milhares 7 6 2 7 2" xfId="30454" xr:uid="{00000000-0005-0000-0000-0000B0840000}"/>
    <cellStyle name="Separador de milhares 7 6 2 7 3" xfId="40634" xr:uid="{00000000-0005-0000-0000-0000B1840000}"/>
    <cellStyle name="Separador de milhares 7 6 2 7 4" xfId="20274" xr:uid="{00000000-0005-0000-0000-0000B2840000}"/>
    <cellStyle name="Separador de milhares 7 6 2 8" xfId="12146" xr:uid="{00000000-0005-0000-0000-0000B3840000}"/>
    <cellStyle name="Separador de milhares 7 6 2 8 2" xfId="31330" xr:uid="{00000000-0005-0000-0000-0000B4840000}"/>
    <cellStyle name="Separador de milhares 7 6 2 8 3" xfId="41510" xr:uid="{00000000-0005-0000-0000-0000B5840000}"/>
    <cellStyle name="Separador de milhares 7 6 2 8 4" xfId="21150" xr:uid="{00000000-0005-0000-0000-0000B6840000}"/>
    <cellStyle name="Separador de milhares 7 6 2 9" xfId="22027" xr:uid="{00000000-0005-0000-0000-0000B7840000}"/>
    <cellStyle name="Separador de milhares 7 6 2 9 2" xfId="32207" xr:uid="{00000000-0005-0000-0000-0000B8840000}"/>
    <cellStyle name="Separador de milhares 7 6 2 9 3" xfId="42387" xr:uid="{00000000-0005-0000-0000-0000B9840000}"/>
    <cellStyle name="Separador de milhares 7 6 3" xfId="4237" xr:uid="{00000000-0005-0000-0000-0000BA840000}"/>
    <cellStyle name="Separador de milhares 7 6 3 10" xfId="33605" xr:uid="{00000000-0005-0000-0000-0000BB840000}"/>
    <cellStyle name="Separador de milhares 7 6 3 11" xfId="13244" xr:uid="{00000000-0005-0000-0000-0000BC840000}"/>
    <cellStyle name="Separador de milhares 7 6 3 2" xfId="5114" xr:uid="{00000000-0005-0000-0000-0000BD840000}"/>
    <cellStyle name="Separador de milhares 7 6 3 2 2" xfId="6866" xr:uid="{00000000-0005-0000-0000-0000BE840000}"/>
    <cellStyle name="Separador de milhares 7 6 3 2 2 2" xfId="26053" xr:uid="{00000000-0005-0000-0000-0000BF840000}"/>
    <cellStyle name="Separador de milhares 7 6 3 2 2 3" xfId="36233" xr:uid="{00000000-0005-0000-0000-0000C0840000}"/>
    <cellStyle name="Separador de milhares 7 6 3 2 2 4" xfId="15872" xr:uid="{00000000-0005-0000-0000-0000C1840000}"/>
    <cellStyle name="Separador de milhares 7 6 3 2 3" xfId="8619" xr:uid="{00000000-0005-0000-0000-0000C2840000}"/>
    <cellStyle name="Separador de milhares 7 6 3 2 3 2" xfId="27806" xr:uid="{00000000-0005-0000-0000-0000C3840000}"/>
    <cellStyle name="Separador de milhares 7 6 3 2 3 3" xfId="37986" xr:uid="{00000000-0005-0000-0000-0000C4840000}"/>
    <cellStyle name="Separador de milhares 7 6 3 2 3 4" xfId="17625" xr:uid="{00000000-0005-0000-0000-0000C5840000}"/>
    <cellStyle name="Separador de milhares 7 6 3 2 4" xfId="10612" xr:uid="{00000000-0005-0000-0000-0000C6840000}"/>
    <cellStyle name="Separador de milhares 7 6 3 2 4 2" xfId="29796" xr:uid="{00000000-0005-0000-0000-0000C7840000}"/>
    <cellStyle name="Separador de milhares 7 6 3 2 4 3" xfId="39976" xr:uid="{00000000-0005-0000-0000-0000C8840000}"/>
    <cellStyle name="Separador de milhares 7 6 3 2 4 4" xfId="19616" xr:uid="{00000000-0005-0000-0000-0000C9840000}"/>
    <cellStyle name="Separador de milhares 7 6 3 2 5" xfId="24301" xr:uid="{00000000-0005-0000-0000-0000CA840000}"/>
    <cellStyle name="Separador de milhares 7 6 3 2 6" xfId="34481" xr:uid="{00000000-0005-0000-0000-0000CB840000}"/>
    <cellStyle name="Separador de milhares 7 6 3 2 7" xfId="14120" xr:uid="{00000000-0005-0000-0000-0000CC840000}"/>
    <cellStyle name="Separador de milhares 7 6 3 3" xfId="5990" xr:uid="{00000000-0005-0000-0000-0000CD840000}"/>
    <cellStyle name="Separador de milhares 7 6 3 3 2" xfId="25177" xr:uid="{00000000-0005-0000-0000-0000CE840000}"/>
    <cellStyle name="Separador de milhares 7 6 3 3 3" xfId="35357" xr:uid="{00000000-0005-0000-0000-0000CF840000}"/>
    <cellStyle name="Separador de milhares 7 6 3 3 4" xfId="14996" xr:uid="{00000000-0005-0000-0000-0000D0840000}"/>
    <cellStyle name="Separador de milhares 7 6 3 4" xfId="7743" xr:uid="{00000000-0005-0000-0000-0000D1840000}"/>
    <cellStyle name="Separador de milhares 7 6 3 4 2" xfId="26930" xr:uid="{00000000-0005-0000-0000-0000D2840000}"/>
    <cellStyle name="Separador de milhares 7 6 3 4 3" xfId="37110" xr:uid="{00000000-0005-0000-0000-0000D3840000}"/>
    <cellStyle name="Separador de milhares 7 6 3 4 4" xfId="16749" xr:uid="{00000000-0005-0000-0000-0000D4840000}"/>
    <cellStyle name="Separador de milhares 7 6 3 5" xfId="9736" xr:uid="{00000000-0005-0000-0000-0000D5840000}"/>
    <cellStyle name="Separador de milhares 7 6 3 5 2" xfId="28920" xr:uid="{00000000-0005-0000-0000-0000D6840000}"/>
    <cellStyle name="Separador de milhares 7 6 3 5 3" xfId="39100" xr:uid="{00000000-0005-0000-0000-0000D7840000}"/>
    <cellStyle name="Separador de milhares 7 6 3 5 4" xfId="18740" xr:uid="{00000000-0005-0000-0000-0000D8840000}"/>
    <cellStyle name="Separador de milhares 7 6 3 6" xfId="11489" xr:uid="{00000000-0005-0000-0000-0000D9840000}"/>
    <cellStyle name="Separador de milhares 7 6 3 6 2" xfId="30673" xr:uid="{00000000-0005-0000-0000-0000DA840000}"/>
    <cellStyle name="Separador de milhares 7 6 3 6 3" xfId="40853" xr:uid="{00000000-0005-0000-0000-0000DB840000}"/>
    <cellStyle name="Separador de milhares 7 6 3 6 4" xfId="20493" xr:uid="{00000000-0005-0000-0000-0000DC840000}"/>
    <cellStyle name="Separador de milhares 7 6 3 7" xfId="12365" xr:uid="{00000000-0005-0000-0000-0000DD840000}"/>
    <cellStyle name="Separador de milhares 7 6 3 7 2" xfId="31549" xr:uid="{00000000-0005-0000-0000-0000DE840000}"/>
    <cellStyle name="Separador de milhares 7 6 3 7 3" xfId="41729" xr:uid="{00000000-0005-0000-0000-0000DF840000}"/>
    <cellStyle name="Separador de milhares 7 6 3 7 4" xfId="21369" xr:uid="{00000000-0005-0000-0000-0000E0840000}"/>
    <cellStyle name="Separador de milhares 7 6 3 8" xfId="22246" xr:uid="{00000000-0005-0000-0000-0000E1840000}"/>
    <cellStyle name="Separador de milhares 7 6 3 8 2" xfId="32426" xr:uid="{00000000-0005-0000-0000-0000E2840000}"/>
    <cellStyle name="Separador de milhares 7 6 3 8 3" xfId="42606" xr:uid="{00000000-0005-0000-0000-0000E3840000}"/>
    <cellStyle name="Separador de milhares 7 6 3 9" xfId="23425" xr:uid="{00000000-0005-0000-0000-0000E4840000}"/>
    <cellStyle name="Separador de milhares 7 6 4" xfId="4676" xr:uid="{00000000-0005-0000-0000-0000E5840000}"/>
    <cellStyle name="Separador de milhares 7 6 4 2" xfId="6428" xr:uid="{00000000-0005-0000-0000-0000E6840000}"/>
    <cellStyle name="Separador de milhares 7 6 4 2 2" xfId="25615" xr:uid="{00000000-0005-0000-0000-0000E7840000}"/>
    <cellStyle name="Separador de milhares 7 6 4 2 3" xfId="35795" xr:uid="{00000000-0005-0000-0000-0000E8840000}"/>
    <cellStyle name="Separador de milhares 7 6 4 2 4" xfId="15434" xr:uid="{00000000-0005-0000-0000-0000E9840000}"/>
    <cellStyle name="Separador de milhares 7 6 4 3" xfId="8181" xr:uid="{00000000-0005-0000-0000-0000EA840000}"/>
    <cellStyle name="Separador de milhares 7 6 4 3 2" xfId="27368" xr:uid="{00000000-0005-0000-0000-0000EB840000}"/>
    <cellStyle name="Separador de milhares 7 6 4 3 3" xfId="37548" xr:uid="{00000000-0005-0000-0000-0000EC840000}"/>
    <cellStyle name="Separador de milhares 7 6 4 3 4" xfId="17187" xr:uid="{00000000-0005-0000-0000-0000ED840000}"/>
    <cellStyle name="Separador de milhares 7 6 4 4" xfId="10174" xr:uid="{00000000-0005-0000-0000-0000EE840000}"/>
    <cellStyle name="Separador de milhares 7 6 4 4 2" xfId="29358" xr:uid="{00000000-0005-0000-0000-0000EF840000}"/>
    <cellStyle name="Separador de milhares 7 6 4 4 3" xfId="39538" xr:uid="{00000000-0005-0000-0000-0000F0840000}"/>
    <cellStyle name="Separador de milhares 7 6 4 4 4" xfId="19178" xr:uid="{00000000-0005-0000-0000-0000F1840000}"/>
    <cellStyle name="Separador de milhares 7 6 4 5" xfId="23863" xr:uid="{00000000-0005-0000-0000-0000F2840000}"/>
    <cellStyle name="Separador de milhares 7 6 4 6" xfId="34043" xr:uid="{00000000-0005-0000-0000-0000F3840000}"/>
    <cellStyle name="Separador de milhares 7 6 4 7" xfId="13682" xr:uid="{00000000-0005-0000-0000-0000F4840000}"/>
    <cellStyle name="Separador de milhares 7 6 5" xfId="5552" xr:uid="{00000000-0005-0000-0000-0000F5840000}"/>
    <cellStyle name="Separador de milhares 7 6 5 2" xfId="9078" xr:uid="{00000000-0005-0000-0000-0000F6840000}"/>
    <cellStyle name="Separador de milhares 7 6 5 2 2" xfId="28262" xr:uid="{00000000-0005-0000-0000-0000F7840000}"/>
    <cellStyle name="Separador de milhares 7 6 5 2 3" xfId="38442" xr:uid="{00000000-0005-0000-0000-0000F8840000}"/>
    <cellStyle name="Separador de milhares 7 6 5 2 4" xfId="18082" xr:uid="{00000000-0005-0000-0000-0000F9840000}"/>
    <cellStyle name="Separador de milhares 7 6 5 3" xfId="24739" xr:uid="{00000000-0005-0000-0000-0000FA840000}"/>
    <cellStyle name="Separador de milhares 7 6 5 4" xfId="34919" xr:uid="{00000000-0005-0000-0000-0000FB840000}"/>
    <cellStyle name="Separador de milhares 7 6 5 5" xfId="14558" xr:uid="{00000000-0005-0000-0000-0000FC840000}"/>
    <cellStyle name="Separador de milhares 7 6 6" xfId="7305" xr:uid="{00000000-0005-0000-0000-0000FD840000}"/>
    <cellStyle name="Separador de milhares 7 6 6 2" xfId="26492" xr:uid="{00000000-0005-0000-0000-0000FE840000}"/>
    <cellStyle name="Separador de milhares 7 6 6 3" xfId="36672" xr:uid="{00000000-0005-0000-0000-0000FF840000}"/>
    <cellStyle name="Separador de milhares 7 6 6 4" xfId="16311" xr:uid="{00000000-0005-0000-0000-000000850000}"/>
    <cellStyle name="Separador de milhares 7 6 7" xfId="9298" xr:uid="{00000000-0005-0000-0000-000001850000}"/>
    <cellStyle name="Separador de milhares 7 6 7 2" xfId="28482" xr:uid="{00000000-0005-0000-0000-000002850000}"/>
    <cellStyle name="Separador de milhares 7 6 7 3" xfId="38662" xr:uid="{00000000-0005-0000-0000-000003850000}"/>
    <cellStyle name="Separador de milhares 7 6 7 4" xfId="18302" xr:uid="{00000000-0005-0000-0000-000004850000}"/>
    <cellStyle name="Separador de milhares 7 6 8" xfId="11051" xr:uid="{00000000-0005-0000-0000-000005850000}"/>
    <cellStyle name="Separador de milhares 7 6 8 2" xfId="30235" xr:uid="{00000000-0005-0000-0000-000006850000}"/>
    <cellStyle name="Separador de milhares 7 6 8 3" xfId="40415" xr:uid="{00000000-0005-0000-0000-000007850000}"/>
    <cellStyle name="Separador de milhares 7 6 8 4" xfId="20055" xr:uid="{00000000-0005-0000-0000-000008850000}"/>
    <cellStyle name="Separador de milhares 7 6 9" xfId="11927" xr:uid="{00000000-0005-0000-0000-000009850000}"/>
    <cellStyle name="Separador de milhares 7 6 9 2" xfId="31111" xr:uid="{00000000-0005-0000-0000-00000A850000}"/>
    <cellStyle name="Separador de milhares 7 6 9 3" xfId="41291" xr:uid="{00000000-0005-0000-0000-00000B850000}"/>
    <cellStyle name="Separador de milhares 7 6 9 4" xfId="20931" xr:uid="{00000000-0005-0000-0000-00000C850000}"/>
    <cellStyle name="Separador de milhares 7 7" xfId="8959" xr:uid="{00000000-0005-0000-0000-00000D850000}"/>
    <cellStyle name="Separador de milhares 7 7 2" xfId="28144" xr:uid="{00000000-0005-0000-0000-00000E850000}"/>
    <cellStyle name="Separador de milhares 7 7 3" xfId="38324" xr:uid="{00000000-0005-0000-0000-00000F850000}"/>
    <cellStyle name="Separador de milhares 7 7 4" xfId="17964" xr:uid="{00000000-0005-0000-0000-000010850000}"/>
    <cellStyle name="Separador de milhares 7 8" xfId="22586" xr:uid="{00000000-0005-0000-0000-000011850000}"/>
    <cellStyle name="Separador de milhares 7 8 2" xfId="32766" xr:uid="{00000000-0005-0000-0000-000012850000}"/>
    <cellStyle name="Separador de milhares 7 8 3" xfId="42946" xr:uid="{00000000-0005-0000-0000-000013850000}"/>
    <cellStyle name="Separador de milhares 7 9" xfId="22825" xr:uid="{00000000-0005-0000-0000-000014850000}"/>
    <cellStyle name="Separador de milhares 8" xfId="3669" xr:uid="{00000000-0005-0000-0000-000015850000}"/>
    <cellStyle name="Separador de milhares 8 10" xfId="33006" xr:uid="{00000000-0005-0000-0000-000016850000}"/>
    <cellStyle name="Separador de milhares 8 11" xfId="43186" xr:uid="{00000000-0005-0000-0000-000017850000}"/>
    <cellStyle name="Separador de milhares 8 12" xfId="43425" xr:uid="{00000000-0005-0000-0000-000018850000}"/>
    <cellStyle name="Separador de milhares 8 2" xfId="3680" xr:uid="{00000000-0005-0000-0000-000019850000}"/>
    <cellStyle name="Separador de milhares 8 2 10" xfId="43196" xr:uid="{00000000-0005-0000-0000-00001A850000}"/>
    <cellStyle name="Separador de milhares 8 2 11" xfId="43435" xr:uid="{00000000-0005-0000-0000-00001B850000}"/>
    <cellStyle name="Separador de milhares 8 2 2" xfId="3771" xr:uid="{00000000-0005-0000-0000-00001C850000}"/>
    <cellStyle name="Separador de milhares 8 2 2 10" xfId="11903" xr:uid="{00000000-0005-0000-0000-00001D850000}"/>
    <cellStyle name="Separador de milhares 8 2 2 10 2" xfId="31087" xr:uid="{00000000-0005-0000-0000-00001E850000}"/>
    <cellStyle name="Separador de milhares 8 2 2 10 3" xfId="41267" xr:uid="{00000000-0005-0000-0000-00001F850000}"/>
    <cellStyle name="Separador de milhares 8 2 2 10 4" xfId="20907" xr:uid="{00000000-0005-0000-0000-000020850000}"/>
    <cellStyle name="Separador de milhares 8 2 2 11" xfId="21784" xr:uid="{00000000-0005-0000-0000-000021850000}"/>
    <cellStyle name="Separador de milhares 8 2 2 11 2" xfId="31964" xr:uid="{00000000-0005-0000-0000-000022850000}"/>
    <cellStyle name="Separador de milhares 8 2 2 11 3" xfId="42144" xr:uid="{00000000-0005-0000-0000-000023850000}"/>
    <cellStyle name="Separador de milhares 8 2 2 12" xfId="22680" xr:uid="{00000000-0005-0000-0000-000024850000}"/>
    <cellStyle name="Separador de milhares 8 2 2 12 2" xfId="32860" xr:uid="{00000000-0005-0000-0000-000025850000}"/>
    <cellStyle name="Separador de milhares 8 2 2 12 3" xfId="43040" xr:uid="{00000000-0005-0000-0000-000026850000}"/>
    <cellStyle name="Separador de milhares 8 2 2 13" xfId="22919" xr:uid="{00000000-0005-0000-0000-000027850000}"/>
    <cellStyle name="Separador de milhares 8 2 2 14" xfId="23088" xr:uid="{00000000-0005-0000-0000-000028850000}"/>
    <cellStyle name="Separador de milhares 8 2 2 15" xfId="33099" xr:uid="{00000000-0005-0000-0000-000029850000}"/>
    <cellStyle name="Separador de milhares 8 2 2 16" xfId="33268" xr:uid="{00000000-0005-0000-0000-00002A850000}"/>
    <cellStyle name="Separador de milhares 8 2 2 17" xfId="43279" xr:uid="{00000000-0005-0000-0000-00002B850000}"/>
    <cellStyle name="Separador de milhares 8 2 2 18" xfId="43518" xr:uid="{00000000-0005-0000-0000-00002C850000}"/>
    <cellStyle name="Separador de milhares 8 2 2 19" xfId="12782" xr:uid="{00000000-0005-0000-0000-00002D850000}"/>
    <cellStyle name="Separador de milhares 8 2 2 2" xfId="3892" xr:uid="{00000000-0005-0000-0000-00002E850000}"/>
    <cellStyle name="Separador de milhares 8 2 2 2 10" xfId="21902" xr:uid="{00000000-0005-0000-0000-00002F850000}"/>
    <cellStyle name="Separador de milhares 8 2 2 2 10 2" xfId="32082" xr:uid="{00000000-0005-0000-0000-000030850000}"/>
    <cellStyle name="Separador de milhares 8 2 2 2 10 3" xfId="42262" xr:uid="{00000000-0005-0000-0000-000031850000}"/>
    <cellStyle name="Separador de milhares 8 2 2 2 11" xfId="22798" xr:uid="{00000000-0005-0000-0000-000032850000}"/>
    <cellStyle name="Separador de milhares 8 2 2 2 11 2" xfId="32978" xr:uid="{00000000-0005-0000-0000-000033850000}"/>
    <cellStyle name="Separador de milhares 8 2 2 2 11 3" xfId="43158" xr:uid="{00000000-0005-0000-0000-000034850000}"/>
    <cellStyle name="Separador de milhares 8 2 2 2 12" xfId="23037" xr:uid="{00000000-0005-0000-0000-000035850000}"/>
    <cellStyle name="Separador de milhares 8 2 2 2 13" xfId="33217" xr:uid="{00000000-0005-0000-0000-000036850000}"/>
    <cellStyle name="Separador de milhares 8 2 2 2 14" xfId="43397" xr:uid="{00000000-0005-0000-0000-000037850000}"/>
    <cellStyle name="Separador de milhares 8 2 2 2 15" xfId="43636" xr:uid="{00000000-0005-0000-0000-000038850000}"/>
    <cellStyle name="Separador de milhares 8 2 2 2 16" xfId="12900" xr:uid="{00000000-0005-0000-0000-000039850000}"/>
    <cellStyle name="Separador de milhares 8 2 2 2 2" xfId="4112" xr:uid="{00000000-0005-0000-0000-00003A850000}"/>
    <cellStyle name="Separador de milhares 8 2 2 2 2 10" xfId="23300" xr:uid="{00000000-0005-0000-0000-00003B850000}"/>
    <cellStyle name="Separador de milhares 8 2 2 2 2 11" xfId="33480" xr:uid="{00000000-0005-0000-0000-00003C850000}"/>
    <cellStyle name="Separador de milhares 8 2 2 2 2 12" xfId="13119" xr:uid="{00000000-0005-0000-0000-00003D850000}"/>
    <cellStyle name="Separador de milhares 8 2 2 2 2 2" xfId="4550" xr:uid="{00000000-0005-0000-0000-00003E850000}"/>
    <cellStyle name="Separador de milhares 8 2 2 2 2 2 10" xfId="33918" xr:uid="{00000000-0005-0000-0000-00003F850000}"/>
    <cellStyle name="Separador de milhares 8 2 2 2 2 2 11" xfId="13557" xr:uid="{00000000-0005-0000-0000-000040850000}"/>
    <cellStyle name="Separador de milhares 8 2 2 2 2 2 2" xfId="5427" xr:uid="{00000000-0005-0000-0000-000041850000}"/>
    <cellStyle name="Separador de milhares 8 2 2 2 2 2 2 2" xfId="7179" xr:uid="{00000000-0005-0000-0000-000042850000}"/>
    <cellStyle name="Separador de milhares 8 2 2 2 2 2 2 2 2" xfId="26366" xr:uid="{00000000-0005-0000-0000-000043850000}"/>
    <cellStyle name="Separador de milhares 8 2 2 2 2 2 2 2 3" xfId="36546" xr:uid="{00000000-0005-0000-0000-000044850000}"/>
    <cellStyle name="Separador de milhares 8 2 2 2 2 2 2 2 4" xfId="16185" xr:uid="{00000000-0005-0000-0000-000045850000}"/>
    <cellStyle name="Separador de milhares 8 2 2 2 2 2 2 3" xfId="8932" xr:uid="{00000000-0005-0000-0000-000046850000}"/>
    <cellStyle name="Separador de milhares 8 2 2 2 2 2 2 3 2" xfId="28119" xr:uid="{00000000-0005-0000-0000-000047850000}"/>
    <cellStyle name="Separador de milhares 8 2 2 2 2 2 2 3 3" xfId="38299" xr:uid="{00000000-0005-0000-0000-000048850000}"/>
    <cellStyle name="Separador de milhares 8 2 2 2 2 2 2 3 4" xfId="17938" xr:uid="{00000000-0005-0000-0000-000049850000}"/>
    <cellStyle name="Separador de milhares 8 2 2 2 2 2 2 4" xfId="10925" xr:uid="{00000000-0005-0000-0000-00004A850000}"/>
    <cellStyle name="Separador de milhares 8 2 2 2 2 2 2 4 2" xfId="30109" xr:uid="{00000000-0005-0000-0000-00004B850000}"/>
    <cellStyle name="Separador de milhares 8 2 2 2 2 2 2 4 3" xfId="40289" xr:uid="{00000000-0005-0000-0000-00004C850000}"/>
    <cellStyle name="Separador de milhares 8 2 2 2 2 2 2 4 4" xfId="19929" xr:uid="{00000000-0005-0000-0000-00004D850000}"/>
    <cellStyle name="Separador de milhares 8 2 2 2 2 2 2 5" xfId="24614" xr:uid="{00000000-0005-0000-0000-00004E850000}"/>
    <cellStyle name="Separador de milhares 8 2 2 2 2 2 2 6" xfId="34794" xr:uid="{00000000-0005-0000-0000-00004F850000}"/>
    <cellStyle name="Separador de milhares 8 2 2 2 2 2 2 7" xfId="14433" xr:uid="{00000000-0005-0000-0000-000050850000}"/>
    <cellStyle name="Separador de milhares 8 2 2 2 2 2 3" xfId="6303" xr:uid="{00000000-0005-0000-0000-000051850000}"/>
    <cellStyle name="Separador de milhares 8 2 2 2 2 2 3 2" xfId="25490" xr:uid="{00000000-0005-0000-0000-000052850000}"/>
    <cellStyle name="Separador de milhares 8 2 2 2 2 2 3 3" xfId="35670" xr:uid="{00000000-0005-0000-0000-000053850000}"/>
    <cellStyle name="Separador de milhares 8 2 2 2 2 2 3 4" xfId="15309" xr:uid="{00000000-0005-0000-0000-000054850000}"/>
    <cellStyle name="Separador de milhares 8 2 2 2 2 2 4" xfId="8056" xr:uid="{00000000-0005-0000-0000-000055850000}"/>
    <cellStyle name="Separador de milhares 8 2 2 2 2 2 4 2" xfId="27243" xr:uid="{00000000-0005-0000-0000-000056850000}"/>
    <cellStyle name="Separador de milhares 8 2 2 2 2 2 4 3" xfId="37423" xr:uid="{00000000-0005-0000-0000-000057850000}"/>
    <cellStyle name="Separador de milhares 8 2 2 2 2 2 4 4" xfId="17062" xr:uid="{00000000-0005-0000-0000-000058850000}"/>
    <cellStyle name="Separador de milhares 8 2 2 2 2 2 5" xfId="10049" xr:uid="{00000000-0005-0000-0000-000059850000}"/>
    <cellStyle name="Separador de milhares 8 2 2 2 2 2 5 2" xfId="29233" xr:uid="{00000000-0005-0000-0000-00005A850000}"/>
    <cellStyle name="Separador de milhares 8 2 2 2 2 2 5 3" xfId="39413" xr:uid="{00000000-0005-0000-0000-00005B850000}"/>
    <cellStyle name="Separador de milhares 8 2 2 2 2 2 5 4" xfId="19053" xr:uid="{00000000-0005-0000-0000-00005C850000}"/>
    <cellStyle name="Separador de milhares 8 2 2 2 2 2 6" xfId="11802" xr:uid="{00000000-0005-0000-0000-00005D850000}"/>
    <cellStyle name="Separador de milhares 8 2 2 2 2 2 6 2" xfId="30986" xr:uid="{00000000-0005-0000-0000-00005E850000}"/>
    <cellStyle name="Separador de milhares 8 2 2 2 2 2 6 3" xfId="41166" xr:uid="{00000000-0005-0000-0000-00005F850000}"/>
    <cellStyle name="Separador de milhares 8 2 2 2 2 2 6 4" xfId="20806" xr:uid="{00000000-0005-0000-0000-000060850000}"/>
    <cellStyle name="Separador de milhares 8 2 2 2 2 2 7" xfId="12678" xr:uid="{00000000-0005-0000-0000-000061850000}"/>
    <cellStyle name="Separador de milhares 8 2 2 2 2 2 7 2" xfId="31862" xr:uid="{00000000-0005-0000-0000-000062850000}"/>
    <cellStyle name="Separador de milhares 8 2 2 2 2 2 7 3" xfId="42042" xr:uid="{00000000-0005-0000-0000-000063850000}"/>
    <cellStyle name="Separador de milhares 8 2 2 2 2 2 7 4" xfId="21682" xr:uid="{00000000-0005-0000-0000-000064850000}"/>
    <cellStyle name="Separador de milhares 8 2 2 2 2 2 8" xfId="22559" xr:uid="{00000000-0005-0000-0000-000065850000}"/>
    <cellStyle name="Separador de milhares 8 2 2 2 2 2 8 2" xfId="32739" xr:uid="{00000000-0005-0000-0000-000066850000}"/>
    <cellStyle name="Separador de milhares 8 2 2 2 2 2 8 3" xfId="42919" xr:uid="{00000000-0005-0000-0000-000067850000}"/>
    <cellStyle name="Separador de milhares 8 2 2 2 2 2 9" xfId="23738" xr:uid="{00000000-0005-0000-0000-000068850000}"/>
    <cellStyle name="Separador de milhares 8 2 2 2 2 3" xfId="4989" xr:uid="{00000000-0005-0000-0000-000069850000}"/>
    <cellStyle name="Separador de milhares 8 2 2 2 2 3 2" xfId="6741" xr:uid="{00000000-0005-0000-0000-00006A850000}"/>
    <cellStyle name="Separador de milhares 8 2 2 2 2 3 2 2" xfId="25928" xr:uid="{00000000-0005-0000-0000-00006B850000}"/>
    <cellStyle name="Separador de milhares 8 2 2 2 2 3 2 3" xfId="36108" xr:uid="{00000000-0005-0000-0000-00006C850000}"/>
    <cellStyle name="Separador de milhares 8 2 2 2 2 3 2 4" xfId="15747" xr:uid="{00000000-0005-0000-0000-00006D850000}"/>
    <cellStyle name="Separador de milhares 8 2 2 2 2 3 3" xfId="8494" xr:uid="{00000000-0005-0000-0000-00006E850000}"/>
    <cellStyle name="Separador de milhares 8 2 2 2 2 3 3 2" xfId="27681" xr:uid="{00000000-0005-0000-0000-00006F850000}"/>
    <cellStyle name="Separador de milhares 8 2 2 2 2 3 3 3" xfId="37861" xr:uid="{00000000-0005-0000-0000-000070850000}"/>
    <cellStyle name="Separador de milhares 8 2 2 2 2 3 3 4" xfId="17500" xr:uid="{00000000-0005-0000-0000-000071850000}"/>
    <cellStyle name="Separador de milhares 8 2 2 2 2 3 4" xfId="10487" xr:uid="{00000000-0005-0000-0000-000072850000}"/>
    <cellStyle name="Separador de milhares 8 2 2 2 2 3 4 2" xfId="29671" xr:uid="{00000000-0005-0000-0000-000073850000}"/>
    <cellStyle name="Separador de milhares 8 2 2 2 2 3 4 3" xfId="39851" xr:uid="{00000000-0005-0000-0000-000074850000}"/>
    <cellStyle name="Separador de milhares 8 2 2 2 2 3 4 4" xfId="19491" xr:uid="{00000000-0005-0000-0000-000075850000}"/>
    <cellStyle name="Separador de milhares 8 2 2 2 2 3 5" xfId="24176" xr:uid="{00000000-0005-0000-0000-000076850000}"/>
    <cellStyle name="Separador de milhares 8 2 2 2 2 3 6" xfId="34356" xr:uid="{00000000-0005-0000-0000-000077850000}"/>
    <cellStyle name="Separador de milhares 8 2 2 2 2 3 7" xfId="13995" xr:uid="{00000000-0005-0000-0000-000078850000}"/>
    <cellStyle name="Separador de milhares 8 2 2 2 2 4" xfId="5865" xr:uid="{00000000-0005-0000-0000-000079850000}"/>
    <cellStyle name="Separador de milhares 8 2 2 2 2 4 2" xfId="25052" xr:uid="{00000000-0005-0000-0000-00007A850000}"/>
    <cellStyle name="Separador de milhares 8 2 2 2 2 4 3" xfId="35232" xr:uid="{00000000-0005-0000-0000-00007B850000}"/>
    <cellStyle name="Separador de milhares 8 2 2 2 2 4 4" xfId="14871" xr:uid="{00000000-0005-0000-0000-00007C850000}"/>
    <cellStyle name="Separador de milhares 8 2 2 2 2 5" xfId="7618" xr:uid="{00000000-0005-0000-0000-00007D850000}"/>
    <cellStyle name="Separador de milhares 8 2 2 2 2 5 2" xfId="26805" xr:uid="{00000000-0005-0000-0000-00007E850000}"/>
    <cellStyle name="Separador de milhares 8 2 2 2 2 5 3" xfId="36985" xr:uid="{00000000-0005-0000-0000-00007F850000}"/>
    <cellStyle name="Separador de milhares 8 2 2 2 2 5 4" xfId="16624" xr:uid="{00000000-0005-0000-0000-000080850000}"/>
    <cellStyle name="Separador de milhares 8 2 2 2 2 6" xfId="9611" xr:uid="{00000000-0005-0000-0000-000081850000}"/>
    <cellStyle name="Separador de milhares 8 2 2 2 2 6 2" xfId="28795" xr:uid="{00000000-0005-0000-0000-000082850000}"/>
    <cellStyle name="Separador de milhares 8 2 2 2 2 6 3" xfId="38975" xr:uid="{00000000-0005-0000-0000-000083850000}"/>
    <cellStyle name="Separador de milhares 8 2 2 2 2 6 4" xfId="18615" xr:uid="{00000000-0005-0000-0000-000084850000}"/>
    <cellStyle name="Separador de milhares 8 2 2 2 2 7" xfId="11364" xr:uid="{00000000-0005-0000-0000-000085850000}"/>
    <cellStyle name="Separador de milhares 8 2 2 2 2 7 2" xfId="30548" xr:uid="{00000000-0005-0000-0000-000086850000}"/>
    <cellStyle name="Separador de milhares 8 2 2 2 2 7 3" xfId="40728" xr:uid="{00000000-0005-0000-0000-000087850000}"/>
    <cellStyle name="Separador de milhares 8 2 2 2 2 7 4" xfId="20368" xr:uid="{00000000-0005-0000-0000-000088850000}"/>
    <cellStyle name="Separador de milhares 8 2 2 2 2 8" xfId="12240" xr:uid="{00000000-0005-0000-0000-000089850000}"/>
    <cellStyle name="Separador de milhares 8 2 2 2 2 8 2" xfId="31424" xr:uid="{00000000-0005-0000-0000-00008A850000}"/>
    <cellStyle name="Separador de milhares 8 2 2 2 2 8 3" xfId="41604" xr:uid="{00000000-0005-0000-0000-00008B850000}"/>
    <cellStyle name="Separador de milhares 8 2 2 2 2 8 4" xfId="21244" xr:uid="{00000000-0005-0000-0000-00008C850000}"/>
    <cellStyle name="Separador de milhares 8 2 2 2 2 9" xfId="22121" xr:uid="{00000000-0005-0000-0000-00008D850000}"/>
    <cellStyle name="Separador de milhares 8 2 2 2 2 9 2" xfId="32301" xr:uid="{00000000-0005-0000-0000-00008E850000}"/>
    <cellStyle name="Separador de milhares 8 2 2 2 2 9 3" xfId="42481" xr:uid="{00000000-0005-0000-0000-00008F850000}"/>
    <cellStyle name="Separador de milhares 8 2 2 2 3" xfId="4331" xr:uid="{00000000-0005-0000-0000-000090850000}"/>
    <cellStyle name="Separador de milhares 8 2 2 2 3 10" xfId="33699" xr:uid="{00000000-0005-0000-0000-000091850000}"/>
    <cellStyle name="Separador de milhares 8 2 2 2 3 11" xfId="13338" xr:uid="{00000000-0005-0000-0000-000092850000}"/>
    <cellStyle name="Separador de milhares 8 2 2 2 3 2" xfId="5208" xr:uid="{00000000-0005-0000-0000-000093850000}"/>
    <cellStyle name="Separador de milhares 8 2 2 2 3 2 2" xfId="6960" xr:uid="{00000000-0005-0000-0000-000094850000}"/>
    <cellStyle name="Separador de milhares 8 2 2 2 3 2 2 2" xfId="26147" xr:uid="{00000000-0005-0000-0000-000095850000}"/>
    <cellStyle name="Separador de milhares 8 2 2 2 3 2 2 3" xfId="36327" xr:uid="{00000000-0005-0000-0000-000096850000}"/>
    <cellStyle name="Separador de milhares 8 2 2 2 3 2 2 4" xfId="15966" xr:uid="{00000000-0005-0000-0000-000097850000}"/>
    <cellStyle name="Separador de milhares 8 2 2 2 3 2 3" xfId="8713" xr:uid="{00000000-0005-0000-0000-000098850000}"/>
    <cellStyle name="Separador de milhares 8 2 2 2 3 2 3 2" xfId="27900" xr:uid="{00000000-0005-0000-0000-000099850000}"/>
    <cellStyle name="Separador de milhares 8 2 2 2 3 2 3 3" xfId="38080" xr:uid="{00000000-0005-0000-0000-00009A850000}"/>
    <cellStyle name="Separador de milhares 8 2 2 2 3 2 3 4" xfId="17719" xr:uid="{00000000-0005-0000-0000-00009B850000}"/>
    <cellStyle name="Separador de milhares 8 2 2 2 3 2 4" xfId="10706" xr:uid="{00000000-0005-0000-0000-00009C850000}"/>
    <cellStyle name="Separador de milhares 8 2 2 2 3 2 4 2" xfId="29890" xr:uid="{00000000-0005-0000-0000-00009D850000}"/>
    <cellStyle name="Separador de milhares 8 2 2 2 3 2 4 3" xfId="40070" xr:uid="{00000000-0005-0000-0000-00009E850000}"/>
    <cellStyle name="Separador de milhares 8 2 2 2 3 2 4 4" xfId="19710" xr:uid="{00000000-0005-0000-0000-00009F850000}"/>
    <cellStyle name="Separador de milhares 8 2 2 2 3 2 5" xfId="24395" xr:uid="{00000000-0005-0000-0000-0000A0850000}"/>
    <cellStyle name="Separador de milhares 8 2 2 2 3 2 6" xfId="34575" xr:uid="{00000000-0005-0000-0000-0000A1850000}"/>
    <cellStyle name="Separador de milhares 8 2 2 2 3 2 7" xfId="14214" xr:uid="{00000000-0005-0000-0000-0000A2850000}"/>
    <cellStyle name="Separador de milhares 8 2 2 2 3 3" xfId="6084" xr:uid="{00000000-0005-0000-0000-0000A3850000}"/>
    <cellStyle name="Separador de milhares 8 2 2 2 3 3 2" xfId="25271" xr:uid="{00000000-0005-0000-0000-0000A4850000}"/>
    <cellStyle name="Separador de milhares 8 2 2 2 3 3 3" xfId="35451" xr:uid="{00000000-0005-0000-0000-0000A5850000}"/>
    <cellStyle name="Separador de milhares 8 2 2 2 3 3 4" xfId="15090" xr:uid="{00000000-0005-0000-0000-0000A6850000}"/>
    <cellStyle name="Separador de milhares 8 2 2 2 3 4" xfId="7837" xr:uid="{00000000-0005-0000-0000-0000A7850000}"/>
    <cellStyle name="Separador de milhares 8 2 2 2 3 4 2" xfId="27024" xr:uid="{00000000-0005-0000-0000-0000A8850000}"/>
    <cellStyle name="Separador de milhares 8 2 2 2 3 4 3" xfId="37204" xr:uid="{00000000-0005-0000-0000-0000A9850000}"/>
    <cellStyle name="Separador de milhares 8 2 2 2 3 4 4" xfId="16843" xr:uid="{00000000-0005-0000-0000-0000AA850000}"/>
    <cellStyle name="Separador de milhares 8 2 2 2 3 5" xfId="9830" xr:uid="{00000000-0005-0000-0000-0000AB850000}"/>
    <cellStyle name="Separador de milhares 8 2 2 2 3 5 2" xfId="29014" xr:uid="{00000000-0005-0000-0000-0000AC850000}"/>
    <cellStyle name="Separador de milhares 8 2 2 2 3 5 3" xfId="39194" xr:uid="{00000000-0005-0000-0000-0000AD850000}"/>
    <cellStyle name="Separador de milhares 8 2 2 2 3 5 4" xfId="18834" xr:uid="{00000000-0005-0000-0000-0000AE850000}"/>
    <cellStyle name="Separador de milhares 8 2 2 2 3 6" xfId="11583" xr:uid="{00000000-0005-0000-0000-0000AF850000}"/>
    <cellStyle name="Separador de milhares 8 2 2 2 3 6 2" xfId="30767" xr:uid="{00000000-0005-0000-0000-0000B0850000}"/>
    <cellStyle name="Separador de milhares 8 2 2 2 3 6 3" xfId="40947" xr:uid="{00000000-0005-0000-0000-0000B1850000}"/>
    <cellStyle name="Separador de milhares 8 2 2 2 3 6 4" xfId="20587" xr:uid="{00000000-0005-0000-0000-0000B2850000}"/>
    <cellStyle name="Separador de milhares 8 2 2 2 3 7" xfId="12459" xr:uid="{00000000-0005-0000-0000-0000B3850000}"/>
    <cellStyle name="Separador de milhares 8 2 2 2 3 7 2" xfId="31643" xr:uid="{00000000-0005-0000-0000-0000B4850000}"/>
    <cellStyle name="Separador de milhares 8 2 2 2 3 7 3" xfId="41823" xr:uid="{00000000-0005-0000-0000-0000B5850000}"/>
    <cellStyle name="Separador de milhares 8 2 2 2 3 7 4" xfId="21463" xr:uid="{00000000-0005-0000-0000-0000B6850000}"/>
    <cellStyle name="Separador de milhares 8 2 2 2 3 8" xfId="22340" xr:uid="{00000000-0005-0000-0000-0000B7850000}"/>
    <cellStyle name="Separador de milhares 8 2 2 2 3 8 2" xfId="32520" xr:uid="{00000000-0005-0000-0000-0000B8850000}"/>
    <cellStyle name="Separador de milhares 8 2 2 2 3 8 3" xfId="42700" xr:uid="{00000000-0005-0000-0000-0000B9850000}"/>
    <cellStyle name="Separador de milhares 8 2 2 2 3 9" xfId="23519" xr:uid="{00000000-0005-0000-0000-0000BA850000}"/>
    <cellStyle name="Separador de milhares 8 2 2 2 4" xfId="4770" xr:uid="{00000000-0005-0000-0000-0000BB850000}"/>
    <cellStyle name="Separador de milhares 8 2 2 2 4 2" xfId="6522" xr:uid="{00000000-0005-0000-0000-0000BC850000}"/>
    <cellStyle name="Separador de milhares 8 2 2 2 4 2 2" xfId="25709" xr:uid="{00000000-0005-0000-0000-0000BD850000}"/>
    <cellStyle name="Separador de milhares 8 2 2 2 4 2 3" xfId="35889" xr:uid="{00000000-0005-0000-0000-0000BE850000}"/>
    <cellStyle name="Separador de milhares 8 2 2 2 4 2 4" xfId="15528" xr:uid="{00000000-0005-0000-0000-0000BF850000}"/>
    <cellStyle name="Separador de milhares 8 2 2 2 4 3" xfId="8275" xr:uid="{00000000-0005-0000-0000-0000C0850000}"/>
    <cellStyle name="Separador de milhares 8 2 2 2 4 3 2" xfId="27462" xr:uid="{00000000-0005-0000-0000-0000C1850000}"/>
    <cellStyle name="Separador de milhares 8 2 2 2 4 3 3" xfId="37642" xr:uid="{00000000-0005-0000-0000-0000C2850000}"/>
    <cellStyle name="Separador de milhares 8 2 2 2 4 3 4" xfId="17281" xr:uid="{00000000-0005-0000-0000-0000C3850000}"/>
    <cellStyle name="Separador de milhares 8 2 2 2 4 4" xfId="10268" xr:uid="{00000000-0005-0000-0000-0000C4850000}"/>
    <cellStyle name="Separador de milhares 8 2 2 2 4 4 2" xfId="29452" xr:uid="{00000000-0005-0000-0000-0000C5850000}"/>
    <cellStyle name="Separador de milhares 8 2 2 2 4 4 3" xfId="39632" xr:uid="{00000000-0005-0000-0000-0000C6850000}"/>
    <cellStyle name="Separador de milhares 8 2 2 2 4 4 4" xfId="19272" xr:uid="{00000000-0005-0000-0000-0000C7850000}"/>
    <cellStyle name="Separador de milhares 8 2 2 2 4 5" xfId="23957" xr:uid="{00000000-0005-0000-0000-0000C8850000}"/>
    <cellStyle name="Separador de milhares 8 2 2 2 4 6" xfId="34137" xr:uid="{00000000-0005-0000-0000-0000C9850000}"/>
    <cellStyle name="Separador de milhares 8 2 2 2 4 7" xfId="13776" xr:uid="{00000000-0005-0000-0000-0000CA850000}"/>
    <cellStyle name="Separador de milhares 8 2 2 2 5" xfId="5646" xr:uid="{00000000-0005-0000-0000-0000CB850000}"/>
    <cellStyle name="Separador de milhares 8 2 2 2 5 2" xfId="9172" xr:uid="{00000000-0005-0000-0000-0000CC850000}"/>
    <cellStyle name="Separador de milhares 8 2 2 2 5 2 2" xfId="28356" xr:uid="{00000000-0005-0000-0000-0000CD850000}"/>
    <cellStyle name="Separador de milhares 8 2 2 2 5 2 3" xfId="38536" xr:uid="{00000000-0005-0000-0000-0000CE850000}"/>
    <cellStyle name="Separador de milhares 8 2 2 2 5 2 4" xfId="18176" xr:uid="{00000000-0005-0000-0000-0000CF850000}"/>
    <cellStyle name="Separador de milhares 8 2 2 2 5 3" xfId="24833" xr:uid="{00000000-0005-0000-0000-0000D0850000}"/>
    <cellStyle name="Separador de milhares 8 2 2 2 5 4" xfId="35013" xr:uid="{00000000-0005-0000-0000-0000D1850000}"/>
    <cellStyle name="Separador de milhares 8 2 2 2 5 5" xfId="14652" xr:uid="{00000000-0005-0000-0000-0000D2850000}"/>
    <cellStyle name="Separador de milhares 8 2 2 2 6" xfId="7399" xr:uid="{00000000-0005-0000-0000-0000D3850000}"/>
    <cellStyle name="Separador de milhares 8 2 2 2 6 2" xfId="26586" xr:uid="{00000000-0005-0000-0000-0000D4850000}"/>
    <cellStyle name="Separador de milhares 8 2 2 2 6 3" xfId="36766" xr:uid="{00000000-0005-0000-0000-0000D5850000}"/>
    <cellStyle name="Separador de milhares 8 2 2 2 6 4" xfId="16405" xr:uid="{00000000-0005-0000-0000-0000D6850000}"/>
    <cellStyle name="Separador de milhares 8 2 2 2 7" xfId="9392" xr:uid="{00000000-0005-0000-0000-0000D7850000}"/>
    <cellStyle name="Separador de milhares 8 2 2 2 7 2" xfId="28576" xr:uid="{00000000-0005-0000-0000-0000D8850000}"/>
    <cellStyle name="Separador de milhares 8 2 2 2 7 3" xfId="38756" xr:uid="{00000000-0005-0000-0000-0000D9850000}"/>
    <cellStyle name="Separador de milhares 8 2 2 2 7 4" xfId="18396" xr:uid="{00000000-0005-0000-0000-0000DA850000}"/>
    <cellStyle name="Separador de milhares 8 2 2 2 8" xfId="11145" xr:uid="{00000000-0005-0000-0000-0000DB850000}"/>
    <cellStyle name="Separador de milhares 8 2 2 2 8 2" xfId="30329" xr:uid="{00000000-0005-0000-0000-0000DC850000}"/>
    <cellStyle name="Separador de milhares 8 2 2 2 8 3" xfId="40509" xr:uid="{00000000-0005-0000-0000-0000DD850000}"/>
    <cellStyle name="Separador de milhares 8 2 2 2 8 4" xfId="20149" xr:uid="{00000000-0005-0000-0000-0000DE850000}"/>
    <cellStyle name="Separador de milhares 8 2 2 2 9" xfId="12021" xr:uid="{00000000-0005-0000-0000-0000DF850000}"/>
    <cellStyle name="Separador de milhares 8 2 2 2 9 2" xfId="31205" xr:uid="{00000000-0005-0000-0000-0000E0850000}"/>
    <cellStyle name="Separador de milhares 8 2 2 2 9 3" xfId="41385" xr:uid="{00000000-0005-0000-0000-0000E1850000}"/>
    <cellStyle name="Separador de milhares 8 2 2 2 9 4" xfId="21025" xr:uid="{00000000-0005-0000-0000-0000E2850000}"/>
    <cellStyle name="Separador de milhares 8 2 2 3" xfId="3994" xr:uid="{00000000-0005-0000-0000-0000E3850000}"/>
    <cellStyle name="Separador de milhares 8 2 2 3 10" xfId="23182" xr:uid="{00000000-0005-0000-0000-0000E4850000}"/>
    <cellStyle name="Separador de milhares 8 2 2 3 11" xfId="33362" xr:uid="{00000000-0005-0000-0000-0000E5850000}"/>
    <cellStyle name="Separador de milhares 8 2 2 3 12" xfId="13001" xr:uid="{00000000-0005-0000-0000-0000E6850000}"/>
    <cellStyle name="Separador de milhares 8 2 2 3 2" xfId="4432" xr:uid="{00000000-0005-0000-0000-0000E7850000}"/>
    <cellStyle name="Separador de milhares 8 2 2 3 2 10" xfId="33800" xr:uid="{00000000-0005-0000-0000-0000E8850000}"/>
    <cellStyle name="Separador de milhares 8 2 2 3 2 11" xfId="13439" xr:uid="{00000000-0005-0000-0000-0000E9850000}"/>
    <cellStyle name="Separador de milhares 8 2 2 3 2 2" xfId="5309" xr:uid="{00000000-0005-0000-0000-0000EA850000}"/>
    <cellStyle name="Separador de milhares 8 2 2 3 2 2 2" xfId="7061" xr:uid="{00000000-0005-0000-0000-0000EB850000}"/>
    <cellStyle name="Separador de milhares 8 2 2 3 2 2 2 2" xfId="26248" xr:uid="{00000000-0005-0000-0000-0000EC850000}"/>
    <cellStyle name="Separador de milhares 8 2 2 3 2 2 2 3" xfId="36428" xr:uid="{00000000-0005-0000-0000-0000ED850000}"/>
    <cellStyle name="Separador de milhares 8 2 2 3 2 2 2 4" xfId="16067" xr:uid="{00000000-0005-0000-0000-0000EE850000}"/>
    <cellStyle name="Separador de milhares 8 2 2 3 2 2 3" xfId="8814" xr:uid="{00000000-0005-0000-0000-0000EF850000}"/>
    <cellStyle name="Separador de milhares 8 2 2 3 2 2 3 2" xfId="28001" xr:uid="{00000000-0005-0000-0000-0000F0850000}"/>
    <cellStyle name="Separador de milhares 8 2 2 3 2 2 3 3" xfId="38181" xr:uid="{00000000-0005-0000-0000-0000F1850000}"/>
    <cellStyle name="Separador de milhares 8 2 2 3 2 2 3 4" xfId="17820" xr:uid="{00000000-0005-0000-0000-0000F2850000}"/>
    <cellStyle name="Separador de milhares 8 2 2 3 2 2 4" xfId="10807" xr:uid="{00000000-0005-0000-0000-0000F3850000}"/>
    <cellStyle name="Separador de milhares 8 2 2 3 2 2 4 2" xfId="29991" xr:uid="{00000000-0005-0000-0000-0000F4850000}"/>
    <cellStyle name="Separador de milhares 8 2 2 3 2 2 4 3" xfId="40171" xr:uid="{00000000-0005-0000-0000-0000F5850000}"/>
    <cellStyle name="Separador de milhares 8 2 2 3 2 2 4 4" xfId="19811" xr:uid="{00000000-0005-0000-0000-0000F6850000}"/>
    <cellStyle name="Separador de milhares 8 2 2 3 2 2 5" xfId="24496" xr:uid="{00000000-0005-0000-0000-0000F7850000}"/>
    <cellStyle name="Separador de milhares 8 2 2 3 2 2 6" xfId="34676" xr:uid="{00000000-0005-0000-0000-0000F8850000}"/>
    <cellStyle name="Separador de milhares 8 2 2 3 2 2 7" xfId="14315" xr:uid="{00000000-0005-0000-0000-0000F9850000}"/>
    <cellStyle name="Separador de milhares 8 2 2 3 2 3" xfId="6185" xr:uid="{00000000-0005-0000-0000-0000FA850000}"/>
    <cellStyle name="Separador de milhares 8 2 2 3 2 3 2" xfId="25372" xr:uid="{00000000-0005-0000-0000-0000FB850000}"/>
    <cellStyle name="Separador de milhares 8 2 2 3 2 3 3" xfId="35552" xr:uid="{00000000-0005-0000-0000-0000FC850000}"/>
    <cellStyle name="Separador de milhares 8 2 2 3 2 3 4" xfId="15191" xr:uid="{00000000-0005-0000-0000-0000FD850000}"/>
    <cellStyle name="Separador de milhares 8 2 2 3 2 4" xfId="7938" xr:uid="{00000000-0005-0000-0000-0000FE850000}"/>
    <cellStyle name="Separador de milhares 8 2 2 3 2 4 2" xfId="27125" xr:uid="{00000000-0005-0000-0000-0000FF850000}"/>
    <cellStyle name="Separador de milhares 8 2 2 3 2 4 3" xfId="37305" xr:uid="{00000000-0005-0000-0000-000000860000}"/>
    <cellStyle name="Separador de milhares 8 2 2 3 2 4 4" xfId="16944" xr:uid="{00000000-0005-0000-0000-000001860000}"/>
    <cellStyle name="Separador de milhares 8 2 2 3 2 5" xfId="9931" xr:uid="{00000000-0005-0000-0000-000002860000}"/>
    <cellStyle name="Separador de milhares 8 2 2 3 2 5 2" xfId="29115" xr:uid="{00000000-0005-0000-0000-000003860000}"/>
    <cellStyle name="Separador de milhares 8 2 2 3 2 5 3" xfId="39295" xr:uid="{00000000-0005-0000-0000-000004860000}"/>
    <cellStyle name="Separador de milhares 8 2 2 3 2 5 4" xfId="18935" xr:uid="{00000000-0005-0000-0000-000005860000}"/>
    <cellStyle name="Separador de milhares 8 2 2 3 2 6" xfId="11684" xr:uid="{00000000-0005-0000-0000-000006860000}"/>
    <cellStyle name="Separador de milhares 8 2 2 3 2 6 2" xfId="30868" xr:uid="{00000000-0005-0000-0000-000007860000}"/>
    <cellStyle name="Separador de milhares 8 2 2 3 2 6 3" xfId="41048" xr:uid="{00000000-0005-0000-0000-000008860000}"/>
    <cellStyle name="Separador de milhares 8 2 2 3 2 6 4" xfId="20688" xr:uid="{00000000-0005-0000-0000-000009860000}"/>
    <cellStyle name="Separador de milhares 8 2 2 3 2 7" xfId="12560" xr:uid="{00000000-0005-0000-0000-00000A860000}"/>
    <cellStyle name="Separador de milhares 8 2 2 3 2 7 2" xfId="31744" xr:uid="{00000000-0005-0000-0000-00000B860000}"/>
    <cellStyle name="Separador de milhares 8 2 2 3 2 7 3" xfId="41924" xr:uid="{00000000-0005-0000-0000-00000C860000}"/>
    <cellStyle name="Separador de milhares 8 2 2 3 2 7 4" xfId="21564" xr:uid="{00000000-0005-0000-0000-00000D860000}"/>
    <cellStyle name="Separador de milhares 8 2 2 3 2 8" xfId="22441" xr:uid="{00000000-0005-0000-0000-00000E860000}"/>
    <cellStyle name="Separador de milhares 8 2 2 3 2 8 2" xfId="32621" xr:uid="{00000000-0005-0000-0000-00000F860000}"/>
    <cellStyle name="Separador de milhares 8 2 2 3 2 8 3" xfId="42801" xr:uid="{00000000-0005-0000-0000-000010860000}"/>
    <cellStyle name="Separador de milhares 8 2 2 3 2 9" xfId="23620" xr:uid="{00000000-0005-0000-0000-000011860000}"/>
    <cellStyle name="Separador de milhares 8 2 2 3 3" xfId="4871" xr:uid="{00000000-0005-0000-0000-000012860000}"/>
    <cellStyle name="Separador de milhares 8 2 2 3 3 2" xfId="6623" xr:uid="{00000000-0005-0000-0000-000013860000}"/>
    <cellStyle name="Separador de milhares 8 2 2 3 3 2 2" xfId="25810" xr:uid="{00000000-0005-0000-0000-000014860000}"/>
    <cellStyle name="Separador de milhares 8 2 2 3 3 2 3" xfId="35990" xr:uid="{00000000-0005-0000-0000-000015860000}"/>
    <cellStyle name="Separador de milhares 8 2 2 3 3 2 4" xfId="15629" xr:uid="{00000000-0005-0000-0000-000016860000}"/>
    <cellStyle name="Separador de milhares 8 2 2 3 3 3" xfId="8376" xr:uid="{00000000-0005-0000-0000-000017860000}"/>
    <cellStyle name="Separador de milhares 8 2 2 3 3 3 2" xfId="27563" xr:uid="{00000000-0005-0000-0000-000018860000}"/>
    <cellStyle name="Separador de milhares 8 2 2 3 3 3 3" xfId="37743" xr:uid="{00000000-0005-0000-0000-000019860000}"/>
    <cellStyle name="Separador de milhares 8 2 2 3 3 3 4" xfId="17382" xr:uid="{00000000-0005-0000-0000-00001A860000}"/>
    <cellStyle name="Separador de milhares 8 2 2 3 3 4" xfId="10369" xr:uid="{00000000-0005-0000-0000-00001B860000}"/>
    <cellStyle name="Separador de milhares 8 2 2 3 3 4 2" xfId="29553" xr:uid="{00000000-0005-0000-0000-00001C860000}"/>
    <cellStyle name="Separador de milhares 8 2 2 3 3 4 3" xfId="39733" xr:uid="{00000000-0005-0000-0000-00001D860000}"/>
    <cellStyle name="Separador de milhares 8 2 2 3 3 4 4" xfId="19373" xr:uid="{00000000-0005-0000-0000-00001E860000}"/>
    <cellStyle name="Separador de milhares 8 2 2 3 3 5" xfId="24058" xr:uid="{00000000-0005-0000-0000-00001F860000}"/>
    <cellStyle name="Separador de milhares 8 2 2 3 3 6" xfId="34238" xr:uid="{00000000-0005-0000-0000-000020860000}"/>
    <cellStyle name="Separador de milhares 8 2 2 3 3 7" xfId="13877" xr:uid="{00000000-0005-0000-0000-000021860000}"/>
    <cellStyle name="Separador de milhares 8 2 2 3 4" xfId="5747" xr:uid="{00000000-0005-0000-0000-000022860000}"/>
    <cellStyle name="Separador de milhares 8 2 2 3 4 2" xfId="24934" xr:uid="{00000000-0005-0000-0000-000023860000}"/>
    <cellStyle name="Separador de milhares 8 2 2 3 4 3" xfId="35114" xr:uid="{00000000-0005-0000-0000-000024860000}"/>
    <cellStyle name="Separador de milhares 8 2 2 3 4 4" xfId="14753" xr:uid="{00000000-0005-0000-0000-000025860000}"/>
    <cellStyle name="Separador de milhares 8 2 2 3 5" xfId="7500" xr:uid="{00000000-0005-0000-0000-000026860000}"/>
    <cellStyle name="Separador de milhares 8 2 2 3 5 2" xfId="26687" xr:uid="{00000000-0005-0000-0000-000027860000}"/>
    <cellStyle name="Separador de milhares 8 2 2 3 5 3" xfId="36867" xr:uid="{00000000-0005-0000-0000-000028860000}"/>
    <cellStyle name="Separador de milhares 8 2 2 3 5 4" xfId="16506" xr:uid="{00000000-0005-0000-0000-000029860000}"/>
    <cellStyle name="Separador de milhares 8 2 2 3 6" xfId="9493" xr:uid="{00000000-0005-0000-0000-00002A860000}"/>
    <cellStyle name="Separador de milhares 8 2 2 3 6 2" xfId="28677" xr:uid="{00000000-0005-0000-0000-00002B860000}"/>
    <cellStyle name="Separador de milhares 8 2 2 3 6 3" xfId="38857" xr:uid="{00000000-0005-0000-0000-00002C860000}"/>
    <cellStyle name="Separador de milhares 8 2 2 3 6 4" xfId="18497" xr:uid="{00000000-0005-0000-0000-00002D860000}"/>
    <cellStyle name="Separador de milhares 8 2 2 3 7" xfId="11246" xr:uid="{00000000-0005-0000-0000-00002E860000}"/>
    <cellStyle name="Separador de milhares 8 2 2 3 7 2" xfId="30430" xr:uid="{00000000-0005-0000-0000-00002F860000}"/>
    <cellStyle name="Separador de milhares 8 2 2 3 7 3" xfId="40610" xr:uid="{00000000-0005-0000-0000-000030860000}"/>
    <cellStyle name="Separador de milhares 8 2 2 3 7 4" xfId="20250" xr:uid="{00000000-0005-0000-0000-000031860000}"/>
    <cellStyle name="Separador de milhares 8 2 2 3 8" xfId="12122" xr:uid="{00000000-0005-0000-0000-000032860000}"/>
    <cellStyle name="Separador de milhares 8 2 2 3 8 2" xfId="31306" xr:uid="{00000000-0005-0000-0000-000033860000}"/>
    <cellStyle name="Separador de milhares 8 2 2 3 8 3" xfId="41486" xr:uid="{00000000-0005-0000-0000-000034860000}"/>
    <cellStyle name="Separador de milhares 8 2 2 3 8 4" xfId="21126" xr:uid="{00000000-0005-0000-0000-000035860000}"/>
    <cellStyle name="Separador de milhares 8 2 2 3 9" xfId="22003" xr:uid="{00000000-0005-0000-0000-000036860000}"/>
    <cellStyle name="Separador de milhares 8 2 2 3 9 2" xfId="32183" xr:uid="{00000000-0005-0000-0000-000037860000}"/>
    <cellStyle name="Separador de milhares 8 2 2 3 9 3" xfId="42363" xr:uid="{00000000-0005-0000-0000-000038860000}"/>
    <cellStyle name="Separador de milhares 8 2 2 4" xfId="4213" xr:uid="{00000000-0005-0000-0000-000039860000}"/>
    <cellStyle name="Separador de milhares 8 2 2 4 10" xfId="33581" xr:uid="{00000000-0005-0000-0000-00003A860000}"/>
    <cellStyle name="Separador de milhares 8 2 2 4 11" xfId="13220" xr:uid="{00000000-0005-0000-0000-00003B860000}"/>
    <cellStyle name="Separador de milhares 8 2 2 4 2" xfId="5090" xr:uid="{00000000-0005-0000-0000-00003C860000}"/>
    <cellStyle name="Separador de milhares 8 2 2 4 2 2" xfId="6842" xr:uid="{00000000-0005-0000-0000-00003D860000}"/>
    <cellStyle name="Separador de milhares 8 2 2 4 2 2 2" xfId="26029" xr:uid="{00000000-0005-0000-0000-00003E860000}"/>
    <cellStyle name="Separador de milhares 8 2 2 4 2 2 3" xfId="36209" xr:uid="{00000000-0005-0000-0000-00003F860000}"/>
    <cellStyle name="Separador de milhares 8 2 2 4 2 2 4" xfId="15848" xr:uid="{00000000-0005-0000-0000-000040860000}"/>
    <cellStyle name="Separador de milhares 8 2 2 4 2 3" xfId="8595" xr:uid="{00000000-0005-0000-0000-000041860000}"/>
    <cellStyle name="Separador de milhares 8 2 2 4 2 3 2" xfId="27782" xr:uid="{00000000-0005-0000-0000-000042860000}"/>
    <cellStyle name="Separador de milhares 8 2 2 4 2 3 3" xfId="37962" xr:uid="{00000000-0005-0000-0000-000043860000}"/>
    <cellStyle name="Separador de milhares 8 2 2 4 2 3 4" xfId="17601" xr:uid="{00000000-0005-0000-0000-000044860000}"/>
    <cellStyle name="Separador de milhares 8 2 2 4 2 4" xfId="10588" xr:uid="{00000000-0005-0000-0000-000045860000}"/>
    <cellStyle name="Separador de milhares 8 2 2 4 2 4 2" xfId="29772" xr:uid="{00000000-0005-0000-0000-000046860000}"/>
    <cellStyle name="Separador de milhares 8 2 2 4 2 4 3" xfId="39952" xr:uid="{00000000-0005-0000-0000-000047860000}"/>
    <cellStyle name="Separador de milhares 8 2 2 4 2 4 4" xfId="19592" xr:uid="{00000000-0005-0000-0000-000048860000}"/>
    <cellStyle name="Separador de milhares 8 2 2 4 2 5" xfId="24277" xr:uid="{00000000-0005-0000-0000-000049860000}"/>
    <cellStyle name="Separador de milhares 8 2 2 4 2 6" xfId="34457" xr:uid="{00000000-0005-0000-0000-00004A860000}"/>
    <cellStyle name="Separador de milhares 8 2 2 4 2 7" xfId="14096" xr:uid="{00000000-0005-0000-0000-00004B860000}"/>
    <cellStyle name="Separador de milhares 8 2 2 4 3" xfId="5966" xr:uid="{00000000-0005-0000-0000-00004C860000}"/>
    <cellStyle name="Separador de milhares 8 2 2 4 3 2" xfId="25153" xr:uid="{00000000-0005-0000-0000-00004D860000}"/>
    <cellStyle name="Separador de milhares 8 2 2 4 3 3" xfId="35333" xr:uid="{00000000-0005-0000-0000-00004E860000}"/>
    <cellStyle name="Separador de milhares 8 2 2 4 3 4" xfId="14972" xr:uid="{00000000-0005-0000-0000-00004F860000}"/>
    <cellStyle name="Separador de milhares 8 2 2 4 4" xfId="7719" xr:uid="{00000000-0005-0000-0000-000050860000}"/>
    <cellStyle name="Separador de milhares 8 2 2 4 4 2" xfId="26906" xr:uid="{00000000-0005-0000-0000-000051860000}"/>
    <cellStyle name="Separador de milhares 8 2 2 4 4 3" xfId="37086" xr:uid="{00000000-0005-0000-0000-000052860000}"/>
    <cellStyle name="Separador de milhares 8 2 2 4 4 4" xfId="16725" xr:uid="{00000000-0005-0000-0000-000053860000}"/>
    <cellStyle name="Separador de milhares 8 2 2 4 5" xfId="9712" xr:uid="{00000000-0005-0000-0000-000054860000}"/>
    <cellStyle name="Separador de milhares 8 2 2 4 5 2" xfId="28896" xr:uid="{00000000-0005-0000-0000-000055860000}"/>
    <cellStyle name="Separador de milhares 8 2 2 4 5 3" xfId="39076" xr:uid="{00000000-0005-0000-0000-000056860000}"/>
    <cellStyle name="Separador de milhares 8 2 2 4 5 4" xfId="18716" xr:uid="{00000000-0005-0000-0000-000057860000}"/>
    <cellStyle name="Separador de milhares 8 2 2 4 6" xfId="11465" xr:uid="{00000000-0005-0000-0000-000058860000}"/>
    <cellStyle name="Separador de milhares 8 2 2 4 6 2" xfId="30649" xr:uid="{00000000-0005-0000-0000-000059860000}"/>
    <cellStyle name="Separador de milhares 8 2 2 4 6 3" xfId="40829" xr:uid="{00000000-0005-0000-0000-00005A860000}"/>
    <cellStyle name="Separador de milhares 8 2 2 4 6 4" xfId="20469" xr:uid="{00000000-0005-0000-0000-00005B860000}"/>
    <cellStyle name="Separador de milhares 8 2 2 4 7" xfId="12341" xr:uid="{00000000-0005-0000-0000-00005C860000}"/>
    <cellStyle name="Separador de milhares 8 2 2 4 7 2" xfId="31525" xr:uid="{00000000-0005-0000-0000-00005D860000}"/>
    <cellStyle name="Separador de milhares 8 2 2 4 7 3" xfId="41705" xr:uid="{00000000-0005-0000-0000-00005E860000}"/>
    <cellStyle name="Separador de milhares 8 2 2 4 7 4" xfId="21345" xr:uid="{00000000-0005-0000-0000-00005F860000}"/>
    <cellStyle name="Separador de milhares 8 2 2 4 8" xfId="22222" xr:uid="{00000000-0005-0000-0000-000060860000}"/>
    <cellStyle name="Separador de milhares 8 2 2 4 8 2" xfId="32402" xr:uid="{00000000-0005-0000-0000-000061860000}"/>
    <cellStyle name="Separador de milhares 8 2 2 4 8 3" xfId="42582" xr:uid="{00000000-0005-0000-0000-000062860000}"/>
    <cellStyle name="Separador de milhares 8 2 2 4 9" xfId="23401" xr:uid="{00000000-0005-0000-0000-000063860000}"/>
    <cellStyle name="Separador de milhares 8 2 2 5" xfId="4652" xr:uid="{00000000-0005-0000-0000-000064860000}"/>
    <cellStyle name="Separador de milhares 8 2 2 5 2" xfId="6404" xr:uid="{00000000-0005-0000-0000-000065860000}"/>
    <cellStyle name="Separador de milhares 8 2 2 5 2 2" xfId="25591" xr:uid="{00000000-0005-0000-0000-000066860000}"/>
    <cellStyle name="Separador de milhares 8 2 2 5 2 3" xfId="35771" xr:uid="{00000000-0005-0000-0000-000067860000}"/>
    <cellStyle name="Separador de milhares 8 2 2 5 2 4" xfId="15410" xr:uid="{00000000-0005-0000-0000-000068860000}"/>
    <cellStyle name="Separador de milhares 8 2 2 5 3" xfId="8157" xr:uid="{00000000-0005-0000-0000-000069860000}"/>
    <cellStyle name="Separador de milhares 8 2 2 5 3 2" xfId="27344" xr:uid="{00000000-0005-0000-0000-00006A860000}"/>
    <cellStyle name="Separador de milhares 8 2 2 5 3 3" xfId="37524" xr:uid="{00000000-0005-0000-0000-00006B860000}"/>
    <cellStyle name="Separador de milhares 8 2 2 5 3 4" xfId="17163" xr:uid="{00000000-0005-0000-0000-00006C860000}"/>
    <cellStyle name="Separador de milhares 8 2 2 5 4" xfId="10150" xr:uid="{00000000-0005-0000-0000-00006D860000}"/>
    <cellStyle name="Separador de milhares 8 2 2 5 4 2" xfId="29334" xr:uid="{00000000-0005-0000-0000-00006E860000}"/>
    <cellStyle name="Separador de milhares 8 2 2 5 4 3" xfId="39514" xr:uid="{00000000-0005-0000-0000-00006F860000}"/>
    <cellStyle name="Separador de milhares 8 2 2 5 4 4" xfId="19154" xr:uid="{00000000-0005-0000-0000-000070860000}"/>
    <cellStyle name="Separador de milhares 8 2 2 5 5" xfId="23839" xr:uid="{00000000-0005-0000-0000-000071860000}"/>
    <cellStyle name="Separador de milhares 8 2 2 5 6" xfId="34019" xr:uid="{00000000-0005-0000-0000-000072860000}"/>
    <cellStyle name="Separador de milhares 8 2 2 5 7" xfId="13658" xr:uid="{00000000-0005-0000-0000-000073860000}"/>
    <cellStyle name="Separador de milhares 8 2 2 6" xfId="5528" xr:uid="{00000000-0005-0000-0000-000074860000}"/>
    <cellStyle name="Separador de milhares 8 2 2 6 2" xfId="9054" xr:uid="{00000000-0005-0000-0000-000075860000}"/>
    <cellStyle name="Separador de milhares 8 2 2 6 2 2" xfId="28238" xr:uid="{00000000-0005-0000-0000-000076860000}"/>
    <cellStyle name="Separador de milhares 8 2 2 6 2 3" xfId="38418" xr:uid="{00000000-0005-0000-0000-000077860000}"/>
    <cellStyle name="Separador de milhares 8 2 2 6 2 4" xfId="18058" xr:uid="{00000000-0005-0000-0000-000078860000}"/>
    <cellStyle name="Separador de milhares 8 2 2 6 3" xfId="24715" xr:uid="{00000000-0005-0000-0000-000079860000}"/>
    <cellStyle name="Separador de milhares 8 2 2 6 4" xfId="34895" xr:uid="{00000000-0005-0000-0000-00007A860000}"/>
    <cellStyle name="Separador de milhares 8 2 2 6 5" xfId="14534" xr:uid="{00000000-0005-0000-0000-00007B860000}"/>
    <cellStyle name="Separador de milhares 8 2 2 7" xfId="7281" xr:uid="{00000000-0005-0000-0000-00007C860000}"/>
    <cellStyle name="Separador de milhares 8 2 2 7 2" xfId="26468" xr:uid="{00000000-0005-0000-0000-00007D860000}"/>
    <cellStyle name="Separador de milhares 8 2 2 7 3" xfId="36648" xr:uid="{00000000-0005-0000-0000-00007E860000}"/>
    <cellStyle name="Separador de milhares 8 2 2 7 4" xfId="16287" xr:uid="{00000000-0005-0000-0000-00007F860000}"/>
    <cellStyle name="Separador de milhares 8 2 2 8" xfId="9274" xr:uid="{00000000-0005-0000-0000-000080860000}"/>
    <cellStyle name="Separador de milhares 8 2 2 8 2" xfId="28458" xr:uid="{00000000-0005-0000-0000-000081860000}"/>
    <cellStyle name="Separador de milhares 8 2 2 8 3" xfId="38638" xr:uid="{00000000-0005-0000-0000-000082860000}"/>
    <cellStyle name="Separador de milhares 8 2 2 8 4" xfId="18278" xr:uid="{00000000-0005-0000-0000-000083860000}"/>
    <cellStyle name="Separador de milhares 8 2 2 9" xfId="11027" xr:uid="{00000000-0005-0000-0000-000084860000}"/>
    <cellStyle name="Separador de milhares 8 2 2 9 2" xfId="30211" xr:uid="{00000000-0005-0000-0000-000085860000}"/>
    <cellStyle name="Separador de milhares 8 2 2 9 3" xfId="40391" xr:uid="{00000000-0005-0000-0000-000086860000}"/>
    <cellStyle name="Separador de milhares 8 2 2 9 4" xfId="20031" xr:uid="{00000000-0005-0000-0000-000087860000}"/>
    <cellStyle name="Separador de milhares 8 2 3" xfId="3772" xr:uid="{00000000-0005-0000-0000-000088860000}"/>
    <cellStyle name="Separador de milhares 8 2 3 10" xfId="11904" xr:uid="{00000000-0005-0000-0000-000089860000}"/>
    <cellStyle name="Separador de milhares 8 2 3 10 2" xfId="31088" xr:uid="{00000000-0005-0000-0000-00008A860000}"/>
    <cellStyle name="Separador de milhares 8 2 3 10 3" xfId="41268" xr:uid="{00000000-0005-0000-0000-00008B860000}"/>
    <cellStyle name="Separador de milhares 8 2 3 10 4" xfId="20908" xr:uid="{00000000-0005-0000-0000-00008C860000}"/>
    <cellStyle name="Separador de milhares 8 2 3 11" xfId="21785" xr:uid="{00000000-0005-0000-0000-00008D860000}"/>
    <cellStyle name="Separador de milhares 8 2 3 11 2" xfId="31965" xr:uid="{00000000-0005-0000-0000-00008E860000}"/>
    <cellStyle name="Separador de milhares 8 2 3 11 3" xfId="42145" xr:uid="{00000000-0005-0000-0000-00008F860000}"/>
    <cellStyle name="Separador de milhares 8 2 3 12" xfId="22681" xr:uid="{00000000-0005-0000-0000-000090860000}"/>
    <cellStyle name="Separador de milhares 8 2 3 12 2" xfId="32861" xr:uid="{00000000-0005-0000-0000-000091860000}"/>
    <cellStyle name="Separador de milhares 8 2 3 12 3" xfId="43041" xr:uid="{00000000-0005-0000-0000-000092860000}"/>
    <cellStyle name="Separador de milhares 8 2 3 13" xfId="22920" xr:uid="{00000000-0005-0000-0000-000093860000}"/>
    <cellStyle name="Separador de milhares 8 2 3 14" xfId="23089" xr:uid="{00000000-0005-0000-0000-000094860000}"/>
    <cellStyle name="Separador de milhares 8 2 3 15" xfId="33100" xr:uid="{00000000-0005-0000-0000-000095860000}"/>
    <cellStyle name="Separador de milhares 8 2 3 16" xfId="33269" xr:uid="{00000000-0005-0000-0000-000096860000}"/>
    <cellStyle name="Separador de milhares 8 2 3 17" xfId="43280" xr:uid="{00000000-0005-0000-0000-000097860000}"/>
    <cellStyle name="Separador de milhares 8 2 3 18" xfId="43519" xr:uid="{00000000-0005-0000-0000-000098860000}"/>
    <cellStyle name="Separador de milhares 8 2 3 19" xfId="12783" xr:uid="{00000000-0005-0000-0000-000099860000}"/>
    <cellStyle name="Separador de milhares 8 2 3 2" xfId="3893" xr:uid="{00000000-0005-0000-0000-00009A860000}"/>
    <cellStyle name="Separador de milhares 8 2 3 2 10" xfId="21903" xr:uid="{00000000-0005-0000-0000-00009B860000}"/>
    <cellStyle name="Separador de milhares 8 2 3 2 10 2" xfId="32083" xr:uid="{00000000-0005-0000-0000-00009C860000}"/>
    <cellStyle name="Separador de milhares 8 2 3 2 10 3" xfId="42263" xr:uid="{00000000-0005-0000-0000-00009D860000}"/>
    <cellStyle name="Separador de milhares 8 2 3 2 11" xfId="22799" xr:uid="{00000000-0005-0000-0000-00009E860000}"/>
    <cellStyle name="Separador de milhares 8 2 3 2 11 2" xfId="32979" xr:uid="{00000000-0005-0000-0000-00009F860000}"/>
    <cellStyle name="Separador de milhares 8 2 3 2 11 3" xfId="43159" xr:uid="{00000000-0005-0000-0000-0000A0860000}"/>
    <cellStyle name="Separador de milhares 8 2 3 2 12" xfId="23038" xr:uid="{00000000-0005-0000-0000-0000A1860000}"/>
    <cellStyle name="Separador de milhares 8 2 3 2 13" xfId="33218" xr:uid="{00000000-0005-0000-0000-0000A2860000}"/>
    <cellStyle name="Separador de milhares 8 2 3 2 14" xfId="43398" xr:uid="{00000000-0005-0000-0000-0000A3860000}"/>
    <cellStyle name="Separador de milhares 8 2 3 2 15" xfId="43637" xr:uid="{00000000-0005-0000-0000-0000A4860000}"/>
    <cellStyle name="Separador de milhares 8 2 3 2 16" xfId="12901" xr:uid="{00000000-0005-0000-0000-0000A5860000}"/>
    <cellStyle name="Separador de milhares 8 2 3 2 2" xfId="4113" xr:uid="{00000000-0005-0000-0000-0000A6860000}"/>
    <cellStyle name="Separador de milhares 8 2 3 2 2 10" xfId="23301" xr:uid="{00000000-0005-0000-0000-0000A7860000}"/>
    <cellStyle name="Separador de milhares 8 2 3 2 2 11" xfId="33481" xr:uid="{00000000-0005-0000-0000-0000A8860000}"/>
    <cellStyle name="Separador de milhares 8 2 3 2 2 12" xfId="13120" xr:uid="{00000000-0005-0000-0000-0000A9860000}"/>
    <cellStyle name="Separador de milhares 8 2 3 2 2 2" xfId="4551" xr:uid="{00000000-0005-0000-0000-0000AA860000}"/>
    <cellStyle name="Separador de milhares 8 2 3 2 2 2 10" xfId="33919" xr:uid="{00000000-0005-0000-0000-0000AB860000}"/>
    <cellStyle name="Separador de milhares 8 2 3 2 2 2 11" xfId="13558" xr:uid="{00000000-0005-0000-0000-0000AC860000}"/>
    <cellStyle name="Separador de milhares 8 2 3 2 2 2 2" xfId="5428" xr:uid="{00000000-0005-0000-0000-0000AD860000}"/>
    <cellStyle name="Separador de milhares 8 2 3 2 2 2 2 2" xfId="7180" xr:uid="{00000000-0005-0000-0000-0000AE860000}"/>
    <cellStyle name="Separador de milhares 8 2 3 2 2 2 2 2 2" xfId="26367" xr:uid="{00000000-0005-0000-0000-0000AF860000}"/>
    <cellStyle name="Separador de milhares 8 2 3 2 2 2 2 2 3" xfId="36547" xr:uid="{00000000-0005-0000-0000-0000B0860000}"/>
    <cellStyle name="Separador de milhares 8 2 3 2 2 2 2 2 4" xfId="16186" xr:uid="{00000000-0005-0000-0000-0000B1860000}"/>
    <cellStyle name="Separador de milhares 8 2 3 2 2 2 2 3" xfId="8933" xr:uid="{00000000-0005-0000-0000-0000B2860000}"/>
    <cellStyle name="Separador de milhares 8 2 3 2 2 2 2 3 2" xfId="28120" xr:uid="{00000000-0005-0000-0000-0000B3860000}"/>
    <cellStyle name="Separador de milhares 8 2 3 2 2 2 2 3 3" xfId="38300" xr:uid="{00000000-0005-0000-0000-0000B4860000}"/>
    <cellStyle name="Separador de milhares 8 2 3 2 2 2 2 3 4" xfId="17939" xr:uid="{00000000-0005-0000-0000-0000B5860000}"/>
    <cellStyle name="Separador de milhares 8 2 3 2 2 2 2 4" xfId="10926" xr:uid="{00000000-0005-0000-0000-0000B6860000}"/>
    <cellStyle name="Separador de milhares 8 2 3 2 2 2 2 4 2" xfId="30110" xr:uid="{00000000-0005-0000-0000-0000B7860000}"/>
    <cellStyle name="Separador de milhares 8 2 3 2 2 2 2 4 3" xfId="40290" xr:uid="{00000000-0005-0000-0000-0000B8860000}"/>
    <cellStyle name="Separador de milhares 8 2 3 2 2 2 2 4 4" xfId="19930" xr:uid="{00000000-0005-0000-0000-0000B9860000}"/>
    <cellStyle name="Separador de milhares 8 2 3 2 2 2 2 5" xfId="24615" xr:uid="{00000000-0005-0000-0000-0000BA860000}"/>
    <cellStyle name="Separador de milhares 8 2 3 2 2 2 2 6" xfId="34795" xr:uid="{00000000-0005-0000-0000-0000BB860000}"/>
    <cellStyle name="Separador de milhares 8 2 3 2 2 2 2 7" xfId="14434" xr:uid="{00000000-0005-0000-0000-0000BC860000}"/>
    <cellStyle name="Separador de milhares 8 2 3 2 2 2 3" xfId="6304" xr:uid="{00000000-0005-0000-0000-0000BD860000}"/>
    <cellStyle name="Separador de milhares 8 2 3 2 2 2 3 2" xfId="25491" xr:uid="{00000000-0005-0000-0000-0000BE860000}"/>
    <cellStyle name="Separador de milhares 8 2 3 2 2 2 3 3" xfId="35671" xr:uid="{00000000-0005-0000-0000-0000BF860000}"/>
    <cellStyle name="Separador de milhares 8 2 3 2 2 2 3 4" xfId="15310" xr:uid="{00000000-0005-0000-0000-0000C0860000}"/>
    <cellStyle name="Separador de milhares 8 2 3 2 2 2 4" xfId="8057" xr:uid="{00000000-0005-0000-0000-0000C1860000}"/>
    <cellStyle name="Separador de milhares 8 2 3 2 2 2 4 2" xfId="27244" xr:uid="{00000000-0005-0000-0000-0000C2860000}"/>
    <cellStyle name="Separador de milhares 8 2 3 2 2 2 4 3" xfId="37424" xr:uid="{00000000-0005-0000-0000-0000C3860000}"/>
    <cellStyle name="Separador de milhares 8 2 3 2 2 2 4 4" xfId="17063" xr:uid="{00000000-0005-0000-0000-0000C4860000}"/>
    <cellStyle name="Separador de milhares 8 2 3 2 2 2 5" xfId="10050" xr:uid="{00000000-0005-0000-0000-0000C5860000}"/>
    <cellStyle name="Separador de milhares 8 2 3 2 2 2 5 2" xfId="29234" xr:uid="{00000000-0005-0000-0000-0000C6860000}"/>
    <cellStyle name="Separador de milhares 8 2 3 2 2 2 5 3" xfId="39414" xr:uid="{00000000-0005-0000-0000-0000C7860000}"/>
    <cellStyle name="Separador de milhares 8 2 3 2 2 2 5 4" xfId="19054" xr:uid="{00000000-0005-0000-0000-0000C8860000}"/>
    <cellStyle name="Separador de milhares 8 2 3 2 2 2 6" xfId="11803" xr:uid="{00000000-0005-0000-0000-0000C9860000}"/>
    <cellStyle name="Separador de milhares 8 2 3 2 2 2 6 2" xfId="30987" xr:uid="{00000000-0005-0000-0000-0000CA860000}"/>
    <cellStyle name="Separador de milhares 8 2 3 2 2 2 6 3" xfId="41167" xr:uid="{00000000-0005-0000-0000-0000CB860000}"/>
    <cellStyle name="Separador de milhares 8 2 3 2 2 2 6 4" xfId="20807" xr:uid="{00000000-0005-0000-0000-0000CC860000}"/>
    <cellStyle name="Separador de milhares 8 2 3 2 2 2 7" xfId="12679" xr:uid="{00000000-0005-0000-0000-0000CD860000}"/>
    <cellStyle name="Separador de milhares 8 2 3 2 2 2 7 2" xfId="31863" xr:uid="{00000000-0005-0000-0000-0000CE860000}"/>
    <cellStyle name="Separador de milhares 8 2 3 2 2 2 7 3" xfId="42043" xr:uid="{00000000-0005-0000-0000-0000CF860000}"/>
    <cellStyle name="Separador de milhares 8 2 3 2 2 2 7 4" xfId="21683" xr:uid="{00000000-0005-0000-0000-0000D0860000}"/>
    <cellStyle name="Separador de milhares 8 2 3 2 2 2 8" xfId="22560" xr:uid="{00000000-0005-0000-0000-0000D1860000}"/>
    <cellStyle name="Separador de milhares 8 2 3 2 2 2 8 2" xfId="32740" xr:uid="{00000000-0005-0000-0000-0000D2860000}"/>
    <cellStyle name="Separador de milhares 8 2 3 2 2 2 8 3" xfId="42920" xr:uid="{00000000-0005-0000-0000-0000D3860000}"/>
    <cellStyle name="Separador de milhares 8 2 3 2 2 2 9" xfId="23739" xr:uid="{00000000-0005-0000-0000-0000D4860000}"/>
    <cellStyle name="Separador de milhares 8 2 3 2 2 3" xfId="4990" xr:uid="{00000000-0005-0000-0000-0000D5860000}"/>
    <cellStyle name="Separador de milhares 8 2 3 2 2 3 2" xfId="6742" xr:uid="{00000000-0005-0000-0000-0000D6860000}"/>
    <cellStyle name="Separador de milhares 8 2 3 2 2 3 2 2" xfId="25929" xr:uid="{00000000-0005-0000-0000-0000D7860000}"/>
    <cellStyle name="Separador de milhares 8 2 3 2 2 3 2 3" xfId="36109" xr:uid="{00000000-0005-0000-0000-0000D8860000}"/>
    <cellStyle name="Separador de milhares 8 2 3 2 2 3 2 4" xfId="15748" xr:uid="{00000000-0005-0000-0000-0000D9860000}"/>
    <cellStyle name="Separador de milhares 8 2 3 2 2 3 3" xfId="8495" xr:uid="{00000000-0005-0000-0000-0000DA860000}"/>
    <cellStyle name="Separador de milhares 8 2 3 2 2 3 3 2" xfId="27682" xr:uid="{00000000-0005-0000-0000-0000DB860000}"/>
    <cellStyle name="Separador de milhares 8 2 3 2 2 3 3 3" xfId="37862" xr:uid="{00000000-0005-0000-0000-0000DC860000}"/>
    <cellStyle name="Separador de milhares 8 2 3 2 2 3 3 4" xfId="17501" xr:uid="{00000000-0005-0000-0000-0000DD860000}"/>
    <cellStyle name="Separador de milhares 8 2 3 2 2 3 4" xfId="10488" xr:uid="{00000000-0005-0000-0000-0000DE860000}"/>
    <cellStyle name="Separador de milhares 8 2 3 2 2 3 4 2" xfId="29672" xr:uid="{00000000-0005-0000-0000-0000DF860000}"/>
    <cellStyle name="Separador de milhares 8 2 3 2 2 3 4 3" xfId="39852" xr:uid="{00000000-0005-0000-0000-0000E0860000}"/>
    <cellStyle name="Separador de milhares 8 2 3 2 2 3 4 4" xfId="19492" xr:uid="{00000000-0005-0000-0000-0000E1860000}"/>
    <cellStyle name="Separador de milhares 8 2 3 2 2 3 5" xfId="24177" xr:uid="{00000000-0005-0000-0000-0000E2860000}"/>
    <cellStyle name="Separador de milhares 8 2 3 2 2 3 6" xfId="34357" xr:uid="{00000000-0005-0000-0000-0000E3860000}"/>
    <cellStyle name="Separador de milhares 8 2 3 2 2 3 7" xfId="13996" xr:uid="{00000000-0005-0000-0000-0000E4860000}"/>
    <cellStyle name="Separador de milhares 8 2 3 2 2 4" xfId="5866" xr:uid="{00000000-0005-0000-0000-0000E5860000}"/>
    <cellStyle name="Separador de milhares 8 2 3 2 2 4 2" xfId="25053" xr:uid="{00000000-0005-0000-0000-0000E6860000}"/>
    <cellStyle name="Separador de milhares 8 2 3 2 2 4 3" xfId="35233" xr:uid="{00000000-0005-0000-0000-0000E7860000}"/>
    <cellStyle name="Separador de milhares 8 2 3 2 2 4 4" xfId="14872" xr:uid="{00000000-0005-0000-0000-0000E8860000}"/>
    <cellStyle name="Separador de milhares 8 2 3 2 2 5" xfId="7619" xr:uid="{00000000-0005-0000-0000-0000E9860000}"/>
    <cellStyle name="Separador de milhares 8 2 3 2 2 5 2" xfId="26806" xr:uid="{00000000-0005-0000-0000-0000EA860000}"/>
    <cellStyle name="Separador de milhares 8 2 3 2 2 5 3" xfId="36986" xr:uid="{00000000-0005-0000-0000-0000EB860000}"/>
    <cellStyle name="Separador de milhares 8 2 3 2 2 5 4" xfId="16625" xr:uid="{00000000-0005-0000-0000-0000EC860000}"/>
    <cellStyle name="Separador de milhares 8 2 3 2 2 6" xfId="9612" xr:uid="{00000000-0005-0000-0000-0000ED860000}"/>
    <cellStyle name="Separador de milhares 8 2 3 2 2 6 2" xfId="28796" xr:uid="{00000000-0005-0000-0000-0000EE860000}"/>
    <cellStyle name="Separador de milhares 8 2 3 2 2 6 3" xfId="38976" xr:uid="{00000000-0005-0000-0000-0000EF860000}"/>
    <cellStyle name="Separador de milhares 8 2 3 2 2 6 4" xfId="18616" xr:uid="{00000000-0005-0000-0000-0000F0860000}"/>
    <cellStyle name="Separador de milhares 8 2 3 2 2 7" xfId="11365" xr:uid="{00000000-0005-0000-0000-0000F1860000}"/>
    <cellStyle name="Separador de milhares 8 2 3 2 2 7 2" xfId="30549" xr:uid="{00000000-0005-0000-0000-0000F2860000}"/>
    <cellStyle name="Separador de milhares 8 2 3 2 2 7 3" xfId="40729" xr:uid="{00000000-0005-0000-0000-0000F3860000}"/>
    <cellStyle name="Separador de milhares 8 2 3 2 2 7 4" xfId="20369" xr:uid="{00000000-0005-0000-0000-0000F4860000}"/>
    <cellStyle name="Separador de milhares 8 2 3 2 2 8" xfId="12241" xr:uid="{00000000-0005-0000-0000-0000F5860000}"/>
    <cellStyle name="Separador de milhares 8 2 3 2 2 8 2" xfId="31425" xr:uid="{00000000-0005-0000-0000-0000F6860000}"/>
    <cellStyle name="Separador de milhares 8 2 3 2 2 8 3" xfId="41605" xr:uid="{00000000-0005-0000-0000-0000F7860000}"/>
    <cellStyle name="Separador de milhares 8 2 3 2 2 8 4" xfId="21245" xr:uid="{00000000-0005-0000-0000-0000F8860000}"/>
    <cellStyle name="Separador de milhares 8 2 3 2 2 9" xfId="22122" xr:uid="{00000000-0005-0000-0000-0000F9860000}"/>
    <cellStyle name="Separador de milhares 8 2 3 2 2 9 2" xfId="32302" xr:uid="{00000000-0005-0000-0000-0000FA860000}"/>
    <cellStyle name="Separador de milhares 8 2 3 2 2 9 3" xfId="42482" xr:uid="{00000000-0005-0000-0000-0000FB860000}"/>
    <cellStyle name="Separador de milhares 8 2 3 2 3" xfId="4332" xr:uid="{00000000-0005-0000-0000-0000FC860000}"/>
    <cellStyle name="Separador de milhares 8 2 3 2 3 10" xfId="33700" xr:uid="{00000000-0005-0000-0000-0000FD860000}"/>
    <cellStyle name="Separador de milhares 8 2 3 2 3 11" xfId="13339" xr:uid="{00000000-0005-0000-0000-0000FE860000}"/>
    <cellStyle name="Separador de milhares 8 2 3 2 3 2" xfId="5209" xr:uid="{00000000-0005-0000-0000-0000FF860000}"/>
    <cellStyle name="Separador de milhares 8 2 3 2 3 2 2" xfId="6961" xr:uid="{00000000-0005-0000-0000-000000870000}"/>
    <cellStyle name="Separador de milhares 8 2 3 2 3 2 2 2" xfId="26148" xr:uid="{00000000-0005-0000-0000-000001870000}"/>
    <cellStyle name="Separador de milhares 8 2 3 2 3 2 2 3" xfId="36328" xr:uid="{00000000-0005-0000-0000-000002870000}"/>
    <cellStyle name="Separador de milhares 8 2 3 2 3 2 2 4" xfId="15967" xr:uid="{00000000-0005-0000-0000-000003870000}"/>
    <cellStyle name="Separador de milhares 8 2 3 2 3 2 3" xfId="8714" xr:uid="{00000000-0005-0000-0000-000004870000}"/>
    <cellStyle name="Separador de milhares 8 2 3 2 3 2 3 2" xfId="27901" xr:uid="{00000000-0005-0000-0000-000005870000}"/>
    <cellStyle name="Separador de milhares 8 2 3 2 3 2 3 3" xfId="38081" xr:uid="{00000000-0005-0000-0000-000006870000}"/>
    <cellStyle name="Separador de milhares 8 2 3 2 3 2 3 4" xfId="17720" xr:uid="{00000000-0005-0000-0000-000007870000}"/>
    <cellStyle name="Separador de milhares 8 2 3 2 3 2 4" xfId="10707" xr:uid="{00000000-0005-0000-0000-000008870000}"/>
    <cellStyle name="Separador de milhares 8 2 3 2 3 2 4 2" xfId="29891" xr:uid="{00000000-0005-0000-0000-000009870000}"/>
    <cellStyle name="Separador de milhares 8 2 3 2 3 2 4 3" xfId="40071" xr:uid="{00000000-0005-0000-0000-00000A870000}"/>
    <cellStyle name="Separador de milhares 8 2 3 2 3 2 4 4" xfId="19711" xr:uid="{00000000-0005-0000-0000-00000B870000}"/>
    <cellStyle name="Separador de milhares 8 2 3 2 3 2 5" xfId="24396" xr:uid="{00000000-0005-0000-0000-00000C870000}"/>
    <cellStyle name="Separador de milhares 8 2 3 2 3 2 6" xfId="34576" xr:uid="{00000000-0005-0000-0000-00000D870000}"/>
    <cellStyle name="Separador de milhares 8 2 3 2 3 2 7" xfId="14215" xr:uid="{00000000-0005-0000-0000-00000E870000}"/>
    <cellStyle name="Separador de milhares 8 2 3 2 3 3" xfId="6085" xr:uid="{00000000-0005-0000-0000-00000F870000}"/>
    <cellStyle name="Separador de milhares 8 2 3 2 3 3 2" xfId="25272" xr:uid="{00000000-0005-0000-0000-000010870000}"/>
    <cellStyle name="Separador de milhares 8 2 3 2 3 3 3" xfId="35452" xr:uid="{00000000-0005-0000-0000-000011870000}"/>
    <cellStyle name="Separador de milhares 8 2 3 2 3 3 4" xfId="15091" xr:uid="{00000000-0005-0000-0000-000012870000}"/>
    <cellStyle name="Separador de milhares 8 2 3 2 3 4" xfId="7838" xr:uid="{00000000-0005-0000-0000-000013870000}"/>
    <cellStyle name="Separador de milhares 8 2 3 2 3 4 2" xfId="27025" xr:uid="{00000000-0005-0000-0000-000014870000}"/>
    <cellStyle name="Separador de milhares 8 2 3 2 3 4 3" xfId="37205" xr:uid="{00000000-0005-0000-0000-000015870000}"/>
    <cellStyle name="Separador de milhares 8 2 3 2 3 4 4" xfId="16844" xr:uid="{00000000-0005-0000-0000-000016870000}"/>
    <cellStyle name="Separador de milhares 8 2 3 2 3 5" xfId="9831" xr:uid="{00000000-0005-0000-0000-000017870000}"/>
    <cellStyle name="Separador de milhares 8 2 3 2 3 5 2" xfId="29015" xr:uid="{00000000-0005-0000-0000-000018870000}"/>
    <cellStyle name="Separador de milhares 8 2 3 2 3 5 3" xfId="39195" xr:uid="{00000000-0005-0000-0000-000019870000}"/>
    <cellStyle name="Separador de milhares 8 2 3 2 3 5 4" xfId="18835" xr:uid="{00000000-0005-0000-0000-00001A870000}"/>
    <cellStyle name="Separador de milhares 8 2 3 2 3 6" xfId="11584" xr:uid="{00000000-0005-0000-0000-00001B870000}"/>
    <cellStyle name="Separador de milhares 8 2 3 2 3 6 2" xfId="30768" xr:uid="{00000000-0005-0000-0000-00001C870000}"/>
    <cellStyle name="Separador de milhares 8 2 3 2 3 6 3" xfId="40948" xr:uid="{00000000-0005-0000-0000-00001D870000}"/>
    <cellStyle name="Separador de milhares 8 2 3 2 3 6 4" xfId="20588" xr:uid="{00000000-0005-0000-0000-00001E870000}"/>
    <cellStyle name="Separador de milhares 8 2 3 2 3 7" xfId="12460" xr:uid="{00000000-0005-0000-0000-00001F870000}"/>
    <cellStyle name="Separador de milhares 8 2 3 2 3 7 2" xfId="31644" xr:uid="{00000000-0005-0000-0000-000020870000}"/>
    <cellStyle name="Separador de milhares 8 2 3 2 3 7 3" xfId="41824" xr:uid="{00000000-0005-0000-0000-000021870000}"/>
    <cellStyle name="Separador de milhares 8 2 3 2 3 7 4" xfId="21464" xr:uid="{00000000-0005-0000-0000-000022870000}"/>
    <cellStyle name="Separador de milhares 8 2 3 2 3 8" xfId="22341" xr:uid="{00000000-0005-0000-0000-000023870000}"/>
    <cellStyle name="Separador de milhares 8 2 3 2 3 8 2" xfId="32521" xr:uid="{00000000-0005-0000-0000-000024870000}"/>
    <cellStyle name="Separador de milhares 8 2 3 2 3 8 3" xfId="42701" xr:uid="{00000000-0005-0000-0000-000025870000}"/>
    <cellStyle name="Separador de milhares 8 2 3 2 3 9" xfId="23520" xr:uid="{00000000-0005-0000-0000-000026870000}"/>
    <cellStyle name="Separador de milhares 8 2 3 2 4" xfId="4771" xr:uid="{00000000-0005-0000-0000-000027870000}"/>
    <cellStyle name="Separador de milhares 8 2 3 2 4 2" xfId="6523" xr:uid="{00000000-0005-0000-0000-000028870000}"/>
    <cellStyle name="Separador de milhares 8 2 3 2 4 2 2" xfId="25710" xr:uid="{00000000-0005-0000-0000-000029870000}"/>
    <cellStyle name="Separador de milhares 8 2 3 2 4 2 3" xfId="35890" xr:uid="{00000000-0005-0000-0000-00002A870000}"/>
    <cellStyle name="Separador de milhares 8 2 3 2 4 2 4" xfId="15529" xr:uid="{00000000-0005-0000-0000-00002B870000}"/>
    <cellStyle name="Separador de milhares 8 2 3 2 4 3" xfId="8276" xr:uid="{00000000-0005-0000-0000-00002C870000}"/>
    <cellStyle name="Separador de milhares 8 2 3 2 4 3 2" xfId="27463" xr:uid="{00000000-0005-0000-0000-00002D870000}"/>
    <cellStyle name="Separador de milhares 8 2 3 2 4 3 3" xfId="37643" xr:uid="{00000000-0005-0000-0000-00002E870000}"/>
    <cellStyle name="Separador de milhares 8 2 3 2 4 3 4" xfId="17282" xr:uid="{00000000-0005-0000-0000-00002F870000}"/>
    <cellStyle name="Separador de milhares 8 2 3 2 4 4" xfId="10269" xr:uid="{00000000-0005-0000-0000-000030870000}"/>
    <cellStyle name="Separador de milhares 8 2 3 2 4 4 2" xfId="29453" xr:uid="{00000000-0005-0000-0000-000031870000}"/>
    <cellStyle name="Separador de milhares 8 2 3 2 4 4 3" xfId="39633" xr:uid="{00000000-0005-0000-0000-000032870000}"/>
    <cellStyle name="Separador de milhares 8 2 3 2 4 4 4" xfId="19273" xr:uid="{00000000-0005-0000-0000-000033870000}"/>
    <cellStyle name="Separador de milhares 8 2 3 2 4 5" xfId="23958" xr:uid="{00000000-0005-0000-0000-000034870000}"/>
    <cellStyle name="Separador de milhares 8 2 3 2 4 6" xfId="34138" xr:uid="{00000000-0005-0000-0000-000035870000}"/>
    <cellStyle name="Separador de milhares 8 2 3 2 4 7" xfId="13777" xr:uid="{00000000-0005-0000-0000-000036870000}"/>
    <cellStyle name="Separador de milhares 8 2 3 2 5" xfId="5647" xr:uid="{00000000-0005-0000-0000-000037870000}"/>
    <cellStyle name="Separador de milhares 8 2 3 2 5 2" xfId="9173" xr:uid="{00000000-0005-0000-0000-000038870000}"/>
    <cellStyle name="Separador de milhares 8 2 3 2 5 2 2" xfId="28357" xr:uid="{00000000-0005-0000-0000-000039870000}"/>
    <cellStyle name="Separador de milhares 8 2 3 2 5 2 3" xfId="38537" xr:uid="{00000000-0005-0000-0000-00003A870000}"/>
    <cellStyle name="Separador de milhares 8 2 3 2 5 2 4" xfId="18177" xr:uid="{00000000-0005-0000-0000-00003B870000}"/>
    <cellStyle name="Separador de milhares 8 2 3 2 5 3" xfId="24834" xr:uid="{00000000-0005-0000-0000-00003C870000}"/>
    <cellStyle name="Separador de milhares 8 2 3 2 5 4" xfId="35014" xr:uid="{00000000-0005-0000-0000-00003D870000}"/>
    <cellStyle name="Separador de milhares 8 2 3 2 5 5" xfId="14653" xr:uid="{00000000-0005-0000-0000-00003E870000}"/>
    <cellStyle name="Separador de milhares 8 2 3 2 6" xfId="7400" xr:uid="{00000000-0005-0000-0000-00003F870000}"/>
    <cellStyle name="Separador de milhares 8 2 3 2 6 2" xfId="26587" xr:uid="{00000000-0005-0000-0000-000040870000}"/>
    <cellStyle name="Separador de milhares 8 2 3 2 6 3" xfId="36767" xr:uid="{00000000-0005-0000-0000-000041870000}"/>
    <cellStyle name="Separador de milhares 8 2 3 2 6 4" xfId="16406" xr:uid="{00000000-0005-0000-0000-000042870000}"/>
    <cellStyle name="Separador de milhares 8 2 3 2 7" xfId="9393" xr:uid="{00000000-0005-0000-0000-000043870000}"/>
    <cellStyle name="Separador de milhares 8 2 3 2 7 2" xfId="28577" xr:uid="{00000000-0005-0000-0000-000044870000}"/>
    <cellStyle name="Separador de milhares 8 2 3 2 7 3" xfId="38757" xr:uid="{00000000-0005-0000-0000-000045870000}"/>
    <cellStyle name="Separador de milhares 8 2 3 2 7 4" xfId="18397" xr:uid="{00000000-0005-0000-0000-000046870000}"/>
    <cellStyle name="Separador de milhares 8 2 3 2 8" xfId="11146" xr:uid="{00000000-0005-0000-0000-000047870000}"/>
    <cellStyle name="Separador de milhares 8 2 3 2 8 2" xfId="30330" xr:uid="{00000000-0005-0000-0000-000048870000}"/>
    <cellStyle name="Separador de milhares 8 2 3 2 8 3" xfId="40510" xr:uid="{00000000-0005-0000-0000-000049870000}"/>
    <cellStyle name="Separador de milhares 8 2 3 2 8 4" xfId="20150" xr:uid="{00000000-0005-0000-0000-00004A870000}"/>
    <cellStyle name="Separador de milhares 8 2 3 2 9" xfId="12022" xr:uid="{00000000-0005-0000-0000-00004B870000}"/>
    <cellStyle name="Separador de milhares 8 2 3 2 9 2" xfId="31206" xr:uid="{00000000-0005-0000-0000-00004C870000}"/>
    <cellStyle name="Separador de milhares 8 2 3 2 9 3" xfId="41386" xr:uid="{00000000-0005-0000-0000-00004D870000}"/>
    <cellStyle name="Separador de milhares 8 2 3 2 9 4" xfId="21026" xr:uid="{00000000-0005-0000-0000-00004E870000}"/>
    <cellStyle name="Separador de milhares 8 2 3 3" xfId="3995" xr:uid="{00000000-0005-0000-0000-00004F870000}"/>
    <cellStyle name="Separador de milhares 8 2 3 3 10" xfId="23183" xr:uid="{00000000-0005-0000-0000-000050870000}"/>
    <cellStyle name="Separador de milhares 8 2 3 3 11" xfId="33363" xr:uid="{00000000-0005-0000-0000-000051870000}"/>
    <cellStyle name="Separador de milhares 8 2 3 3 12" xfId="13002" xr:uid="{00000000-0005-0000-0000-000052870000}"/>
    <cellStyle name="Separador de milhares 8 2 3 3 2" xfId="4433" xr:uid="{00000000-0005-0000-0000-000053870000}"/>
    <cellStyle name="Separador de milhares 8 2 3 3 2 10" xfId="33801" xr:uid="{00000000-0005-0000-0000-000054870000}"/>
    <cellStyle name="Separador de milhares 8 2 3 3 2 11" xfId="13440" xr:uid="{00000000-0005-0000-0000-000055870000}"/>
    <cellStyle name="Separador de milhares 8 2 3 3 2 2" xfId="5310" xr:uid="{00000000-0005-0000-0000-000056870000}"/>
    <cellStyle name="Separador de milhares 8 2 3 3 2 2 2" xfId="7062" xr:uid="{00000000-0005-0000-0000-000057870000}"/>
    <cellStyle name="Separador de milhares 8 2 3 3 2 2 2 2" xfId="26249" xr:uid="{00000000-0005-0000-0000-000058870000}"/>
    <cellStyle name="Separador de milhares 8 2 3 3 2 2 2 3" xfId="36429" xr:uid="{00000000-0005-0000-0000-000059870000}"/>
    <cellStyle name="Separador de milhares 8 2 3 3 2 2 2 4" xfId="16068" xr:uid="{00000000-0005-0000-0000-00005A870000}"/>
    <cellStyle name="Separador de milhares 8 2 3 3 2 2 3" xfId="8815" xr:uid="{00000000-0005-0000-0000-00005B870000}"/>
    <cellStyle name="Separador de milhares 8 2 3 3 2 2 3 2" xfId="28002" xr:uid="{00000000-0005-0000-0000-00005C870000}"/>
    <cellStyle name="Separador de milhares 8 2 3 3 2 2 3 3" xfId="38182" xr:uid="{00000000-0005-0000-0000-00005D870000}"/>
    <cellStyle name="Separador de milhares 8 2 3 3 2 2 3 4" xfId="17821" xr:uid="{00000000-0005-0000-0000-00005E870000}"/>
    <cellStyle name="Separador de milhares 8 2 3 3 2 2 4" xfId="10808" xr:uid="{00000000-0005-0000-0000-00005F870000}"/>
    <cellStyle name="Separador de milhares 8 2 3 3 2 2 4 2" xfId="29992" xr:uid="{00000000-0005-0000-0000-000060870000}"/>
    <cellStyle name="Separador de milhares 8 2 3 3 2 2 4 3" xfId="40172" xr:uid="{00000000-0005-0000-0000-000061870000}"/>
    <cellStyle name="Separador de milhares 8 2 3 3 2 2 4 4" xfId="19812" xr:uid="{00000000-0005-0000-0000-000062870000}"/>
    <cellStyle name="Separador de milhares 8 2 3 3 2 2 5" xfId="24497" xr:uid="{00000000-0005-0000-0000-000063870000}"/>
    <cellStyle name="Separador de milhares 8 2 3 3 2 2 6" xfId="34677" xr:uid="{00000000-0005-0000-0000-000064870000}"/>
    <cellStyle name="Separador de milhares 8 2 3 3 2 2 7" xfId="14316" xr:uid="{00000000-0005-0000-0000-000065870000}"/>
    <cellStyle name="Separador de milhares 8 2 3 3 2 3" xfId="6186" xr:uid="{00000000-0005-0000-0000-000066870000}"/>
    <cellStyle name="Separador de milhares 8 2 3 3 2 3 2" xfId="25373" xr:uid="{00000000-0005-0000-0000-000067870000}"/>
    <cellStyle name="Separador de milhares 8 2 3 3 2 3 3" xfId="35553" xr:uid="{00000000-0005-0000-0000-000068870000}"/>
    <cellStyle name="Separador de milhares 8 2 3 3 2 3 4" xfId="15192" xr:uid="{00000000-0005-0000-0000-000069870000}"/>
    <cellStyle name="Separador de milhares 8 2 3 3 2 4" xfId="7939" xr:uid="{00000000-0005-0000-0000-00006A870000}"/>
    <cellStyle name="Separador de milhares 8 2 3 3 2 4 2" xfId="27126" xr:uid="{00000000-0005-0000-0000-00006B870000}"/>
    <cellStyle name="Separador de milhares 8 2 3 3 2 4 3" xfId="37306" xr:uid="{00000000-0005-0000-0000-00006C870000}"/>
    <cellStyle name="Separador de milhares 8 2 3 3 2 4 4" xfId="16945" xr:uid="{00000000-0005-0000-0000-00006D870000}"/>
    <cellStyle name="Separador de milhares 8 2 3 3 2 5" xfId="9932" xr:uid="{00000000-0005-0000-0000-00006E870000}"/>
    <cellStyle name="Separador de milhares 8 2 3 3 2 5 2" xfId="29116" xr:uid="{00000000-0005-0000-0000-00006F870000}"/>
    <cellStyle name="Separador de milhares 8 2 3 3 2 5 3" xfId="39296" xr:uid="{00000000-0005-0000-0000-000070870000}"/>
    <cellStyle name="Separador de milhares 8 2 3 3 2 5 4" xfId="18936" xr:uid="{00000000-0005-0000-0000-000071870000}"/>
    <cellStyle name="Separador de milhares 8 2 3 3 2 6" xfId="11685" xr:uid="{00000000-0005-0000-0000-000072870000}"/>
    <cellStyle name="Separador de milhares 8 2 3 3 2 6 2" xfId="30869" xr:uid="{00000000-0005-0000-0000-000073870000}"/>
    <cellStyle name="Separador de milhares 8 2 3 3 2 6 3" xfId="41049" xr:uid="{00000000-0005-0000-0000-000074870000}"/>
    <cellStyle name="Separador de milhares 8 2 3 3 2 6 4" xfId="20689" xr:uid="{00000000-0005-0000-0000-000075870000}"/>
    <cellStyle name="Separador de milhares 8 2 3 3 2 7" xfId="12561" xr:uid="{00000000-0005-0000-0000-000076870000}"/>
    <cellStyle name="Separador de milhares 8 2 3 3 2 7 2" xfId="31745" xr:uid="{00000000-0005-0000-0000-000077870000}"/>
    <cellStyle name="Separador de milhares 8 2 3 3 2 7 3" xfId="41925" xr:uid="{00000000-0005-0000-0000-000078870000}"/>
    <cellStyle name="Separador de milhares 8 2 3 3 2 7 4" xfId="21565" xr:uid="{00000000-0005-0000-0000-000079870000}"/>
    <cellStyle name="Separador de milhares 8 2 3 3 2 8" xfId="22442" xr:uid="{00000000-0005-0000-0000-00007A870000}"/>
    <cellStyle name="Separador de milhares 8 2 3 3 2 8 2" xfId="32622" xr:uid="{00000000-0005-0000-0000-00007B870000}"/>
    <cellStyle name="Separador de milhares 8 2 3 3 2 8 3" xfId="42802" xr:uid="{00000000-0005-0000-0000-00007C870000}"/>
    <cellStyle name="Separador de milhares 8 2 3 3 2 9" xfId="23621" xr:uid="{00000000-0005-0000-0000-00007D870000}"/>
    <cellStyle name="Separador de milhares 8 2 3 3 3" xfId="4872" xr:uid="{00000000-0005-0000-0000-00007E870000}"/>
    <cellStyle name="Separador de milhares 8 2 3 3 3 2" xfId="6624" xr:uid="{00000000-0005-0000-0000-00007F870000}"/>
    <cellStyle name="Separador de milhares 8 2 3 3 3 2 2" xfId="25811" xr:uid="{00000000-0005-0000-0000-000080870000}"/>
    <cellStyle name="Separador de milhares 8 2 3 3 3 2 3" xfId="35991" xr:uid="{00000000-0005-0000-0000-000081870000}"/>
    <cellStyle name="Separador de milhares 8 2 3 3 3 2 4" xfId="15630" xr:uid="{00000000-0005-0000-0000-000082870000}"/>
    <cellStyle name="Separador de milhares 8 2 3 3 3 3" xfId="8377" xr:uid="{00000000-0005-0000-0000-000083870000}"/>
    <cellStyle name="Separador de milhares 8 2 3 3 3 3 2" xfId="27564" xr:uid="{00000000-0005-0000-0000-000084870000}"/>
    <cellStyle name="Separador de milhares 8 2 3 3 3 3 3" xfId="37744" xr:uid="{00000000-0005-0000-0000-000085870000}"/>
    <cellStyle name="Separador de milhares 8 2 3 3 3 3 4" xfId="17383" xr:uid="{00000000-0005-0000-0000-000086870000}"/>
    <cellStyle name="Separador de milhares 8 2 3 3 3 4" xfId="10370" xr:uid="{00000000-0005-0000-0000-000087870000}"/>
    <cellStyle name="Separador de milhares 8 2 3 3 3 4 2" xfId="29554" xr:uid="{00000000-0005-0000-0000-000088870000}"/>
    <cellStyle name="Separador de milhares 8 2 3 3 3 4 3" xfId="39734" xr:uid="{00000000-0005-0000-0000-000089870000}"/>
    <cellStyle name="Separador de milhares 8 2 3 3 3 4 4" xfId="19374" xr:uid="{00000000-0005-0000-0000-00008A870000}"/>
    <cellStyle name="Separador de milhares 8 2 3 3 3 5" xfId="24059" xr:uid="{00000000-0005-0000-0000-00008B870000}"/>
    <cellStyle name="Separador de milhares 8 2 3 3 3 6" xfId="34239" xr:uid="{00000000-0005-0000-0000-00008C870000}"/>
    <cellStyle name="Separador de milhares 8 2 3 3 3 7" xfId="13878" xr:uid="{00000000-0005-0000-0000-00008D870000}"/>
    <cellStyle name="Separador de milhares 8 2 3 3 4" xfId="5748" xr:uid="{00000000-0005-0000-0000-00008E870000}"/>
    <cellStyle name="Separador de milhares 8 2 3 3 4 2" xfId="24935" xr:uid="{00000000-0005-0000-0000-00008F870000}"/>
    <cellStyle name="Separador de milhares 8 2 3 3 4 3" xfId="35115" xr:uid="{00000000-0005-0000-0000-000090870000}"/>
    <cellStyle name="Separador de milhares 8 2 3 3 4 4" xfId="14754" xr:uid="{00000000-0005-0000-0000-000091870000}"/>
    <cellStyle name="Separador de milhares 8 2 3 3 5" xfId="7501" xr:uid="{00000000-0005-0000-0000-000092870000}"/>
    <cellStyle name="Separador de milhares 8 2 3 3 5 2" xfId="26688" xr:uid="{00000000-0005-0000-0000-000093870000}"/>
    <cellStyle name="Separador de milhares 8 2 3 3 5 3" xfId="36868" xr:uid="{00000000-0005-0000-0000-000094870000}"/>
    <cellStyle name="Separador de milhares 8 2 3 3 5 4" xfId="16507" xr:uid="{00000000-0005-0000-0000-000095870000}"/>
    <cellStyle name="Separador de milhares 8 2 3 3 6" xfId="9494" xr:uid="{00000000-0005-0000-0000-000096870000}"/>
    <cellStyle name="Separador de milhares 8 2 3 3 6 2" xfId="28678" xr:uid="{00000000-0005-0000-0000-000097870000}"/>
    <cellStyle name="Separador de milhares 8 2 3 3 6 3" xfId="38858" xr:uid="{00000000-0005-0000-0000-000098870000}"/>
    <cellStyle name="Separador de milhares 8 2 3 3 6 4" xfId="18498" xr:uid="{00000000-0005-0000-0000-000099870000}"/>
    <cellStyle name="Separador de milhares 8 2 3 3 7" xfId="11247" xr:uid="{00000000-0005-0000-0000-00009A870000}"/>
    <cellStyle name="Separador de milhares 8 2 3 3 7 2" xfId="30431" xr:uid="{00000000-0005-0000-0000-00009B870000}"/>
    <cellStyle name="Separador de milhares 8 2 3 3 7 3" xfId="40611" xr:uid="{00000000-0005-0000-0000-00009C870000}"/>
    <cellStyle name="Separador de milhares 8 2 3 3 7 4" xfId="20251" xr:uid="{00000000-0005-0000-0000-00009D870000}"/>
    <cellStyle name="Separador de milhares 8 2 3 3 8" xfId="12123" xr:uid="{00000000-0005-0000-0000-00009E870000}"/>
    <cellStyle name="Separador de milhares 8 2 3 3 8 2" xfId="31307" xr:uid="{00000000-0005-0000-0000-00009F870000}"/>
    <cellStyle name="Separador de milhares 8 2 3 3 8 3" xfId="41487" xr:uid="{00000000-0005-0000-0000-0000A0870000}"/>
    <cellStyle name="Separador de milhares 8 2 3 3 8 4" xfId="21127" xr:uid="{00000000-0005-0000-0000-0000A1870000}"/>
    <cellStyle name="Separador de milhares 8 2 3 3 9" xfId="22004" xr:uid="{00000000-0005-0000-0000-0000A2870000}"/>
    <cellStyle name="Separador de milhares 8 2 3 3 9 2" xfId="32184" xr:uid="{00000000-0005-0000-0000-0000A3870000}"/>
    <cellStyle name="Separador de milhares 8 2 3 3 9 3" xfId="42364" xr:uid="{00000000-0005-0000-0000-0000A4870000}"/>
    <cellStyle name="Separador de milhares 8 2 3 4" xfId="4214" xr:uid="{00000000-0005-0000-0000-0000A5870000}"/>
    <cellStyle name="Separador de milhares 8 2 3 4 10" xfId="33582" xr:uid="{00000000-0005-0000-0000-0000A6870000}"/>
    <cellStyle name="Separador de milhares 8 2 3 4 11" xfId="13221" xr:uid="{00000000-0005-0000-0000-0000A7870000}"/>
    <cellStyle name="Separador de milhares 8 2 3 4 2" xfId="5091" xr:uid="{00000000-0005-0000-0000-0000A8870000}"/>
    <cellStyle name="Separador de milhares 8 2 3 4 2 2" xfId="6843" xr:uid="{00000000-0005-0000-0000-0000A9870000}"/>
    <cellStyle name="Separador de milhares 8 2 3 4 2 2 2" xfId="26030" xr:uid="{00000000-0005-0000-0000-0000AA870000}"/>
    <cellStyle name="Separador de milhares 8 2 3 4 2 2 3" xfId="36210" xr:uid="{00000000-0005-0000-0000-0000AB870000}"/>
    <cellStyle name="Separador de milhares 8 2 3 4 2 2 4" xfId="15849" xr:uid="{00000000-0005-0000-0000-0000AC870000}"/>
    <cellStyle name="Separador de milhares 8 2 3 4 2 3" xfId="8596" xr:uid="{00000000-0005-0000-0000-0000AD870000}"/>
    <cellStyle name="Separador de milhares 8 2 3 4 2 3 2" xfId="27783" xr:uid="{00000000-0005-0000-0000-0000AE870000}"/>
    <cellStyle name="Separador de milhares 8 2 3 4 2 3 3" xfId="37963" xr:uid="{00000000-0005-0000-0000-0000AF870000}"/>
    <cellStyle name="Separador de milhares 8 2 3 4 2 3 4" xfId="17602" xr:uid="{00000000-0005-0000-0000-0000B0870000}"/>
    <cellStyle name="Separador de milhares 8 2 3 4 2 4" xfId="10589" xr:uid="{00000000-0005-0000-0000-0000B1870000}"/>
    <cellStyle name="Separador de milhares 8 2 3 4 2 4 2" xfId="29773" xr:uid="{00000000-0005-0000-0000-0000B2870000}"/>
    <cellStyle name="Separador de milhares 8 2 3 4 2 4 3" xfId="39953" xr:uid="{00000000-0005-0000-0000-0000B3870000}"/>
    <cellStyle name="Separador de milhares 8 2 3 4 2 4 4" xfId="19593" xr:uid="{00000000-0005-0000-0000-0000B4870000}"/>
    <cellStyle name="Separador de milhares 8 2 3 4 2 5" xfId="24278" xr:uid="{00000000-0005-0000-0000-0000B5870000}"/>
    <cellStyle name="Separador de milhares 8 2 3 4 2 6" xfId="34458" xr:uid="{00000000-0005-0000-0000-0000B6870000}"/>
    <cellStyle name="Separador de milhares 8 2 3 4 2 7" xfId="14097" xr:uid="{00000000-0005-0000-0000-0000B7870000}"/>
    <cellStyle name="Separador de milhares 8 2 3 4 3" xfId="5967" xr:uid="{00000000-0005-0000-0000-0000B8870000}"/>
    <cellStyle name="Separador de milhares 8 2 3 4 3 2" xfId="25154" xr:uid="{00000000-0005-0000-0000-0000B9870000}"/>
    <cellStyle name="Separador de milhares 8 2 3 4 3 3" xfId="35334" xr:uid="{00000000-0005-0000-0000-0000BA870000}"/>
    <cellStyle name="Separador de milhares 8 2 3 4 3 4" xfId="14973" xr:uid="{00000000-0005-0000-0000-0000BB870000}"/>
    <cellStyle name="Separador de milhares 8 2 3 4 4" xfId="7720" xr:uid="{00000000-0005-0000-0000-0000BC870000}"/>
    <cellStyle name="Separador de milhares 8 2 3 4 4 2" xfId="26907" xr:uid="{00000000-0005-0000-0000-0000BD870000}"/>
    <cellStyle name="Separador de milhares 8 2 3 4 4 3" xfId="37087" xr:uid="{00000000-0005-0000-0000-0000BE870000}"/>
    <cellStyle name="Separador de milhares 8 2 3 4 4 4" xfId="16726" xr:uid="{00000000-0005-0000-0000-0000BF870000}"/>
    <cellStyle name="Separador de milhares 8 2 3 4 5" xfId="9713" xr:uid="{00000000-0005-0000-0000-0000C0870000}"/>
    <cellStyle name="Separador de milhares 8 2 3 4 5 2" xfId="28897" xr:uid="{00000000-0005-0000-0000-0000C1870000}"/>
    <cellStyle name="Separador de milhares 8 2 3 4 5 3" xfId="39077" xr:uid="{00000000-0005-0000-0000-0000C2870000}"/>
    <cellStyle name="Separador de milhares 8 2 3 4 5 4" xfId="18717" xr:uid="{00000000-0005-0000-0000-0000C3870000}"/>
    <cellStyle name="Separador de milhares 8 2 3 4 6" xfId="11466" xr:uid="{00000000-0005-0000-0000-0000C4870000}"/>
    <cellStyle name="Separador de milhares 8 2 3 4 6 2" xfId="30650" xr:uid="{00000000-0005-0000-0000-0000C5870000}"/>
    <cellStyle name="Separador de milhares 8 2 3 4 6 3" xfId="40830" xr:uid="{00000000-0005-0000-0000-0000C6870000}"/>
    <cellStyle name="Separador de milhares 8 2 3 4 6 4" xfId="20470" xr:uid="{00000000-0005-0000-0000-0000C7870000}"/>
    <cellStyle name="Separador de milhares 8 2 3 4 7" xfId="12342" xr:uid="{00000000-0005-0000-0000-0000C8870000}"/>
    <cellStyle name="Separador de milhares 8 2 3 4 7 2" xfId="31526" xr:uid="{00000000-0005-0000-0000-0000C9870000}"/>
    <cellStyle name="Separador de milhares 8 2 3 4 7 3" xfId="41706" xr:uid="{00000000-0005-0000-0000-0000CA870000}"/>
    <cellStyle name="Separador de milhares 8 2 3 4 7 4" xfId="21346" xr:uid="{00000000-0005-0000-0000-0000CB870000}"/>
    <cellStyle name="Separador de milhares 8 2 3 4 8" xfId="22223" xr:uid="{00000000-0005-0000-0000-0000CC870000}"/>
    <cellStyle name="Separador de milhares 8 2 3 4 8 2" xfId="32403" xr:uid="{00000000-0005-0000-0000-0000CD870000}"/>
    <cellStyle name="Separador de milhares 8 2 3 4 8 3" xfId="42583" xr:uid="{00000000-0005-0000-0000-0000CE870000}"/>
    <cellStyle name="Separador de milhares 8 2 3 4 9" xfId="23402" xr:uid="{00000000-0005-0000-0000-0000CF870000}"/>
    <cellStyle name="Separador de milhares 8 2 3 5" xfId="4653" xr:uid="{00000000-0005-0000-0000-0000D0870000}"/>
    <cellStyle name="Separador de milhares 8 2 3 5 2" xfId="6405" xr:uid="{00000000-0005-0000-0000-0000D1870000}"/>
    <cellStyle name="Separador de milhares 8 2 3 5 2 2" xfId="25592" xr:uid="{00000000-0005-0000-0000-0000D2870000}"/>
    <cellStyle name="Separador de milhares 8 2 3 5 2 3" xfId="35772" xr:uid="{00000000-0005-0000-0000-0000D3870000}"/>
    <cellStyle name="Separador de milhares 8 2 3 5 2 4" xfId="15411" xr:uid="{00000000-0005-0000-0000-0000D4870000}"/>
    <cellStyle name="Separador de milhares 8 2 3 5 3" xfId="8158" xr:uid="{00000000-0005-0000-0000-0000D5870000}"/>
    <cellStyle name="Separador de milhares 8 2 3 5 3 2" xfId="27345" xr:uid="{00000000-0005-0000-0000-0000D6870000}"/>
    <cellStyle name="Separador de milhares 8 2 3 5 3 3" xfId="37525" xr:uid="{00000000-0005-0000-0000-0000D7870000}"/>
    <cellStyle name="Separador de milhares 8 2 3 5 3 4" xfId="17164" xr:uid="{00000000-0005-0000-0000-0000D8870000}"/>
    <cellStyle name="Separador de milhares 8 2 3 5 4" xfId="10151" xr:uid="{00000000-0005-0000-0000-0000D9870000}"/>
    <cellStyle name="Separador de milhares 8 2 3 5 4 2" xfId="29335" xr:uid="{00000000-0005-0000-0000-0000DA870000}"/>
    <cellStyle name="Separador de milhares 8 2 3 5 4 3" xfId="39515" xr:uid="{00000000-0005-0000-0000-0000DB870000}"/>
    <cellStyle name="Separador de milhares 8 2 3 5 4 4" xfId="19155" xr:uid="{00000000-0005-0000-0000-0000DC870000}"/>
    <cellStyle name="Separador de milhares 8 2 3 5 5" xfId="23840" xr:uid="{00000000-0005-0000-0000-0000DD870000}"/>
    <cellStyle name="Separador de milhares 8 2 3 5 6" xfId="34020" xr:uid="{00000000-0005-0000-0000-0000DE870000}"/>
    <cellStyle name="Separador de milhares 8 2 3 5 7" xfId="13659" xr:uid="{00000000-0005-0000-0000-0000DF870000}"/>
    <cellStyle name="Separador de milhares 8 2 3 6" xfId="5529" xr:uid="{00000000-0005-0000-0000-0000E0870000}"/>
    <cellStyle name="Separador de milhares 8 2 3 6 2" xfId="9055" xr:uid="{00000000-0005-0000-0000-0000E1870000}"/>
    <cellStyle name="Separador de milhares 8 2 3 6 2 2" xfId="28239" xr:uid="{00000000-0005-0000-0000-0000E2870000}"/>
    <cellStyle name="Separador de milhares 8 2 3 6 2 3" xfId="38419" xr:uid="{00000000-0005-0000-0000-0000E3870000}"/>
    <cellStyle name="Separador de milhares 8 2 3 6 2 4" xfId="18059" xr:uid="{00000000-0005-0000-0000-0000E4870000}"/>
    <cellStyle name="Separador de milhares 8 2 3 6 3" xfId="24716" xr:uid="{00000000-0005-0000-0000-0000E5870000}"/>
    <cellStyle name="Separador de milhares 8 2 3 6 4" xfId="34896" xr:uid="{00000000-0005-0000-0000-0000E6870000}"/>
    <cellStyle name="Separador de milhares 8 2 3 6 5" xfId="14535" xr:uid="{00000000-0005-0000-0000-0000E7870000}"/>
    <cellStyle name="Separador de milhares 8 2 3 7" xfId="7282" xr:uid="{00000000-0005-0000-0000-0000E8870000}"/>
    <cellStyle name="Separador de milhares 8 2 3 7 2" xfId="26469" xr:uid="{00000000-0005-0000-0000-0000E9870000}"/>
    <cellStyle name="Separador de milhares 8 2 3 7 3" xfId="36649" xr:uid="{00000000-0005-0000-0000-0000EA870000}"/>
    <cellStyle name="Separador de milhares 8 2 3 7 4" xfId="16288" xr:uid="{00000000-0005-0000-0000-0000EB870000}"/>
    <cellStyle name="Separador de milhares 8 2 3 8" xfId="9275" xr:uid="{00000000-0005-0000-0000-0000EC870000}"/>
    <cellStyle name="Separador de milhares 8 2 3 8 2" xfId="28459" xr:uid="{00000000-0005-0000-0000-0000ED870000}"/>
    <cellStyle name="Separador de milhares 8 2 3 8 3" xfId="38639" xr:uid="{00000000-0005-0000-0000-0000EE870000}"/>
    <cellStyle name="Separador de milhares 8 2 3 8 4" xfId="18279" xr:uid="{00000000-0005-0000-0000-0000EF870000}"/>
    <cellStyle name="Separador de milhares 8 2 3 9" xfId="11028" xr:uid="{00000000-0005-0000-0000-0000F0870000}"/>
    <cellStyle name="Separador de milhares 8 2 3 9 2" xfId="30212" xr:uid="{00000000-0005-0000-0000-0000F1870000}"/>
    <cellStyle name="Separador de milhares 8 2 3 9 3" xfId="40392" xr:uid="{00000000-0005-0000-0000-0000F2870000}"/>
    <cellStyle name="Separador de milhares 8 2 3 9 4" xfId="20032" xr:uid="{00000000-0005-0000-0000-0000F3870000}"/>
    <cellStyle name="Separador de milhares 8 2 4" xfId="3770" xr:uid="{00000000-0005-0000-0000-0000F4870000}"/>
    <cellStyle name="Separador de milhares 8 2 4 10" xfId="11902" xr:uid="{00000000-0005-0000-0000-0000F5870000}"/>
    <cellStyle name="Separador de milhares 8 2 4 10 2" xfId="31086" xr:uid="{00000000-0005-0000-0000-0000F6870000}"/>
    <cellStyle name="Separador de milhares 8 2 4 10 3" xfId="41266" xr:uid="{00000000-0005-0000-0000-0000F7870000}"/>
    <cellStyle name="Separador de milhares 8 2 4 10 4" xfId="20906" xr:uid="{00000000-0005-0000-0000-0000F8870000}"/>
    <cellStyle name="Separador de milhares 8 2 4 11" xfId="21783" xr:uid="{00000000-0005-0000-0000-0000F9870000}"/>
    <cellStyle name="Separador de milhares 8 2 4 11 2" xfId="31963" xr:uid="{00000000-0005-0000-0000-0000FA870000}"/>
    <cellStyle name="Separador de milhares 8 2 4 11 3" xfId="42143" xr:uid="{00000000-0005-0000-0000-0000FB870000}"/>
    <cellStyle name="Separador de milhares 8 2 4 12" xfId="22679" xr:uid="{00000000-0005-0000-0000-0000FC870000}"/>
    <cellStyle name="Separador de milhares 8 2 4 12 2" xfId="32859" xr:uid="{00000000-0005-0000-0000-0000FD870000}"/>
    <cellStyle name="Separador de milhares 8 2 4 12 3" xfId="43039" xr:uid="{00000000-0005-0000-0000-0000FE870000}"/>
    <cellStyle name="Separador de milhares 8 2 4 13" xfId="22918" xr:uid="{00000000-0005-0000-0000-0000FF870000}"/>
    <cellStyle name="Separador de milhares 8 2 4 14" xfId="23087" xr:uid="{00000000-0005-0000-0000-000000880000}"/>
    <cellStyle name="Separador de milhares 8 2 4 15" xfId="33098" xr:uid="{00000000-0005-0000-0000-000001880000}"/>
    <cellStyle name="Separador de milhares 8 2 4 16" xfId="33267" xr:uid="{00000000-0005-0000-0000-000002880000}"/>
    <cellStyle name="Separador de milhares 8 2 4 17" xfId="43278" xr:uid="{00000000-0005-0000-0000-000003880000}"/>
    <cellStyle name="Separador de milhares 8 2 4 18" xfId="43517" xr:uid="{00000000-0005-0000-0000-000004880000}"/>
    <cellStyle name="Separador de milhares 8 2 4 19" xfId="12781" xr:uid="{00000000-0005-0000-0000-000005880000}"/>
    <cellStyle name="Separador de milhares 8 2 4 2" xfId="3891" xr:uid="{00000000-0005-0000-0000-000006880000}"/>
    <cellStyle name="Separador de milhares 8 2 4 2 10" xfId="21901" xr:uid="{00000000-0005-0000-0000-000007880000}"/>
    <cellStyle name="Separador de milhares 8 2 4 2 10 2" xfId="32081" xr:uid="{00000000-0005-0000-0000-000008880000}"/>
    <cellStyle name="Separador de milhares 8 2 4 2 10 3" xfId="42261" xr:uid="{00000000-0005-0000-0000-000009880000}"/>
    <cellStyle name="Separador de milhares 8 2 4 2 11" xfId="22797" xr:uid="{00000000-0005-0000-0000-00000A880000}"/>
    <cellStyle name="Separador de milhares 8 2 4 2 11 2" xfId="32977" xr:uid="{00000000-0005-0000-0000-00000B880000}"/>
    <cellStyle name="Separador de milhares 8 2 4 2 11 3" xfId="43157" xr:uid="{00000000-0005-0000-0000-00000C880000}"/>
    <cellStyle name="Separador de milhares 8 2 4 2 12" xfId="23036" xr:uid="{00000000-0005-0000-0000-00000D880000}"/>
    <cellStyle name="Separador de milhares 8 2 4 2 13" xfId="33216" xr:uid="{00000000-0005-0000-0000-00000E880000}"/>
    <cellStyle name="Separador de milhares 8 2 4 2 14" xfId="43396" xr:uid="{00000000-0005-0000-0000-00000F880000}"/>
    <cellStyle name="Separador de milhares 8 2 4 2 15" xfId="43635" xr:uid="{00000000-0005-0000-0000-000010880000}"/>
    <cellStyle name="Separador de milhares 8 2 4 2 16" xfId="12899" xr:uid="{00000000-0005-0000-0000-000011880000}"/>
    <cellStyle name="Separador de milhares 8 2 4 2 2" xfId="4111" xr:uid="{00000000-0005-0000-0000-000012880000}"/>
    <cellStyle name="Separador de milhares 8 2 4 2 2 10" xfId="23299" xr:uid="{00000000-0005-0000-0000-000013880000}"/>
    <cellStyle name="Separador de milhares 8 2 4 2 2 11" xfId="33479" xr:uid="{00000000-0005-0000-0000-000014880000}"/>
    <cellStyle name="Separador de milhares 8 2 4 2 2 12" xfId="13118" xr:uid="{00000000-0005-0000-0000-000015880000}"/>
    <cellStyle name="Separador de milhares 8 2 4 2 2 2" xfId="4549" xr:uid="{00000000-0005-0000-0000-000016880000}"/>
    <cellStyle name="Separador de milhares 8 2 4 2 2 2 10" xfId="33917" xr:uid="{00000000-0005-0000-0000-000017880000}"/>
    <cellStyle name="Separador de milhares 8 2 4 2 2 2 11" xfId="13556" xr:uid="{00000000-0005-0000-0000-000018880000}"/>
    <cellStyle name="Separador de milhares 8 2 4 2 2 2 2" xfId="5426" xr:uid="{00000000-0005-0000-0000-000019880000}"/>
    <cellStyle name="Separador de milhares 8 2 4 2 2 2 2 2" xfId="7178" xr:uid="{00000000-0005-0000-0000-00001A880000}"/>
    <cellStyle name="Separador de milhares 8 2 4 2 2 2 2 2 2" xfId="26365" xr:uid="{00000000-0005-0000-0000-00001B880000}"/>
    <cellStyle name="Separador de milhares 8 2 4 2 2 2 2 2 3" xfId="36545" xr:uid="{00000000-0005-0000-0000-00001C880000}"/>
    <cellStyle name="Separador de milhares 8 2 4 2 2 2 2 2 4" xfId="16184" xr:uid="{00000000-0005-0000-0000-00001D880000}"/>
    <cellStyle name="Separador de milhares 8 2 4 2 2 2 2 3" xfId="8931" xr:uid="{00000000-0005-0000-0000-00001E880000}"/>
    <cellStyle name="Separador de milhares 8 2 4 2 2 2 2 3 2" xfId="28118" xr:uid="{00000000-0005-0000-0000-00001F880000}"/>
    <cellStyle name="Separador de milhares 8 2 4 2 2 2 2 3 3" xfId="38298" xr:uid="{00000000-0005-0000-0000-000020880000}"/>
    <cellStyle name="Separador de milhares 8 2 4 2 2 2 2 3 4" xfId="17937" xr:uid="{00000000-0005-0000-0000-000021880000}"/>
    <cellStyle name="Separador de milhares 8 2 4 2 2 2 2 4" xfId="10924" xr:uid="{00000000-0005-0000-0000-000022880000}"/>
    <cellStyle name="Separador de milhares 8 2 4 2 2 2 2 4 2" xfId="30108" xr:uid="{00000000-0005-0000-0000-000023880000}"/>
    <cellStyle name="Separador de milhares 8 2 4 2 2 2 2 4 3" xfId="40288" xr:uid="{00000000-0005-0000-0000-000024880000}"/>
    <cellStyle name="Separador de milhares 8 2 4 2 2 2 2 4 4" xfId="19928" xr:uid="{00000000-0005-0000-0000-000025880000}"/>
    <cellStyle name="Separador de milhares 8 2 4 2 2 2 2 5" xfId="24613" xr:uid="{00000000-0005-0000-0000-000026880000}"/>
    <cellStyle name="Separador de milhares 8 2 4 2 2 2 2 6" xfId="34793" xr:uid="{00000000-0005-0000-0000-000027880000}"/>
    <cellStyle name="Separador de milhares 8 2 4 2 2 2 2 7" xfId="14432" xr:uid="{00000000-0005-0000-0000-000028880000}"/>
    <cellStyle name="Separador de milhares 8 2 4 2 2 2 3" xfId="6302" xr:uid="{00000000-0005-0000-0000-000029880000}"/>
    <cellStyle name="Separador de milhares 8 2 4 2 2 2 3 2" xfId="25489" xr:uid="{00000000-0005-0000-0000-00002A880000}"/>
    <cellStyle name="Separador de milhares 8 2 4 2 2 2 3 3" xfId="35669" xr:uid="{00000000-0005-0000-0000-00002B880000}"/>
    <cellStyle name="Separador de milhares 8 2 4 2 2 2 3 4" xfId="15308" xr:uid="{00000000-0005-0000-0000-00002C880000}"/>
    <cellStyle name="Separador de milhares 8 2 4 2 2 2 4" xfId="8055" xr:uid="{00000000-0005-0000-0000-00002D880000}"/>
    <cellStyle name="Separador de milhares 8 2 4 2 2 2 4 2" xfId="27242" xr:uid="{00000000-0005-0000-0000-00002E880000}"/>
    <cellStyle name="Separador de milhares 8 2 4 2 2 2 4 3" xfId="37422" xr:uid="{00000000-0005-0000-0000-00002F880000}"/>
    <cellStyle name="Separador de milhares 8 2 4 2 2 2 4 4" xfId="17061" xr:uid="{00000000-0005-0000-0000-000030880000}"/>
    <cellStyle name="Separador de milhares 8 2 4 2 2 2 5" xfId="10048" xr:uid="{00000000-0005-0000-0000-000031880000}"/>
    <cellStyle name="Separador de milhares 8 2 4 2 2 2 5 2" xfId="29232" xr:uid="{00000000-0005-0000-0000-000032880000}"/>
    <cellStyle name="Separador de milhares 8 2 4 2 2 2 5 3" xfId="39412" xr:uid="{00000000-0005-0000-0000-000033880000}"/>
    <cellStyle name="Separador de milhares 8 2 4 2 2 2 5 4" xfId="19052" xr:uid="{00000000-0005-0000-0000-000034880000}"/>
    <cellStyle name="Separador de milhares 8 2 4 2 2 2 6" xfId="11801" xr:uid="{00000000-0005-0000-0000-000035880000}"/>
    <cellStyle name="Separador de milhares 8 2 4 2 2 2 6 2" xfId="30985" xr:uid="{00000000-0005-0000-0000-000036880000}"/>
    <cellStyle name="Separador de milhares 8 2 4 2 2 2 6 3" xfId="41165" xr:uid="{00000000-0005-0000-0000-000037880000}"/>
    <cellStyle name="Separador de milhares 8 2 4 2 2 2 6 4" xfId="20805" xr:uid="{00000000-0005-0000-0000-000038880000}"/>
    <cellStyle name="Separador de milhares 8 2 4 2 2 2 7" xfId="12677" xr:uid="{00000000-0005-0000-0000-000039880000}"/>
    <cellStyle name="Separador de milhares 8 2 4 2 2 2 7 2" xfId="31861" xr:uid="{00000000-0005-0000-0000-00003A880000}"/>
    <cellStyle name="Separador de milhares 8 2 4 2 2 2 7 3" xfId="42041" xr:uid="{00000000-0005-0000-0000-00003B880000}"/>
    <cellStyle name="Separador de milhares 8 2 4 2 2 2 7 4" xfId="21681" xr:uid="{00000000-0005-0000-0000-00003C880000}"/>
    <cellStyle name="Separador de milhares 8 2 4 2 2 2 8" xfId="22558" xr:uid="{00000000-0005-0000-0000-00003D880000}"/>
    <cellStyle name="Separador de milhares 8 2 4 2 2 2 8 2" xfId="32738" xr:uid="{00000000-0005-0000-0000-00003E880000}"/>
    <cellStyle name="Separador de milhares 8 2 4 2 2 2 8 3" xfId="42918" xr:uid="{00000000-0005-0000-0000-00003F880000}"/>
    <cellStyle name="Separador de milhares 8 2 4 2 2 2 9" xfId="23737" xr:uid="{00000000-0005-0000-0000-000040880000}"/>
    <cellStyle name="Separador de milhares 8 2 4 2 2 3" xfId="4988" xr:uid="{00000000-0005-0000-0000-000041880000}"/>
    <cellStyle name="Separador de milhares 8 2 4 2 2 3 2" xfId="6740" xr:uid="{00000000-0005-0000-0000-000042880000}"/>
    <cellStyle name="Separador de milhares 8 2 4 2 2 3 2 2" xfId="25927" xr:uid="{00000000-0005-0000-0000-000043880000}"/>
    <cellStyle name="Separador de milhares 8 2 4 2 2 3 2 3" xfId="36107" xr:uid="{00000000-0005-0000-0000-000044880000}"/>
    <cellStyle name="Separador de milhares 8 2 4 2 2 3 2 4" xfId="15746" xr:uid="{00000000-0005-0000-0000-000045880000}"/>
    <cellStyle name="Separador de milhares 8 2 4 2 2 3 3" xfId="8493" xr:uid="{00000000-0005-0000-0000-000046880000}"/>
    <cellStyle name="Separador de milhares 8 2 4 2 2 3 3 2" xfId="27680" xr:uid="{00000000-0005-0000-0000-000047880000}"/>
    <cellStyle name="Separador de milhares 8 2 4 2 2 3 3 3" xfId="37860" xr:uid="{00000000-0005-0000-0000-000048880000}"/>
    <cellStyle name="Separador de milhares 8 2 4 2 2 3 3 4" xfId="17499" xr:uid="{00000000-0005-0000-0000-000049880000}"/>
    <cellStyle name="Separador de milhares 8 2 4 2 2 3 4" xfId="10486" xr:uid="{00000000-0005-0000-0000-00004A880000}"/>
    <cellStyle name="Separador de milhares 8 2 4 2 2 3 4 2" xfId="29670" xr:uid="{00000000-0005-0000-0000-00004B880000}"/>
    <cellStyle name="Separador de milhares 8 2 4 2 2 3 4 3" xfId="39850" xr:uid="{00000000-0005-0000-0000-00004C880000}"/>
    <cellStyle name="Separador de milhares 8 2 4 2 2 3 4 4" xfId="19490" xr:uid="{00000000-0005-0000-0000-00004D880000}"/>
    <cellStyle name="Separador de milhares 8 2 4 2 2 3 5" xfId="24175" xr:uid="{00000000-0005-0000-0000-00004E880000}"/>
    <cellStyle name="Separador de milhares 8 2 4 2 2 3 6" xfId="34355" xr:uid="{00000000-0005-0000-0000-00004F880000}"/>
    <cellStyle name="Separador de milhares 8 2 4 2 2 3 7" xfId="13994" xr:uid="{00000000-0005-0000-0000-000050880000}"/>
    <cellStyle name="Separador de milhares 8 2 4 2 2 4" xfId="5864" xr:uid="{00000000-0005-0000-0000-000051880000}"/>
    <cellStyle name="Separador de milhares 8 2 4 2 2 4 2" xfId="25051" xr:uid="{00000000-0005-0000-0000-000052880000}"/>
    <cellStyle name="Separador de milhares 8 2 4 2 2 4 3" xfId="35231" xr:uid="{00000000-0005-0000-0000-000053880000}"/>
    <cellStyle name="Separador de milhares 8 2 4 2 2 4 4" xfId="14870" xr:uid="{00000000-0005-0000-0000-000054880000}"/>
    <cellStyle name="Separador de milhares 8 2 4 2 2 5" xfId="7617" xr:uid="{00000000-0005-0000-0000-000055880000}"/>
    <cellStyle name="Separador de milhares 8 2 4 2 2 5 2" xfId="26804" xr:uid="{00000000-0005-0000-0000-000056880000}"/>
    <cellStyle name="Separador de milhares 8 2 4 2 2 5 3" xfId="36984" xr:uid="{00000000-0005-0000-0000-000057880000}"/>
    <cellStyle name="Separador de milhares 8 2 4 2 2 5 4" xfId="16623" xr:uid="{00000000-0005-0000-0000-000058880000}"/>
    <cellStyle name="Separador de milhares 8 2 4 2 2 6" xfId="9610" xr:uid="{00000000-0005-0000-0000-000059880000}"/>
    <cellStyle name="Separador de milhares 8 2 4 2 2 6 2" xfId="28794" xr:uid="{00000000-0005-0000-0000-00005A880000}"/>
    <cellStyle name="Separador de milhares 8 2 4 2 2 6 3" xfId="38974" xr:uid="{00000000-0005-0000-0000-00005B880000}"/>
    <cellStyle name="Separador de milhares 8 2 4 2 2 6 4" xfId="18614" xr:uid="{00000000-0005-0000-0000-00005C880000}"/>
    <cellStyle name="Separador de milhares 8 2 4 2 2 7" xfId="11363" xr:uid="{00000000-0005-0000-0000-00005D880000}"/>
    <cellStyle name="Separador de milhares 8 2 4 2 2 7 2" xfId="30547" xr:uid="{00000000-0005-0000-0000-00005E880000}"/>
    <cellStyle name="Separador de milhares 8 2 4 2 2 7 3" xfId="40727" xr:uid="{00000000-0005-0000-0000-00005F880000}"/>
    <cellStyle name="Separador de milhares 8 2 4 2 2 7 4" xfId="20367" xr:uid="{00000000-0005-0000-0000-000060880000}"/>
    <cellStyle name="Separador de milhares 8 2 4 2 2 8" xfId="12239" xr:uid="{00000000-0005-0000-0000-000061880000}"/>
    <cellStyle name="Separador de milhares 8 2 4 2 2 8 2" xfId="31423" xr:uid="{00000000-0005-0000-0000-000062880000}"/>
    <cellStyle name="Separador de milhares 8 2 4 2 2 8 3" xfId="41603" xr:uid="{00000000-0005-0000-0000-000063880000}"/>
    <cellStyle name="Separador de milhares 8 2 4 2 2 8 4" xfId="21243" xr:uid="{00000000-0005-0000-0000-000064880000}"/>
    <cellStyle name="Separador de milhares 8 2 4 2 2 9" xfId="22120" xr:uid="{00000000-0005-0000-0000-000065880000}"/>
    <cellStyle name="Separador de milhares 8 2 4 2 2 9 2" xfId="32300" xr:uid="{00000000-0005-0000-0000-000066880000}"/>
    <cellStyle name="Separador de milhares 8 2 4 2 2 9 3" xfId="42480" xr:uid="{00000000-0005-0000-0000-000067880000}"/>
    <cellStyle name="Separador de milhares 8 2 4 2 3" xfId="4330" xr:uid="{00000000-0005-0000-0000-000068880000}"/>
    <cellStyle name="Separador de milhares 8 2 4 2 3 10" xfId="33698" xr:uid="{00000000-0005-0000-0000-000069880000}"/>
    <cellStyle name="Separador de milhares 8 2 4 2 3 11" xfId="13337" xr:uid="{00000000-0005-0000-0000-00006A880000}"/>
    <cellStyle name="Separador de milhares 8 2 4 2 3 2" xfId="5207" xr:uid="{00000000-0005-0000-0000-00006B880000}"/>
    <cellStyle name="Separador de milhares 8 2 4 2 3 2 2" xfId="6959" xr:uid="{00000000-0005-0000-0000-00006C880000}"/>
    <cellStyle name="Separador de milhares 8 2 4 2 3 2 2 2" xfId="26146" xr:uid="{00000000-0005-0000-0000-00006D880000}"/>
    <cellStyle name="Separador de milhares 8 2 4 2 3 2 2 3" xfId="36326" xr:uid="{00000000-0005-0000-0000-00006E880000}"/>
    <cellStyle name="Separador de milhares 8 2 4 2 3 2 2 4" xfId="15965" xr:uid="{00000000-0005-0000-0000-00006F880000}"/>
    <cellStyle name="Separador de milhares 8 2 4 2 3 2 3" xfId="8712" xr:uid="{00000000-0005-0000-0000-000070880000}"/>
    <cellStyle name="Separador de milhares 8 2 4 2 3 2 3 2" xfId="27899" xr:uid="{00000000-0005-0000-0000-000071880000}"/>
    <cellStyle name="Separador de milhares 8 2 4 2 3 2 3 3" xfId="38079" xr:uid="{00000000-0005-0000-0000-000072880000}"/>
    <cellStyle name="Separador de milhares 8 2 4 2 3 2 3 4" xfId="17718" xr:uid="{00000000-0005-0000-0000-000073880000}"/>
    <cellStyle name="Separador de milhares 8 2 4 2 3 2 4" xfId="10705" xr:uid="{00000000-0005-0000-0000-000074880000}"/>
    <cellStyle name="Separador de milhares 8 2 4 2 3 2 4 2" xfId="29889" xr:uid="{00000000-0005-0000-0000-000075880000}"/>
    <cellStyle name="Separador de milhares 8 2 4 2 3 2 4 3" xfId="40069" xr:uid="{00000000-0005-0000-0000-000076880000}"/>
    <cellStyle name="Separador de milhares 8 2 4 2 3 2 4 4" xfId="19709" xr:uid="{00000000-0005-0000-0000-000077880000}"/>
    <cellStyle name="Separador de milhares 8 2 4 2 3 2 5" xfId="24394" xr:uid="{00000000-0005-0000-0000-000078880000}"/>
    <cellStyle name="Separador de milhares 8 2 4 2 3 2 6" xfId="34574" xr:uid="{00000000-0005-0000-0000-000079880000}"/>
    <cellStyle name="Separador de milhares 8 2 4 2 3 2 7" xfId="14213" xr:uid="{00000000-0005-0000-0000-00007A880000}"/>
    <cellStyle name="Separador de milhares 8 2 4 2 3 3" xfId="6083" xr:uid="{00000000-0005-0000-0000-00007B880000}"/>
    <cellStyle name="Separador de milhares 8 2 4 2 3 3 2" xfId="25270" xr:uid="{00000000-0005-0000-0000-00007C880000}"/>
    <cellStyle name="Separador de milhares 8 2 4 2 3 3 3" xfId="35450" xr:uid="{00000000-0005-0000-0000-00007D880000}"/>
    <cellStyle name="Separador de milhares 8 2 4 2 3 3 4" xfId="15089" xr:uid="{00000000-0005-0000-0000-00007E880000}"/>
    <cellStyle name="Separador de milhares 8 2 4 2 3 4" xfId="7836" xr:uid="{00000000-0005-0000-0000-00007F880000}"/>
    <cellStyle name="Separador de milhares 8 2 4 2 3 4 2" xfId="27023" xr:uid="{00000000-0005-0000-0000-000080880000}"/>
    <cellStyle name="Separador de milhares 8 2 4 2 3 4 3" xfId="37203" xr:uid="{00000000-0005-0000-0000-000081880000}"/>
    <cellStyle name="Separador de milhares 8 2 4 2 3 4 4" xfId="16842" xr:uid="{00000000-0005-0000-0000-000082880000}"/>
    <cellStyle name="Separador de milhares 8 2 4 2 3 5" xfId="9829" xr:uid="{00000000-0005-0000-0000-000083880000}"/>
    <cellStyle name="Separador de milhares 8 2 4 2 3 5 2" xfId="29013" xr:uid="{00000000-0005-0000-0000-000084880000}"/>
    <cellStyle name="Separador de milhares 8 2 4 2 3 5 3" xfId="39193" xr:uid="{00000000-0005-0000-0000-000085880000}"/>
    <cellStyle name="Separador de milhares 8 2 4 2 3 5 4" xfId="18833" xr:uid="{00000000-0005-0000-0000-000086880000}"/>
    <cellStyle name="Separador de milhares 8 2 4 2 3 6" xfId="11582" xr:uid="{00000000-0005-0000-0000-000087880000}"/>
    <cellStyle name="Separador de milhares 8 2 4 2 3 6 2" xfId="30766" xr:uid="{00000000-0005-0000-0000-000088880000}"/>
    <cellStyle name="Separador de milhares 8 2 4 2 3 6 3" xfId="40946" xr:uid="{00000000-0005-0000-0000-000089880000}"/>
    <cellStyle name="Separador de milhares 8 2 4 2 3 6 4" xfId="20586" xr:uid="{00000000-0005-0000-0000-00008A880000}"/>
    <cellStyle name="Separador de milhares 8 2 4 2 3 7" xfId="12458" xr:uid="{00000000-0005-0000-0000-00008B880000}"/>
    <cellStyle name="Separador de milhares 8 2 4 2 3 7 2" xfId="31642" xr:uid="{00000000-0005-0000-0000-00008C880000}"/>
    <cellStyle name="Separador de milhares 8 2 4 2 3 7 3" xfId="41822" xr:uid="{00000000-0005-0000-0000-00008D880000}"/>
    <cellStyle name="Separador de milhares 8 2 4 2 3 7 4" xfId="21462" xr:uid="{00000000-0005-0000-0000-00008E880000}"/>
    <cellStyle name="Separador de milhares 8 2 4 2 3 8" xfId="22339" xr:uid="{00000000-0005-0000-0000-00008F880000}"/>
    <cellStyle name="Separador de milhares 8 2 4 2 3 8 2" xfId="32519" xr:uid="{00000000-0005-0000-0000-000090880000}"/>
    <cellStyle name="Separador de milhares 8 2 4 2 3 8 3" xfId="42699" xr:uid="{00000000-0005-0000-0000-000091880000}"/>
    <cellStyle name="Separador de milhares 8 2 4 2 3 9" xfId="23518" xr:uid="{00000000-0005-0000-0000-000092880000}"/>
    <cellStyle name="Separador de milhares 8 2 4 2 4" xfId="4769" xr:uid="{00000000-0005-0000-0000-000093880000}"/>
    <cellStyle name="Separador de milhares 8 2 4 2 4 2" xfId="6521" xr:uid="{00000000-0005-0000-0000-000094880000}"/>
    <cellStyle name="Separador de milhares 8 2 4 2 4 2 2" xfId="25708" xr:uid="{00000000-0005-0000-0000-000095880000}"/>
    <cellStyle name="Separador de milhares 8 2 4 2 4 2 3" xfId="35888" xr:uid="{00000000-0005-0000-0000-000096880000}"/>
    <cellStyle name="Separador de milhares 8 2 4 2 4 2 4" xfId="15527" xr:uid="{00000000-0005-0000-0000-000097880000}"/>
    <cellStyle name="Separador de milhares 8 2 4 2 4 3" xfId="8274" xr:uid="{00000000-0005-0000-0000-000098880000}"/>
    <cellStyle name="Separador de milhares 8 2 4 2 4 3 2" xfId="27461" xr:uid="{00000000-0005-0000-0000-000099880000}"/>
    <cellStyle name="Separador de milhares 8 2 4 2 4 3 3" xfId="37641" xr:uid="{00000000-0005-0000-0000-00009A880000}"/>
    <cellStyle name="Separador de milhares 8 2 4 2 4 3 4" xfId="17280" xr:uid="{00000000-0005-0000-0000-00009B880000}"/>
    <cellStyle name="Separador de milhares 8 2 4 2 4 4" xfId="10267" xr:uid="{00000000-0005-0000-0000-00009C880000}"/>
    <cellStyle name="Separador de milhares 8 2 4 2 4 4 2" xfId="29451" xr:uid="{00000000-0005-0000-0000-00009D880000}"/>
    <cellStyle name="Separador de milhares 8 2 4 2 4 4 3" xfId="39631" xr:uid="{00000000-0005-0000-0000-00009E880000}"/>
    <cellStyle name="Separador de milhares 8 2 4 2 4 4 4" xfId="19271" xr:uid="{00000000-0005-0000-0000-00009F880000}"/>
    <cellStyle name="Separador de milhares 8 2 4 2 4 5" xfId="23956" xr:uid="{00000000-0005-0000-0000-0000A0880000}"/>
    <cellStyle name="Separador de milhares 8 2 4 2 4 6" xfId="34136" xr:uid="{00000000-0005-0000-0000-0000A1880000}"/>
    <cellStyle name="Separador de milhares 8 2 4 2 4 7" xfId="13775" xr:uid="{00000000-0005-0000-0000-0000A2880000}"/>
    <cellStyle name="Separador de milhares 8 2 4 2 5" xfId="5645" xr:uid="{00000000-0005-0000-0000-0000A3880000}"/>
    <cellStyle name="Separador de milhares 8 2 4 2 5 2" xfId="9171" xr:uid="{00000000-0005-0000-0000-0000A4880000}"/>
    <cellStyle name="Separador de milhares 8 2 4 2 5 2 2" xfId="28355" xr:uid="{00000000-0005-0000-0000-0000A5880000}"/>
    <cellStyle name="Separador de milhares 8 2 4 2 5 2 3" xfId="38535" xr:uid="{00000000-0005-0000-0000-0000A6880000}"/>
    <cellStyle name="Separador de milhares 8 2 4 2 5 2 4" xfId="18175" xr:uid="{00000000-0005-0000-0000-0000A7880000}"/>
    <cellStyle name="Separador de milhares 8 2 4 2 5 3" xfId="24832" xr:uid="{00000000-0005-0000-0000-0000A8880000}"/>
    <cellStyle name="Separador de milhares 8 2 4 2 5 4" xfId="35012" xr:uid="{00000000-0005-0000-0000-0000A9880000}"/>
    <cellStyle name="Separador de milhares 8 2 4 2 5 5" xfId="14651" xr:uid="{00000000-0005-0000-0000-0000AA880000}"/>
    <cellStyle name="Separador de milhares 8 2 4 2 6" xfId="7398" xr:uid="{00000000-0005-0000-0000-0000AB880000}"/>
    <cellStyle name="Separador de milhares 8 2 4 2 6 2" xfId="26585" xr:uid="{00000000-0005-0000-0000-0000AC880000}"/>
    <cellStyle name="Separador de milhares 8 2 4 2 6 3" xfId="36765" xr:uid="{00000000-0005-0000-0000-0000AD880000}"/>
    <cellStyle name="Separador de milhares 8 2 4 2 6 4" xfId="16404" xr:uid="{00000000-0005-0000-0000-0000AE880000}"/>
    <cellStyle name="Separador de milhares 8 2 4 2 7" xfId="9391" xr:uid="{00000000-0005-0000-0000-0000AF880000}"/>
    <cellStyle name="Separador de milhares 8 2 4 2 7 2" xfId="28575" xr:uid="{00000000-0005-0000-0000-0000B0880000}"/>
    <cellStyle name="Separador de milhares 8 2 4 2 7 3" xfId="38755" xr:uid="{00000000-0005-0000-0000-0000B1880000}"/>
    <cellStyle name="Separador de milhares 8 2 4 2 7 4" xfId="18395" xr:uid="{00000000-0005-0000-0000-0000B2880000}"/>
    <cellStyle name="Separador de milhares 8 2 4 2 8" xfId="11144" xr:uid="{00000000-0005-0000-0000-0000B3880000}"/>
    <cellStyle name="Separador de milhares 8 2 4 2 8 2" xfId="30328" xr:uid="{00000000-0005-0000-0000-0000B4880000}"/>
    <cellStyle name="Separador de milhares 8 2 4 2 8 3" xfId="40508" xr:uid="{00000000-0005-0000-0000-0000B5880000}"/>
    <cellStyle name="Separador de milhares 8 2 4 2 8 4" xfId="20148" xr:uid="{00000000-0005-0000-0000-0000B6880000}"/>
    <cellStyle name="Separador de milhares 8 2 4 2 9" xfId="12020" xr:uid="{00000000-0005-0000-0000-0000B7880000}"/>
    <cellStyle name="Separador de milhares 8 2 4 2 9 2" xfId="31204" xr:uid="{00000000-0005-0000-0000-0000B8880000}"/>
    <cellStyle name="Separador de milhares 8 2 4 2 9 3" xfId="41384" xr:uid="{00000000-0005-0000-0000-0000B9880000}"/>
    <cellStyle name="Separador de milhares 8 2 4 2 9 4" xfId="21024" xr:uid="{00000000-0005-0000-0000-0000BA880000}"/>
    <cellStyle name="Separador de milhares 8 2 4 3" xfId="3993" xr:uid="{00000000-0005-0000-0000-0000BB880000}"/>
    <cellStyle name="Separador de milhares 8 2 4 3 10" xfId="23181" xr:uid="{00000000-0005-0000-0000-0000BC880000}"/>
    <cellStyle name="Separador de milhares 8 2 4 3 11" xfId="33361" xr:uid="{00000000-0005-0000-0000-0000BD880000}"/>
    <cellStyle name="Separador de milhares 8 2 4 3 12" xfId="13000" xr:uid="{00000000-0005-0000-0000-0000BE880000}"/>
    <cellStyle name="Separador de milhares 8 2 4 3 2" xfId="4431" xr:uid="{00000000-0005-0000-0000-0000BF880000}"/>
    <cellStyle name="Separador de milhares 8 2 4 3 2 10" xfId="33799" xr:uid="{00000000-0005-0000-0000-0000C0880000}"/>
    <cellStyle name="Separador de milhares 8 2 4 3 2 11" xfId="13438" xr:uid="{00000000-0005-0000-0000-0000C1880000}"/>
    <cellStyle name="Separador de milhares 8 2 4 3 2 2" xfId="5308" xr:uid="{00000000-0005-0000-0000-0000C2880000}"/>
    <cellStyle name="Separador de milhares 8 2 4 3 2 2 2" xfId="7060" xr:uid="{00000000-0005-0000-0000-0000C3880000}"/>
    <cellStyle name="Separador de milhares 8 2 4 3 2 2 2 2" xfId="26247" xr:uid="{00000000-0005-0000-0000-0000C4880000}"/>
    <cellStyle name="Separador de milhares 8 2 4 3 2 2 2 3" xfId="36427" xr:uid="{00000000-0005-0000-0000-0000C5880000}"/>
    <cellStyle name="Separador de milhares 8 2 4 3 2 2 2 4" xfId="16066" xr:uid="{00000000-0005-0000-0000-0000C6880000}"/>
    <cellStyle name="Separador de milhares 8 2 4 3 2 2 3" xfId="8813" xr:uid="{00000000-0005-0000-0000-0000C7880000}"/>
    <cellStyle name="Separador de milhares 8 2 4 3 2 2 3 2" xfId="28000" xr:uid="{00000000-0005-0000-0000-0000C8880000}"/>
    <cellStyle name="Separador de milhares 8 2 4 3 2 2 3 3" xfId="38180" xr:uid="{00000000-0005-0000-0000-0000C9880000}"/>
    <cellStyle name="Separador de milhares 8 2 4 3 2 2 3 4" xfId="17819" xr:uid="{00000000-0005-0000-0000-0000CA880000}"/>
    <cellStyle name="Separador de milhares 8 2 4 3 2 2 4" xfId="10806" xr:uid="{00000000-0005-0000-0000-0000CB880000}"/>
    <cellStyle name="Separador de milhares 8 2 4 3 2 2 4 2" xfId="29990" xr:uid="{00000000-0005-0000-0000-0000CC880000}"/>
    <cellStyle name="Separador de milhares 8 2 4 3 2 2 4 3" xfId="40170" xr:uid="{00000000-0005-0000-0000-0000CD880000}"/>
    <cellStyle name="Separador de milhares 8 2 4 3 2 2 4 4" xfId="19810" xr:uid="{00000000-0005-0000-0000-0000CE880000}"/>
    <cellStyle name="Separador de milhares 8 2 4 3 2 2 5" xfId="24495" xr:uid="{00000000-0005-0000-0000-0000CF880000}"/>
    <cellStyle name="Separador de milhares 8 2 4 3 2 2 6" xfId="34675" xr:uid="{00000000-0005-0000-0000-0000D0880000}"/>
    <cellStyle name="Separador de milhares 8 2 4 3 2 2 7" xfId="14314" xr:uid="{00000000-0005-0000-0000-0000D1880000}"/>
    <cellStyle name="Separador de milhares 8 2 4 3 2 3" xfId="6184" xr:uid="{00000000-0005-0000-0000-0000D2880000}"/>
    <cellStyle name="Separador de milhares 8 2 4 3 2 3 2" xfId="25371" xr:uid="{00000000-0005-0000-0000-0000D3880000}"/>
    <cellStyle name="Separador de milhares 8 2 4 3 2 3 3" xfId="35551" xr:uid="{00000000-0005-0000-0000-0000D4880000}"/>
    <cellStyle name="Separador de milhares 8 2 4 3 2 3 4" xfId="15190" xr:uid="{00000000-0005-0000-0000-0000D5880000}"/>
    <cellStyle name="Separador de milhares 8 2 4 3 2 4" xfId="7937" xr:uid="{00000000-0005-0000-0000-0000D6880000}"/>
    <cellStyle name="Separador de milhares 8 2 4 3 2 4 2" xfId="27124" xr:uid="{00000000-0005-0000-0000-0000D7880000}"/>
    <cellStyle name="Separador de milhares 8 2 4 3 2 4 3" xfId="37304" xr:uid="{00000000-0005-0000-0000-0000D8880000}"/>
    <cellStyle name="Separador de milhares 8 2 4 3 2 4 4" xfId="16943" xr:uid="{00000000-0005-0000-0000-0000D9880000}"/>
    <cellStyle name="Separador de milhares 8 2 4 3 2 5" xfId="9930" xr:uid="{00000000-0005-0000-0000-0000DA880000}"/>
    <cellStyle name="Separador de milhares 8 2 4 3 2 5 2" xfId="29114" xr:uid="{00000000-0005-0000-0000-0000DB880000}"/>
    <cellStyle name="Separador de milhares 8 2 4 3 2 5 3" xfId="39294" xr:uid="{00000000-0005-0000-0000-0000DC880000}"/>
    <cellStyle name="Separador de milhares 8 2 4 3 2 5 4" xfId="18934" xr:uid="{00000000-0005-0000-0000-0000DD880000}"/>
    <cellStyle name="Separador de milhares 8 2 4 3 2 6" xfId="11683" xr:uid="{00000000-0005-0000-0000-0000DE880000}"/>
    <cellStyle name="Separador de milhares 8 2 4 3 2 6 2" xfId="30867" xr:uid="{00000000-0005-0000-0000-0000DF880000}"/>
    <cellStyle name="Separador de milhares 8 2 4 3 2 6 3" xfId="41047" xr:uid="{00000000-0005-0000-0000-0000E0880000}"/>
    <cellStyle name="Separador de milhares 8 2 4 3 2 6 4" xfId="20687" xr:uid="{00000000-0005-0000-0000-0000E1880000}"/>
    <cellStyle name="Separador de milhares 8 2 4 3 2 7" xfId="12559" xr:uid="{00000000-0005-0000-0000-0000E2880000}"/>
    <cellStyle name="Separador de milhares 8 2 4 3 2 7 2" xfId="31743" xr:uid="{00000000-0005-0000-0000-0000E3880000}"/>
    <cellStyle name="Separador de milhares 8 2 4 3 2 7 3" xfId="41923" xr:uid="{00000000-0005-0000-0000-0000E4880000}"/>
    <cellStyle name="Separador de milhares 8 2 4 3 2 7 4" xfId="21563" xr:uid="{00000000-0005-0000-0000-0000E5880000}"/>
    <cellStyle name="Separador de milhares 8 2 4 3 2 8" xfId="22440" xr:uid="{00000000-0005-0000-0000-0000E6880000}"/>
    <cellStyle name="Separador de milhares 8 2 4 3 2 8 2" xfId="32620" xr:uid="{00000000-0005-0000-0000-0000E7880000}"/>
    <cellStyle name="Separador de milhares 8 2 4 3 2 8 3" xfId="42800" xr:uid="{00000000-0005-0000-0000-0000E8880000}"/>
    <cellStyle name="Separador de milhares 8 2 4 3 2 9" xfId="23619" xr:uid="{00000000-0005-0000-0000-0000E9880000}"/>
    <cellStyle name="Separador de milhares 8 2 4 3 3" xfId="4870" xr:uid="{00000000-0005-0000-0000-0000EA880000}"/>
    <cellStyle name="Separador de milhares 8 2 4 3 3 2" xfId="6622" xr:uid="{00000000-0005-0000-0000-0000EB880000}"/>
    <cellStyle name="Separador de milhares 8 2 4 3 3 2 2" xfId="25809" xr:uid="{00000000-0005-0000-0000-0000EC880000}"/>
    <cellStyle name="Separador de milhares 8 2 4 3 3 2 3" xfId="35989" xr:uid="{00000000-0005-0000-0000-0000ED880000}"/>
    <cellStyle name="Separador de milhares 8 2 4 3 3 2 4" xfId="15628" xr:uid="{00000000-0005-0000-0000-0000EE880000}"/>
    <cellStyle name="Separador de milhares 8 2 4 3 3 3" xfId="8375" xr:uid="{00000000-0005-0000-0000-0000EF880000}"/>
    <cellStyle name="Separador de milhares 8 2 4 3 3 3 2" xfId="27562" xr:uid="{00000000-0005-0000-0000-0000F0880000}"/>
    <cellStyle name="Separador de milhares 8 2 4 3 3 3 3" xfId="37742" xr:uid="{00000000-0005-0000-0000-0000F1880000}"/>
    <cellStyle name="Separador de milhares 8 2 4 3 3 3 4" xfId="17381" xr:uid="{00000000-0005-0000-0000-0000F2880000}"/>
    <cellStyle name="Separador de milhares 8 2 4 3 3 4" xfId="10368" xr:uid="{00000000-0005-0000-0000-0000F3880000}"/>
    <cellStyle name="Separador de milhares 8 2 4 3 3 4 2" xfId="29552" xr:uid="{00000000-0005-0000-0000-0000F4880000}"/>
    <cellStyle name="Separador de milhares 8 2 4 3 3 4 3" xfId="39732" xr:uid="{00000000-0005-0000-0000-0000F5880000}"/>
    <cellStyle name="Separador de milhares 8 2 4 3 3 4 4" xfId="19372" xr:uid="{00000000-0005-0000-0000-0000F6880000}"/>
    <cellStyle name="Separador de milhares 8 2 4 3 3 5" xfId="24057" xr:uid="{00000000-0005-0000-0000-0000F7880000}"/>
    <cellStyle name="Separador de milhares 8 2 4 3 3 6" xfId="34237" xr:uid="{00000000-0005-0000-0000-0000F8880000}"/>
    <cellStyle name="Separador de milhares 8 2 4 3 3 7" xfId="13876" xr:uid="{00000000-0005-0000-0000-0000F9880000}"/>
    <cellStyle name="Separador de milhares 8 2 4 3 4" xfId="5746" xr:uid="{00000000-0005-0000-0000-0000FA880000}"/>
    <cellStyle name="Separador de milhares 8 2 4 3 4 2" xfId="24933" xr:uid="{00000000-0005-0000-0000-0000FB880000}"/>
    <cellStyle name="Separador de milhares 8 2 4 3 4 3" xfId="35113" xr:uid="{00000000-0005-0000-0000-0000FC880000}"/>
    <cellStyle name="Separador de milhares 8 2 4 3 4 4" xfId="14752" xr:uid="{00000000-0005-0000-0000-0000FD880000}"/>
    <cellStyle name="Separador de milhares 8 2 4 3 5" xfId="7499" xr:uid="{00000000-0005-0000-0000-0000FE880000}"/>
    <cellStyle name="Separador de milhares 8 2 4 3 5 2" xfId="26686" xr:uid="{00000000-0005-0000-0000-0000FF880000}"/>
    <cellStyle name="Separador de milhares 8 2 4 3 5 3" xfId="36866" xr:uid="{00000000-0005-0000-0000-000000890000}"/>
    <cellStyle name="Separador de milhares 8 2 4 3 5 4" xfId="16505" xr:uid="{00000000-0005-0000-0000-000001890000}"/>
    <cellStyle name="Separador de milhares 8 2 4 3 6" xfId="9492" xr:uid="{00000000-0005-0000-0000-000002890000}"/>
    <cellStyle name="Separador de milhares 8 2 4 3 6 2" xfId="28676" xr:uid="{00000000-0005-0000-0000-000003890000}"/>
    <cellStyle name="Separador de milhares 8 2 4 3 6 3" xfId="38856" xr:uid="{00000000-0005-0000-0000-000004890000}"/>
    <cellStyle name="Separador de milhares 8 2 4 3 6 4" xfId="18496" xr:uid="{00000000-0005-0000-0000-000005890000}"/>
    <cellStyle name="Separador de milhares 8 2 4 3 7" xfId="11245" xr:uid="{00000000-0005-0000-0000-000006890000}"/>
    <cellStyle name="Separador de milhares 8 2 4 3 7 2" xfId="30429" xr:uid="{00000000-0005-0000-0000-000007890000}"/>
    <cellStyle name="Separador de milhares 8 2 4 3 7 3" xfId="40609" xr:uid="{00000000-0005-0000-0000-000008890000}"/>
    <cellStyle name="Separador de milhares 8 2 4 3 7 4" xfId="20249" xr:uid="{00000000-0005-0000-0000-000009890000}"/>
    <cellStyle name="Separador de milhares 8 2 4 3 8" xfId="12121" xr:uid="{00000000-0005-0000-0000-00000A890000}"/>
    <cellStyle name="Separador de milhares 8 2 4 3 8 2" xfId="31305" xr:uid="{00000000-0005-0000-0000-00000B890000}"/>
    <cellStyle name="Separador de milhares 8 2 4 3 8 3" xfId="41485" xr:uid="{00000000-0005-0000-0000-00000C890000}"/>
    <cellStyle name="Separador de milhares 8 2 4 3 8 4" xfId="21125" xr:uid="{00000000-0005-0000-0000-00000D890000}"/>
    <cellStyle name="Separador de milhares 8 2 4 3 9" xfId="22002" xr:uid="{00000000-0005-0000-0000-00000E890000}"/>
    <cellStyle name="Separador de milhares 8 2 4 3 9 2" xfId="32182" xr:uid="{00000000-0005-0000-0000-00000F890000}"/>
    <cellStyle name="Separador de milhares 8 2 4 3 9 3" xfId="42362" xr:uid="{00000000-0005-0000-0000-000010890000}"/>
    <cellStyle name="Separador de milhares 8 2 4 4" xfId="4212" xr:uid="{00000000-0005-0000-0000-000011890000}"/>
    <cellStyle name="Separador de milhares 8 2 4 4 10" xfId="33580" xr:uid="{00000000-0005-0000-0000-000012890000}"/>
    <cellStyle name="Separador de milhares 8 2 4 4 11" xfId="13219" xr:uid="{00000000-0005-0000-0000-000013890000}"/>
    <cellStyle name="Separador de milhares 8 2 4 4 2" xfId="5089" xr:uid="{00000000-0005-0000-0000-000014890000}"/>
    <cellStyle name="Separador de milhares 8 2 4 4 2 2" xfId="6841" xr:uid="{00000000-0005-0000-0000-000015890000}"/>
    <cellStyle name="Separador de milhares 8 2 4 4 2 2 2" xfId="26028" xr:uid="{00000000-0005-0000-0000-000016890000}"/>
    <cellStyle name="Separador de milhares 8 2 4 4 2 2 3" xfId="36208" xr:uid="{00000000-0005-0000-0000-000017890000}"/>
    <cellStyle name="Separador de milhares 8 2 4 4 2 2 4" xfId="15847" xr:uid="{00000000-0005-0000-0000-000018890000}"/>
    <cellStyle name="Separador de milhares 8 2 4 4 2 3" xfId="8594" xr:uid="{00000000-0005-0000-0000-000019890000}"/>
    <cellStyle name="Separador de milhares 8 2 4 4 2 3 2" xfId="27781" xr:uid="{00000000-0005-0000-0000-00001A890000}"/>
    <cellStyle name="Separador de milhares 8 2 4 4 2 3 3" xfId="37961" xr:uid="{00000000-0005-0000-0000-00001B890000}"/>
    <cellStyle name="Separador de milhares 8 2 4 4 2 3 4" xfId="17600" xr:uid="{00000000-0005-0000-0000-00001C890000}"/>
    <cellStyle name="Separador de milhares 8 2 4 4 2 4" xfId="10587" xr:uid="{00000000-0005-0000-0000-00001D890000}"/>
    <cellStyle name="Separador de milhares 8 2 4 4 2 4 2" xfId="29771" xr:uid="{00000000-0005-0000-0000-00001E890000}"/>
    <cellStyle name="Separador de milhares 8 2 4 4 2 4 3" xfId="39951" xr:uid="{00000000-0005-0000-0000-00001F890000}"/>
    <cellStyle name="Separador de milhares 8 2 4 4 2 4 4" xfId="19591" xr:uid="{00000000-0005-0000-0000-000020890000}"/>
    <cellStyle name="Separador de milhares 8 2 4 4 2 5" xfId="24276" xr:uid="{00000000-0005-0000-0000-000021890000}"/>
    <cellStyle name="Separador de milhares 8 2 4 4 2 6" xfId="34456" xr:uid="{00000000-0005-0000-0000-000022890000}"/>
    <cellStyle name="Separador de milhares 8 2 4 4 2 7" xfId="14095" xr:uid="{00000000-0005-0000-0000-000023890000}"/>
    <cellStyle name="Separador de milhares 8 2 4 4 3" xfId="5965" xr:uid="{00000000-0005-0000-0000-000024890000}"/>
    <cellStyle name="Separador de milhares 8 2 4 4 3 2" xfId="25152" xr:uid="{00000000-0005-0000-0000-000025890000}"/>
    <cellStyle name="Separador de milhares 8 2 4 4 3 3" xfId="35332" xr:uid="{00000000-0005-0000-0000-000026890000}"/>
    <cellStyle name="Separador de milhares 8 2 4 4 3 4" xfId="14971" xr:uid="{00000000-0005-0000-0000-000027890000}"/>
    <cellStyle name="Separador de milhares 8 2 4 4 4" xfId="7718" xr:uid="{00000000-0005-0000-0000-000028890000}"/>
    <cellStyle name="Separador de milhares 8 2 4 4 4 2" xfId="26905" xr:uid="{00000000-0005-0000-0000-000029890000}"/>
    <cellStyle name="Separador de milhares 8 2 4 4 4 3" xfId="37085" xr:uid="{00000000-0005-0000-0000-00002A890000}"/>
    <cellStyle name="Separador de milhares 8 2 4 4 4 4" xfId="16724" xr:uid="{00000000-0005-0000-0000-00002B890000}"/>
    <cellStyle name="Separador de milhares 8 2 4 4 5" xfId="9711" xr:uid="{00000000-0005-0000-0000-00002C890000}"/>
    <cellStyle name="Separador de milhares 8 2 4 4 5 2" xfId="28895" xr:uid="{00000000-0005-0000-0000-00002D890000}"/>
    <cellStyle name="Separador de milhares 8 2 4 4 5 3" xfId="39075" xr:uid="{00000000-0005-0000-0000-00002E890000}"/>
    <cellStyle name="Separador de milhares 8 2 4 4 5 4" xfId="18715" xr:uid="{00000000-0005-0000-0000-00002F890000}"/>
    <cellStyle name="Separador de milhares 8 2 4 4 6" xfId="11464" xr:uid="{00000000-0005-0000-0000-000030890000}"/>
    <cellStyle name="Separador de milhares 8 2 4 4 6 2" xfId="30648" xr:uid="{00000000-0005-0000-0000-000031890000}"/>
    <cellStyle name="Separador de milhares 8 2 4 4 6 3" xfId="40828" xr:uid="{00000000-0005-0000-0000-000032890000}"/>
    <cellStyle name="Separador de milhares 8 2 4 4 6 4" xfId="20468" xr:uid="{00000000-0005-0000-0000-000033890000}"/>
    <cellStyle name="Separador de milhares 8 2 4 4 7" xfId="12340" xr:uid="{00000000-0005-0000-0000-000034890000}"/>
    <cellStyle name="Separador de milhares 8 2 4 4 7 2" xfId="31524" xr:uid="{00000000-0005-0000-0000-000035890000}"/>
    <cellStyle name="Separador de milhares 8 2 4 4 7 3" xfId="41704" xr:uid="{00000000-0005-0000-0000-000036890000}"/>
    <cellStyle name="Separador de milhares 8 2 4 4 7 4" xfId="21344" xr:uid="{00000000-0005-0000-0000-000037890000}"/>
    <cellStyle name="Separador de milhares 8 2 4 4 8" xfId="22221" xr:uid="{00000000-0005-0000-0000-000038890000}"/>
    <cellStyle name="Separador de milhares 8 2 4 4 8 2" xfId="32401" xr:uid="{00000000-0005-0000-0000-000039890000}"/>
    <cellStyle name="Separador de milhares 8 2 4 4 8 3" xfId="42581" xr:uid="{00000000-0005-0000-0000-00003A890000}"/>
    <cellStyle name="Separador de milhares 8 2 4 4 9" xfId="23400" xr:uid="{00000000-0005-0000-0000-00003B890000}"/>
    <cellStyle name="Separador de milhares 8 2 4 5" xfId="4651" xr:uid="{00000000-0005-0000-0000-00003C890000}"/>
    <cellStyle name="Separador de milhares 8 2 4 5 2" xfId="6403" xr:uid="{00000000-0005-0000-0000-00003D890000}"/>
    <cellStyle name="Separador de milhares 8 2 4 5 2 2" xfId="25590" xr:uid="{00000000-0005-0000-0000-00003E890000}"/>
    <cellStyle name="Separador de milhares 8 2 4 5 2 3" xfId="35770" xr:uid="{00000000-0005-0000-0000-00003F890000}"/>
    <cellStyle name="Separador de milhares 8 2 4 5 2 4" xfId="15409" xr:uid="{00000000-0005-0000-0000-000040890000}"/>
    <cellStyle name="Separador de milhares 8 2 4 5 3" xfId="8156" xr:uid="{00000000-0005-0000-0000-000041890000}"/>
    <cellStyle name="Separador de milhares 8 2 4 5 3 2" xfId="27343" xr:uid="{00000000-0005-0000-0000-000042890000}"/>
    <cellStyle name="Separador de milhares 8 2 4 5 3 3" xfId="37523" xr:uid="{00000000-0005-0000-0000-000043890000}"/>
    <cellStyle name="Separador de milhares 8 2 4 5 3 4" xfId="17162" xr:uid="{00000000-0005-0000-0000-000044890000}"/>
    <cellStyle name="Separador de milhares 8 2 4 5 4" xfId="10149" xr:uid="{00000000-0005-0000-0000-000045890000}"/>
    <cellStyle name="Separador de milhares 8 2 4 5 4 2" xfId="29333" xr:uid="{00000000-0005-0000-0000-000046890000}"/>
    <cellStyle name="Separador de milhares 8 2 4 5 4 3" xfId="39513" xr:uid="{00000000-0005-0000-0000-000047890000}"/>
    <cellStyle name="Separador de milhares 8 2 4 5 4 4" xfId="19153" xr:uid="{00000000-0005-0000-0000-000048890000}"/>
    <cellStyle name="Separador de milhares 8 2 4 5 5" xfId="23838" xr:uid="{00000000-0005-0000-0000-000049890000}"/>
    <cellStyle name="Separador de milhares 8 2 4 5 6" xfId="34018" xr:uid="{00000000-0005-0000-0000-00004A890000}"/>
    <cellStyle name="Separador de milhares 8 2 4 5 7" xfId="13657" xr:uid="{00000000-0005-0000-0000-00004B890000}"/>
    <cellStyle name="Separador de milhares 8 2 4 6" xfId="5527" xr:uid="{00000000-0005-0000-0000-00004C890000}"/>
    <cellStyle name="Separador de milhares 8 2 4 6 2" xfId="9053" xr:uid="{00000000-0005-0000-0000-00004D890000}"/>
    <cellStyle name="Separador de milhares 8 2 4 6 2 2" xfId="28237" xr:uid="{00000000-0005-0000-0000-00004E890000}"/>
    <cellStyle name="Separador de milhares 8 2 4 6 2 3" xfId="38417" xr:uid="{00000000-0005-0000-0000-00004F890000}"/>
    <cellStyle name="Separador de milhares 8 2 4 6 2 4" xfId="18057" xr:uid="{00000000-0005-0000-0000-000050890000}"/>
    <cellStyle name="Separador de milhares 8 2 4 6 3" xfId="24714" xr:uid="{00000000-0005-0000-0000-000051890000}"/>
    <cellStyle name="Separador de milhares 8 2 4 6 4" xfId="34894" xr:uid="{00000000-0005-0000-0000-000052890000}"/>
    <cellStyle name="Separador de milhares 8 2 4 6 5" xfId="14533" xr:uid="{00000000-0005-0000-0000-000053890000}"/>
    <cellStyle name="Separador de milhares 8 2 4 7" xfId="7280" xr:uid="{00000000-0005-0000-0000-000054890000}"/>
    <cellStyle name="Separador de milhares 8 2 4 7 2" xfId="26467" xr:uid="{00000000-0005-0000-0000-000055890000}"/>
    <cellStyle name="Separador de milhares 8 2 4 7 3" xfId="36647" xr:uid="{00000000-0005-0000-0000-000056890000}"/>
    <cellStyle name="Separador de milhares 8 2 4 7 4" xfId="16286" xr:uid="{00000000-0005-0000-0000-000057890000}"/>
    <cellStyle name="Separador de milhares 8 2 4 8" xfId="9273" xr:uid="{00000000-0005-0000-0000-000058890000}"/>
    <cellStyle name="Separador de milhares 8 2 4 8 2" xfId="28457" xr:uid="{00000000-0005-0000-0000-000059890000}"/>
    <cellStyle name="Separador de milhares 8 2 4 8 3" xfId="38637" xr:uid="{00000000-0005-0000-0000-00005A890000}"/>
    <cellStyle name="Separador de milhares 8 2 4 8 4" xfId="18277" xr:uid="{00000000-0005-0000-0000-00005B890000}"/>
    <cellStyle name="Separador de milhares 8 2 4 9" xfId="11026" xr:uid="{00000000-0005-0000-0000-00005C890000}"/>
    <cellStyle name="Separador de milhares 8 2 4 9 2" xfId="30210" xr:uid="{00000000-0005-0000-0000-00005D890000}"/>
    <cellStyle name="Separador de milhares 8 2 4 9 3" xfId="40390" xr:uid="{00000000-0005-0000-0000-00005E890000}"/>
    <cellStyle name="Separador de milhares 8 2 4 9 4" xfId="20030" xr:uid="{00000000-0005-0000-0000-00005F890000}"/>
    <cellStyle name="Separador de milhares 8 2 5" xfId="3809" xr:uid="{00000000-0005-0000-0000-000060890000}"/>
    <cellStyle name="Separador de milhares 8 2 5 10" xfId="21819" xr:uid="{00000000-0005-0000-0000-000061890000}"/>
    <cellStyle name="Separador de milhares 8 2 5 10 2" xfId="31999" xr:uid="{00000000-0005-0000-0000-000062890000}"/>
    <cellStyle name="Separador de milhares 8 2 5 10 3" xfId="42179" xr:uid="{00000000-0005-0000-0000-000063890000}"/>
    <cellStyle name="Separador de milhares 8 2 5 11" xfId="22715" xr:uid="{00000000-0005-0000-0000-000064890000}"/>
    <cellStyle name="Separador de milhares 8 2 5 11 2" xfId="32895" xr:uid="{00000000-0005-0000-0000-000065890000}"/>
    <cellStyle name="Separador de milhares 8 2 5 11 3" xfId="43075" xr:uid="{00000000-0005-0000-0000-000066890000}"/>
    <cellStyle name="Separador de milhares 8 2 5 12" xfId="22954" xr:uid="{00000000-0005-0000-0000-000067890000}"/>
    <cellStyle name="Separador de milhares 8 2 5 13" xfId="33134" xr:uid="{00000000-0005-0000-0000-000068890000}"/>
    <cellStyle name="Separador de milhares 8 2 5 14" xfId="43314" xr:uid="{00000000-0005-0000-0000-000069890000}"/>
    <cellStyle name="Separador de milhares 8 2 5 15" xfId="43553" xr:uid="{00000000-0005-0000-0000-00006A890000}"/>
    <cellStyle name="Separador de milhares 8 2 5 16" xfId="12817" xr:uid="{00000000-0005-0000-0000-00006B890000}"/>
    <cellStyle name="Separador de milhares 8 2 5 2" xfId="4029" xr:uid="{00000000-0005-0000-0000-00006C890000}"/>
    <cellStyle name="Separador de milhares 8 2 5 2 10" xfId="23217" xr:uid="{00000000-0005-0000-0000-00006D890000}"/>
    <cellStyle name="Separador de milhares 8 2 5 2 11" xfId="33397" xr:uid="{00000000-0005-0000-0000-00006E890000}"/>
    <cellStyle name="Separador de milhares 8 2 5 2 12" xfId="13036" xr:uid="{00000000-0005-0000-0000-00006F890000}"/>
    <cellStyle name="Separador de milhares 8 2 5 2 2" xfId="4467" xr:uid="{00000000-0005-0000-0000-000070890000}"/>
    <cellStyle name="Separador de milhares 8 2 5 2 2 10" xfId="33835" xr:uid="{00000000-0005-0000-0000-000071890000}"/>
    <cellStyle name="Separador de milhares 8 2 5 2 2 11" xfId="13474" xr:uid="{00000000-0005-0000-0000-000072890000}"/>
    <cellStyle name="Separador de milhares 8 2 5 2 2 2" xfId="5344" xr:uid="{00000000-0005-0000-0000-000073890000}"/>
    <cellStyle name="Separador de milhares 8 2 5 2 2 2 2" xfId="7096" xr:uid="{00000000-0005-0000-0000-000074890000}"/>
    <cellStyle name="Separador de milhares 8 2 5 2 2 2 2 2" xfId="26283" xr:uid="{00000000-0005-0000-0000-000075890000}"/>
    <cellStyle name="Separador de milhares 8 2 5 2 2 2 2 3" xfId="36463" xr:uid="{00000000-0005-0000-0000-000076890000}"/>
    <cellStyle name="Separador de milhares 8 2 5 2 2 2 2 4" xfId="16102" xr:uid="{00000000-0005-0000-0000-000077890000}"/>
    <cellStyle name="Separador de milhares 8 2 5 2 2 2 3" xfId="8849" xr:uid="{00000000-0005-0000-0000-000078890000}"/>
    <cellStyle name="Separador de milhares 8 2 5 2 2 2 3 2" xfId="28036" xr:uid="{00000000-0005-0000-0000-000079890000}"/>
    <cellStyle name="Separador de milhares 8 2 5 2 2 2 3 3" xfId="38216" xr:uid="{00000000-0005-0000-0000-00007A890000}"/>
    <cellStyle name="Separador de milhares 8 2 5 2 2 2 3 4" xfId="17855" xr:uid="{00000000-0005-0000-0000-00007B890000}"/>
    <cellStyle name="Separador de milhares 8 2 5 2 2 2 4" xfId="10842" xr:uid="{00000000-0005-0000-0000-00007C890000}"/>
    <cellStyle name="Separador de milhares 8 2 5 2 2 2 4 2" xfId="30026" xr:uid="{00000000-0005-0000-0000-00007D890000}"/>
    <cellStyle name="Separador de milhares 8 2 5 2 2 2 4 3" xfId="40206" xr:uid="{00000000-0005-0000-0000-00007E890000}"/>
    <cellStyle name="Separador de milhares 8 2 5 2 2 2 4 4" xfId="19846" xr:uid="{00000000-0005-0000-0000-00007F890000}"/>
    <cellStyle name="Separador de milhares 8 2 5 2 2 2 5" xfId="24531" xr:uid="{00000000-0005-0000-0000-000080890000}"/>
    <cellStyle name="Separador de milhares 8 2 5 2 2 2 6" xfId="34711" xr:uid="{00000000-0005-0000-0000-000081890000}"/>
    <cellStyle name="Separador de milhares 8 2 5 2 2 2 7" xfId="14350" xr:uid="{00000000-0005-0000-0000-000082890000}"/>
    <cellStyle name="Separador de milhares 8 2 5 2 2 3" xfId="6220" xr:uid="{00000000-0005-0000-0000-000083890000}"/>
    <cellStyle name="Separador de milhares 8 2 5 2 2 3 2" xfId="25407" xr:uid="{00000000-0005-0000-0000-000084890000}"/>
    <cellStyle name="Separador de milhares 8 2 5 2 2 3 3" xfId="35587" xr:uid="{00000000-0005-0000-0000-000085890000}"/>
    <cellStyle name="Separador de milhares 8 2 5 2 2 3 4" xfId="15226" xr:uid="{00000000-0005-0000-0000-000086890000}"/>
    <cellStyle name="Separador de milhares 8 2 5 2 2 4" xfId="7973" xr:uid="{00000000-0005-0000-0000-000087890000}"/>
    <cellStyle name="Separador de milhares 8 2 5 2 2 4 2" xfId="27160" xr:uid="{00000000-0005-0000-0000-000088890000}"/>
    <cellStyle name="Separador de milhares 8 2 5 2 2 4 3" xfId="37340" xr:uid="{00000000-0005-0000-0000-000089890000}"/>
    <cellStyle name="Separador de milhares 8 2 5 2 2 4 4" xfId="16979" xr:uid="{00000000-0005-0000-0000-00008A890000}"/>
    <cellStyle name="Separador de milhares 8 2 5 2 2 5" xfId="9966" xr:uid="{00000000-0005-0000-0000-00008B890000}"/>
    <cellStyle name="Separador de milhares 8 2 5 2 2 5 2" xfId="29150" xr:uid="{00000000-0005-0000-0000-00008C890000}"/>
    <cellStyle name="Separador de milhares 8 2 5 2 2 5 3" xfId="39330" xr:uid="{00000000-0005-0000-0000-00008D890000}"/>
    <cellStyle name="Separador de milhares 8 2 5 2 2 5 4" xfId="18970" xr:uid="{00000000-0005-0000-0000-00008E890000}"/>
    <cellStyle name="Separador de milhares 8 2 5 2 2 6" xfId="11719" xr:uid="{00000000-0005-0000-0000-00008F890000}"/>
    <cellStyle name="Separador de milhares 8 2 5 2 2 6 2" xfId="30903" xr:uid="{00000000-0005-0000-0000-000090890000}"/>
    <cellStyle name="Separador de milhares 8 2 5 2 2 6 3" xfId="41083" xr:uid="{00000000-0005-0000-0000-000091890000}"/>
    <cellStyle name="Separador de milhares 8 2 5 2 2 6 4" xfId="20723" xr:uid="{00000000-0005-0000-0000-000092890000}"/>
    <cellStyle name="Separador de milhares 8 2 5 2 2 7" xfId="12595" xr:uid="{00000000-0005-0000-0000-000093890000}"/>
    <cellStyle name="Separador de milhares 8 2 5 2 2 7 2" xfId="31779" xr:uid="{00000000-0005-0000-0000-000094890000}"/>
    <cellStyle name="Separador de milhares 8 2 5 2 2 7 3" xfId="41959" xr:uid="{00000000-0005-0000-0000-000095890000}"/>
    <cellStyle name="Separador de milhares 8 2 5 2 2 7 4" xfId="21599" xr:uid="{00000000-0005-0000-0000-000096890000}"/>
    <cellStyle name="Separador de milhares 8 2 5 2 2 8" xfId="22476" xr:uid="{00000000-0005-0000-0000-000097890000}"/>
    <cellStyle name="Separador de milhares 8 2 5 2 2 8 2" xfId="32656" xr:uid="{00000000-0005-0000-0000-000098890000}"/>
    <cellStyle name="Separador de milhares 8 2 5 2 2 8 3" xfId="42836" xr:uid="{00000000-0005-0000-0000-000099890000}"/>
    <cellStyle name="Separador de milhares 8 2 5 2 2 9" xfId="23655" xr:uid="{00000000-0005-0000-0000-00009A890000}"/>
    <cellStyle name="Separador de milhares 8 2 5 2 3" xfId="4906" xr:uid="{00000000-0005-0000-0000-00009B890000}"/>
    <cellStyle name="Separador de milhares 8 2 5 2 3 2" xfId="6658" xr:uid="{00000000-0005-0000-0000-00009C890000}"/>
    <cellStyle name="Separador de milhares 8 2 5 2 3 2 2" xfId="25845" xr:uid="{00000000-0005-0000-0000-00009D890000}"/>
    <cellStyle name="Separador de milhares 8 2 5 2 3 2 3" xfId="36025" xr:uid="{00000000-0005-0000-0000-00009E890000}"/>
    <cellStyle name="Separador de milhares 8 2 5 2 3 2 4" xfId="15664" xr:uid="{00000000-0005-0000-0000-00009F890000}"/>
    <cellStyle name="Separador de milhares 8 2 5 2 3 3" xfId="8411" xr:uid="{00000000-0005-0000-0000-0000A0890000}"/>
    <cellStyle name="Separador de milhares 8 2 5 2 3 3 2" xfId="27598" xr:uid="{00000000-0005-0000-0000-0000A1890000}"/>
    <cellStyle name="Separador de milhares 8 2 5 2 3 3 3" xfId="37778" xr:uid="{00000000-0005-0000-0000-0000A2890000}"/>
    <cellStyle name="Separador de milhares 8 2 5 2 3 3 4" xfId="17417" xr:uid="{00000000-0005-0000-0000-0000A3890000}"/>
    <cellStyle name="Separador de milhares 8 2 5 2 3 4" xfId="10404" xr:uid="{00000000-0005-0000-0000-0000A4890000}"/>
    <cellStyle name="Separador de milhares 8 2 5 2 3 4 2" xfId="29588" xr:uid="{00000000-0005-0000-0000-0000A5890000}"/>
    <cellStyle name="Separador de milhares 8 2 5 2 3 4 3" xfId="39768" xr:uid="{00000000-0005-0000-0000-0000A6890000}"/>
    <cellStyle name="Separador de milhares 8 2 5 2 3 4 4" xfId="19408" xr:uid="{00000000-0005-0000-0000-0000A7890000}"/>
    <cellStyle name="Separador de milhares 8 2 5 2 3 5" xfId="24093" xr:uid="{00000000-0005-0000-0000-0000A8890000}"/>
    <cellStyle name="Separador de milhares 8 2 5 2 3 6" xfId="34273" xr:uid="{00000000-0005-0000-0000-0000A9890000}"/>
    <cellStyle name="Separador de milhares 8 2 5 2 3 7" xfId="13912" xr:uid="{00000000-0005-0000-0000-0000AA890000}"/>
    <cellStyle name="Separador de milhares 8 2 5 2 4" xfId="5782" xr:uid="{00000000-0005-0000-0000-0000AB890000}"/>
    <cellStyle name="Separador de milhares 8 2 5 2 4 2" xfId="24969" xr:uid="{00000000-0005-0000-0000-0000AC890000}"/>
    <cellStyle name="Separador de milhares 8 2 5 2 4 3" xfId="35149" xr:uid="{00000000-0005-0000-0000-0000AD890000}"/>
    <cellStyle name="Separador de milhares 8 2 5 2 4 4" xfId="14788" xr:uid="{00000000-0005-0000-0000-0000AE890000}"/>
    <cellStyle name="Separador de milhares 8 2 5 2 5" xfId="7535" xr:uid="{00000000-0005-0000-0000-0000AF890000}"/>
    <cellStyle name="Separador de milhares 8 2 5 2 5 2" xfId="26722" xr:uid="{00000000-0005-0000-0000-0000B0890000}"/>
    <cellStyle name="Separador de milhares 8 2 5 2 5 3" xfId="36902" xr:uid="{00000000-0005-0000-0000-0000B1890000}"/>
    <cellStyle name="Separador de milhares 8 2 5 2 5 4" xfId="16541" xr:uid="{00000000-0005-0000-0000-0000B2890000}"/>
    <cellStyle name="Separador de milhares 8 2 5 2 6" xfId="9528" xr:uid="{00000000-0005-0000-0000-0000B3890000}"/>
    <cellStyle name="Separador de milhares 8 2 5 2 6 2" xfId="28712" xr:uid="{00000000-0005-0000-0000-0000B4890000}"/>
    <cellStyle name="Separador de milhares 8 2 5 2 6 3" xfId="38892" xr:uid="{00000000-0005-0000-0000-0000B5890000}"/>
    <cellStyle name="Separador de milhares 8 2 5 2 6 4" xfId="18532" xr:uid="{00000000-0005-0000-0000-0000B6890000}"/>
    <cellStyle name="Separador de milhares 8 2 5 2 7" xfId="11281" xr:uid="{00000000-0005-0000-0000-0000B7890000}"/>
    <cellStyle name="Separador de milhares 8 2 5 2 7 2" xfId="30465" xr:uid="{00000000-0005-0000-0000-0000B8890000}"/>
    <cellStyle name="Separador de milhares 8 2 5 2 7 3" xfId="40645" xr:uid="{00000000-0005-0000-0000-0000B9890000}"/>
    <cellStyle name="Separador de milhares 8 2 5 2 7 4" xfId="20285" xr:uid="{00000000-0005-0000-0000-0000BA890000}"/>
    <cellStyle name="Separador de milhares 8 2 5 2 8" xfId="12157" xr:uid="{00000000-0005-0000-0000-0000BB890000}"/>
    <cellStyle name="Separador de milhares 8 2 5 2 8 2" xfId="31341" xr:uid="{00000000-0005-0000-0000-0000BC890000}"/>
    <cellStyle name="Separador de milhares 8 2 5 2 8 3" xfId="41521" xr:uid="{00000000-0005-0000-0000-0000BD890000}"/>
    <cellStyle name="Separador de milhares 8 2 5 2 8 4" xfId="21161" xr:uid="{00000000-0005-0000-0000-0000BE890000}"/>
    <cellStyle name="Separador de milhares 8 2 5 2 9" xfId="22038" xr:uid="{00000000-0005-0000-0000-0000BF890000}"/>
    <cellStyle name="Separador de milhares 8 2 5 2 9 2" xfId="32218" xr:uid="{00000000-0005-0000-0000-0000C0890000}"/>
    <cellStyle name="Separador de milhares 8 2 5 2 9 3" xfId="42398" xr:uid="{00000000-0005-0000-0000-0000C1890000}"/>
    <cellStyle name="Separador de milhares 8 2 5 3" xfId="4248" xr:uid="{00000000-0005-0000-0000-0000C2890000}"/>
    <cellStyle name="Separador de milhares 8 2 5 3 10" xfId="33616" xr:uid="{00000000-0005-0000-0000-0000C3890000}"/>
    <cellStyle name="Separador de milhares 8 2 5 3 11" xfId="13255" xr:uid="{00000000-0005-0000-0000-0000C4890000}"/>
    <cellStyle name="Separador de milhares 8 2 5 3 2" xfId="5125" xr:uid="{00000000-0005-0000-0000-0000C5890000}"/>
    <cellStyle name="Separador de milhares 8 2 5 3 2 2" xfId="6877" xr:uid="{00000000-0005-0000-0000-0000C6890000}"/>
    <cellStyle name="Separador de milhares 8 2 5 3 2 2 2" xfId="26064" xr:uid="{00000000-0005-0000-0000-0000C7890000}"/>
    <cellStyle name="Separador de milhares 8 2 5 3 2 2 3" xfId="36244" xr:uid="{00000000-0005-0000-0000-0000C8890000}"/>
    <cellStyle name="Separador de milhares 8 2 5 3 2 2 4" xfId="15883" xr:uid="{00000000-0005-0000-0000-0000C9890000}"/>
    <cellStyle name="Separador de milhares 8 2 5 3 2 3" xfId="8630" xr:uid="{00000000-0005-0000-0000-0000CA890000}"/>
    <cellStyle name="Separador de milhares 8 2 5 3 2 3 2" xfId="27817" xr:uid="{00000000-0005-0000-0000-0000CB890000}"/>
    <cellStyle name="Separador de milhares 8 2 5 3 2 3 3" xfId="37997" xr:uid="{00000000-0005-0000-0000-0000CC890000}"/>
    <cellStyle name="Separador de milhares 8 2 5 3 2 3 4" xfId="17636" xr:uid="{00000000-0005-0000-0000-0000CD890000}"/>
    <cellStyle name="Separador de milhares 8 2 5 3 2 4" xfId="10623" xr:uid="{00000000-0005-0000-0000-0000CE890000}"/>
    <cellStyle name="Separador de milhares 8 2 5 3 2 4 2" xfId="29807" xr:uid="{00000000-0005-0000-0000-0000CF890000}"/>
    <cellStyle name="Separador de milhares 8 2 5 3 2 4 3" xfId="39987" xr:uid="{00000000-0005-0000-0000-0000D0890000}"/>
    <cellStyle name="Separador de milhares 8 2 5 3 2 4 4" xfId="19627" xr:uid="{00000000-0005-0000-0000-0000D1890000}"/>
    <cellStyle name="Separador de milhares 8 2 5 3 2 5" xfId="24312" xr:uid="{00000000-0005-0000-0000-0000D2890000}"/>
    <cellStyle name="Separador de milhares 8 2 5 3 2 6" xfId="34492" xr:uid="{00000000-0005-0000-0000-0000D3890000}"/>
    <cellStyle name="Separador de milhares 8 2 5 3 2 7" xfId="14131" xr:uid="{00000000-0005-0000-0000-0000D4890000}"/>
    <cellStyle name="Separador de milhares 8 2 5 3 3" xfId="6001" xr:uid="{00000000-0005-0000-0000-0000D5890000}"/>
    <cellStyle name="Separador de milhares 8 2 5 3 3 2" xfId="25188" xr:uid="{00000000-0005-0000-0000-0000D6890000}"/>
    <cellStyle name="Separador de milhares 8 2 5 3 3 3" xfId="35368" xr:uid="{00000000-0005-0000-0000-0000D7890000}"/>
    <cellStyle name="Separador de milhares 8 2 5 3 3 4" xfId="15007" xr:uid="{00000000-0005-0000-0000-0000D8890000}"/>
    <cellStyle name="Separador de milhares 8 2 5 3 4" xfId="7754" xr:uid="{00000000-0005-0000-0000-0000D9890000}"/>
    <cellStyle name="Separador de milhares 8 2 5 3 4 2" xfId="26941" xr:uid="{00000000-0005-0000-0000-0000DA890000}"/>
    <cellStyle name="Separador de milhares 8 2 5 3 4 3" xfId="37121" xr:uid="{00000000-0005-0000-0000-0000DB890000}"/>
    <cellStyle name="Separador de milhares 8 2 5 3 4 4" xfId="16760" xr:uid="{00000000-0005-0000-0000-0000DC890000}"/>
    <cellStyle name="Separador de milhares 8 2 5 3 5" xfId="9747" xr:uid="{00000000-0005-0000-0000-0000DD890000}"/>
    <cellStyle name="Separador de milhares 8 2 5 3 5 2" xfId="28931" xr:uid="{00000000-0005-0000-0000-0000DE890000}"/>
    <cellStyle name="Separador de milhares 8 2 5 3 5 3" xfId="39111" xr:uid="{00000000-0005-0000-0000-0000DF890000}"/>
    <cellStyle name="Separador de milhares 8 2 5 3 5 4" xfId="18751" xr:uid="{00000000-0005-0000-0000-0000E0890000}"/>
    <cellStyle name="Separador de milhares 8 2 5 3 6" xfId="11500" xr:uid="{00000000-0005-0000-0000-0000E1890000}"/>
    <cellStyle name="Separador de milhares 8 2 5 3 6 2" xfId="30684" xr:uid="{00000000-0005-0000-0000-0000E2890000}"/>
    <cellStyle name="Separador de milhares 8 2 5 3 6 3" xfId="40864" xr:uid="{00000000-0005-0000-0000-0000E3890000}"/>
    <cellStyle name="Separador de milhares 8 2 5 3 6 4" xfId="20504" xr:uid="{00000000-0005-0000-0000-0000E4890000}"/>
    <cellStyle name="Separador de milhares 8 2 5 3 7" xfId="12376" xr:uid="{00000000-0005-0000-0000-0000E5890000}"/>
    <cellStyle name="Separador de milhares 8 2 5 3 7 2" xfId="31560" xr:uid="{00000000-0005-0000-0000-0000E6890000}"/>
    <cellStyle name="Separador de milhares 8 2 5 3 7 3" xfId="41740" xr:uid="{00000000-0005-0000-0000-0000E7890000}"/>
    <cellStyle name="Separador de milhares 8 2 5 3 7 4" xfId="21380" xr:uid="{00000000-0005-0000-0000-0000E8890000}"/>
    <cellStyle name="Separador de milhares 8 2 5 3 8" xfId="22257" xr:uid="{00000000-0005-0000-0000-0000E9890000}"/>
    <cellStyle name="Separador de milhares 8 2 5 3 8 2" xfId="32437" xr:uid="{00000000-0005-0000-0000-0000EA890000}"/>
    <cellStyle name="Separador de milhares 8 2 5 3 8 3" xfId="42617" xr:uid="{00000000-0005-0000-0000-0000EB890000}"/>
    <cellStyle name="Separador de milhares 8 2 5 3 9" xfId="23436" xr:uid="{00000000-0005-0000-0000-0000EC890000}"/>
    <cellStyle name="Separador de milhares 8 2 5 4" xfId="4687" xr:uid="{00000000-0005-0000-0000-0000ED890000}"/>
    <cellStyle name="Separador de milhares 8 2 5 4 2" xfId="6439" xr:uid="{00000000-0005-0000-0000-0000EE890000}"/>
    <cellStyle name="Separador de milhares 8 2 5 4 2 2" xfId="25626" xr:uid="{00000000-0005-0000-0000-0000EF890000}"/>
    <cellStyle name="Separador de milhares 8 2 5 4 2 3" xfId="35806" xr:uid="{00000000-0005-0000-0000-0000F0890000}"/>
    <cellStyle name="Separador de milhares 8 2 5 4 2 4" xfId="15445" xr:uid="{00000000-0005-0000-0000-0000F1890000}"/>
    <cellStyle name="Separador de milhares 8 2 5 4 3" xfId="8192" xr:uid="{00000000-0005-0000-0000-0000F2890000}"/>
    <cellStyle name="Separador de milhares 8 2 5 4 3 2" xfId="27379" xr:uid="{00000000-0005-0000-0000-0000F3890000}"/>
    <cellStyle name="Separador de milhares 8 2 5 4 3 3" xfId="37559" xr:uid="{00000000-0005-0000-0000-0000F4890000}"/>
    <cellStyle name="Separador de milhares 8 2 5 4 3 4" xfId="17198" xr:uid="{00000000-0005-0000-0000-0000F5890000}"/>
    <cellStyle name="Separador de milhares 8 2 5 4 4" xfId="10185" xr:uid="{00000000-0005-0000-0000-0000F6890000}"/>
    <cellStyle name="Separador de milhares 8 2 5 4 4 2" xfId="29369" xr:uid="{00000000-0005-0000-0000-0000F7890000}"/>
    <cellStyle name="Separador de milhares 8 2 5 4 4 3" xfId="39549" xr:uid="{00000000-0005-0000-0000-0000F8890000}"/>
    <cellStyle name="Separador de milhares 8 2 5 4 4 4" xfId="19189" xr:uid="{00000000-0005-0000-0000-0000F9890000}"/>
    <cellStyle name="Separador de milhares 8 2 5 4 5" xfId="23874" xr:uid="{00000000-0005-0000-0000-0000FA890000}"/>
    <cellStyle name="Separador de milhares 8 2 5 4 6" xfId="34054" xr:uid="{00000000-0005-0000-0000-0000FB890000}"/>
    <cellStyle name="Separador de milhares 8 2 5 4 7" xfId="13693" xr:uid="{00000000-0005-0000-0000-0000FC890000}"/>
    <cellStyle name="Separador de milhares 8 2 5 5" xfId="5563" xr:uid="{00000000-0005-0000-0000-0000FD890000}"/>
    <cellStyle name="Separador de milhares 8 2 5 5 2" xfId="9089" xr:uid="{00000000-0005-0000-0000-0000FE890000}"/>
    <cellStyle name="Separador de milhares 8 2 5 5 2 2" xfId="28273" xr:uid="{00000000-0005-0000-0000-0000FF890000}"/>
    <cellStyle name="Separador de milhares 8 2 5 5 2 3" xfId="38453" xr:uid="{00000000-0005-0000-0000-0000008A0000}"/>
    <cellStyle name="Separador de milhares 8 2 5 5 2 4" xfId="18093" xr:uid="{00000000-0005-0000-0000-0000018A0000}"/>
    <cellStyle name="Separador de milhares 8 2 5 5 3" xfId="24750" xr:uid="{00000000-0005-0000-0000-0000028A0000}"/>
    <cellStyle name="Separador de milhares 8 2 5 5 4" xfId="34930" xr:uid="{00000000-0005-0000-0000-0000038A0000}"/>
    <cellStyle name="Separador de milhares 8 2 5 5 5" xfId="14569" xr:uid="{00000000-0005-0000-0000-0000048A0000}"/>
    <cellStyle name="Separador de milhares 8 2 5 6" xfId="7316" xr:uid="{00000000-0005-0000-0000-0000058A0000}"/>
    <cellStyle name="Separador de milhares 8 2 5 6 2" xfId="26503" xr:uid="{00000000-0005-0000-0000-0000068A0000}"/>
    <cellStyle name="Separador de milhares 8 2 5 6 3" xfId="36683" xr:uid="{00000000-0005-0000-0000-0000078A0000}"/>
    <cellStyle name="Separador de milhares 8 2 5 6 4" xfId="16322" xr:uid="{00000000-0005-0000-0000-0000088A0000}"/>
    <cellStyle name="Separador de milhares 8 2 5 7" xfId="9309" xr:uid="{00000000-0005-0000-0000-0000098A0000}"/>
    <cellStyle name="Separador de milhares 8 2 5 7 2" xfId="28493" xr:uid="{00000000-0005-0000-0000-00000A8A0000}"/>
    <cellStyle name="Separador de milhares 8 2 5 7 3" xfId="38673" xr:uid="{00000000-0005-0000-0000-00000B8A0000}"/>
    <cellStyle name="Separador de milhares 8 2 5 7 4" xfId="18313" xr:uid="{00000000-0005-0000-0000-00000C8A0000}"/>
    <cellStyle name="Separador de milhares 8 2 5 8" xfId="11062" xr:uid="{00000000-0005-0000-0000-00000D8A0000}"/>
    <cellStyle name="Separador de milhares 8 2 5 8 2" xfId="30246" xr:uid="{00000000-0005-0000-0000-00000E8A0000}"/>
    <cellStyle name="Separador de milhares 8 2 5 8 3" xfId="40426" xr:uid="{00000000-0005-0000-0000-00000F8A0000}"/>
    <cellStyle name="Separador de milhares 8 2 5 8 4" xfId="20066" xr:uid="{00000000-0005-0000-0000-0000108A0000}"/>
    <cellStyle name="Separador de milhares 8 2 5 9" xfId="11938" xr:uid="{00000000-0005-0000-0000-0000118A0000}"/>
    <cellStyle name="Separador de milhares 8 2 5 9 2" xfId="31122" xr:uid="{00000000-0005-0000-0000-0000128A0000}"/>
    <cellStyle name="Separador de milhares 8 2 5 9 3" xfId="41302" xr:uid="{00000000-0005-0000-0000-0000138A0000}"/>
    <cellStyle name="Separador de milhares 8 2 5 9 4" xfId="20942" xr:uid="{00000000-0005-0000-0000-0000148A0000}"/>
    <cellStyle name="Separador de milhares 8 2 6" xfId="8970" xr:uid="{00000000-0005-0000-0000-0000158A0000}"/>
    <cellStyle name="Separador de milhares 8 2 6 2" xfId="28155" xr:uid="{00000000-0005-0000-0000-0000168A0000}"/>
    <cellStyle name="Separador de milhares 8 2 6 3" xfId="38335" xr:uid="{00000000-0005-0000-0000-0000178A0000}"/>
    <cellStyle name="Separador de milhares 8 2 6 4" xfId="17975" xr:uid="{00000000-0005-0000-0000-0000188A0000}"/>
    <cellStyle name="Separador de milhares 8 2 7" xfId="22597" xr:uid="{00000000-0005-0000-0000-0000198A0000}"/>
    <cellStyle name="Separador de milhares 8 2 7 2" xfId="32777" xr:uid="{00000000-0005-0000-0000-00001A8A0000}"/>
    <cellStyle name="Separador de milhares 8 2 7 3" xfId="42957" xr:uid="{00000000-0005-0000-0000-00001B8A0000}"/>
    <cellStyle name="Separador de milhares 8 2 8" xfId="22836" xr:uid="{00000000-0005-0000-0000-00001C8A0000}"/>
    <cellStyle name="Separador de milhares 8 2 9" xfId="33016" xr:uid="{00000000-0005-0000-0000-00001D8A0000}"/>
    <cellStyle name="Separador de milhares 8 3" xfId="3773" xr:uid="{00000000-0005-0000-0000-00001E8A0000}"/>
    <cellStyle name="Separador de milhares 8 3 10" xfId="11905" xr:uid="{00000000-0005-0000-0000-00001F8A0000}"/>
    <cellStyle name="Separador de milhares 8 3 10 2" xfId="31089" xr:uid="{00000000-0005-0000-0000-0000208A0000}"/>
    <cellStyle name="Separador de milhares 8 3 10 3" xfId="41269" xr:uid="{00000000-0005-0000-0000-0000218A0000}"/>
    <cellStyle name="Separador de milhares 8 3 10 4" xfId="20909" xr:uid="{00000000-0005-0000-0000-0000228A0000}"/>
    <cellStyle name="Separador de milhares 8 3 11" xfId="21786" xr:uid="{00000000-0005-0000-0000-0000238A0000}"/>
    <cellStyle name="Separador de milhares 8 3 11 2" xfId="31966" xr:uid="{00000000-0005-0000-0000-0000248A0000}"/>
    <cellStyle name="Separador de milhares 8 3 11 3" xfId="42146" xr:uid="{00000000-0005-0000-0000-0000258A0000}"/>
    <cellStyle name="Separador de milhares 8 3 12" xfId="22682" xr:uid="{00000000-0005-0000-0000-0000268A0000}"/>
    <cellStyle name="Separador de milhares 8 3 12 2" xfId="32862" xr:uid="{00000000-0005-0000-0000-0000278A0000}"/>
    <cellStyle name="Separador de milhares 8 3 12 3" xfId="43042" xr:uid="{00000000-0005-0000-0000-0000288A0000}"/>
    <cellStyle name="Separador de milhares 8 3 13" xfId="22921" xr:uid="{00000000-0005-0000-0000-0000298A0000}"/>
    <cellStyle name="Separador de milhares 8 3 14" xfId="23090" xr:uid="{00000000-0005-0000-0000-00002A8A0000}"/>
    <cellStyle name="Separador de milhares 8 3 15" xfId="33101" xr:uid="{00000000-0005-0000-0000-00002B8A0000}"/>
    <cellStyle name="Separador de milhares 8 3 16" xfId="33270" xr:uid="{00000000-0005-0000-0000-00002C8A0000}"/>
    <cellStyle name="Separador de milhares 8 3 17" xfId="43281" xr:uid="{00000000-0005-0000-0000-00002D8A0000}"/>
    <cellStyle name="Separador de milhares 8 3 18" xfId="43520" xr:uid="{00000000-0005-0000-0000-00002E8A0000}"/>
    <cellStyle name="Separador de milhares 8 3 19" xfId="12784" xr:uid="{00000000-0005-0000-0000-00002F8A0000}"/>
    <cellStyle name="Separador de milhares 8 3 2" xfId="3894" xr:uid="{00000000-0005-0000-0000-0000308A0000}"/>
    <cellStyle name="Separador de milhares 8 3 2 10" xfId="21904" xr:uid="{00000000-0005-0000-0000-0000318A0000}"/>
    <cellStyle name="Separador de milhares 8 3 2 10 2" xfId="32084" xr:uid="{00000000-0005-0000-0000-0000328A0000}"/>
    <cellStyle name="Separador de milhares 8 3 2 10 3" xfId="42264" xr:uid="{00000000-0005-0000-0000-0000338A0000}"/>
    <cellStyle name="Separador de milhares 8 3 2 11" xfId="22800" xr:uid="{00000000-0005-0000-0000-0000348A0000}"/>
    <cellStyle name="Separador de milhares 8 3 2 11 2" xfId="32980" xr:uid="{00000000-0005-0000-0000-0000358A0000}"/>
    <cellStyle name="Separador de milhares 8 3 2 11 3" xfId="43160" xr:uid="{00000000-0005-0000-0000-0000368A0000}"/>
    <cellStyle name="Separador de milhares 8 3 2 12" xfId="23039" xr:uid="{00000000-0005-0000-0000-0000378A0000}"/>
    <cellStyle name="Separador de milhares 8 3 2 13" xfId="33219" xr:uid="{00000000-0005-0000-0000-0000388A0000}"/>
    <cellStyle name="Separador de milhares 8 3 2 14" xfId="43399" xr:uid="{00000000-0005-0000-0000-0000398A0000}"/>
    <cellStyle name="Separador de milhares 8 3 2 15" xfId="43638" xr:uid="{00000000-0005-0000-0000-00003A8A0000}"/>
    <cellStyle name="Separador de milhares 8 3 2 16" xfId="12902" xr:uid="{00000000-0005-0000-0000-00003B8A0000}"/>
    <cellStyle name="Separador de milhares 8 3 2 2" xfId="4114" xr:uid="{00000000-0005-0000-0000-00003C8A0000}"/>
    <cellStyle name="Separador de milhares 8 3 2 2 10" xfId="23302" xr:uid="{00000000-0005-0000-0000-00003D8A0000}"/>
    <cellStyle name="Separador de milhares 8 3 2 2 11" xfId="33482" xr:uid="{00000000-0005-0000-0000-00003E8A0000}"/>
    <cellStyle name="Separador de milhares 8 3 2 2 12" xfId="13121" xr:uid="{00000000-0005-0000-0000-00003F8A0000}"/>
    <cellStyle name="Separador de milhares 8 3 2 2 2" xfId="4552" xr:uid="{00000000-0005-0000-0000-0000408A0000}"/>
    <cellStyle name="Separador de milhares 8 3 2 2 2 10" xfId="33920" xr:uid="{00000000-0005-0000-0000-0000418A0000}"/>
    <cellStyle name="Separador de milhares 8 3 2 2 2 11" xfId="13559" xr:uid="{00000000-0005-0000-0000-0000428A0000}"/>
    <cellStyle name="Separador de milhares 8 3 2 2 2 2" xfId="5429" xr:uid="{00000000-0005-0000-0000-0000438A0000}"/>
    <cellStyle name="Separador de milhares 8 3 2 2 2 2 2" xfId="7181" xr:uid="{00000000-0005-0000-0000-0000448A0000}"/>
    <cellStyle name="Separador de milhares 8 3 2 2 2 2 2 2" xfId="26368" xr:uid="{00000000-0005-0000-0000-0000458A0000}"/>
    <cellStyle name="Separador de milhares 8 3 2 2 2 2 2 3" xfId="36548" xr:uid="{00000000-0005-0000-0000-0000468A0000}"/>
    <cellStyle name="Separador de milhares 8 3 2 2 2 2 2 4" xfId="16187" xr:uid="{00000000-0005-0000-0000-0000478A0000}"/>
    <cellStyle name="Separador de milhares 8 3 2 2 2 2 3" xfId="8934" xr:uid="{00000000-0005-0000-0000-0000488A0000}"/>
    <cellStyle name="Separador de milhares 8 3 2 2 2 2 3 2" xfId="28121" xr:uid="{00000000-0005-0000-0000-0000498A0000}"/>
    <cellStyle name="Separador de milhares 8 3 2 2 2 2 3 3" xfId="38301" xr:uid="{00000000-0005-0000-0000-00004A8A0000}"/>
    <cellStyle name="Separador de milhares 8 3 2 2 2 2 3 4" xfId="17940" xr:uid="{00000000-0005-0000-0000-00004B8A0000}"/>
    <cellStyle name="Separador de milhares 8 3 2 2 2 2 4" xfId="10927" xr:uid="{00000000-0005-0000-0000-00004C8A0000}"/>
    <cellStyle name="Separador de milhares 8 3 2 2 2 2 4 2" xfId="30111" xr:uid="{00000000-0005-0000-0000-00004D8A0000}"/>
    <cellStyle name="Separador de milhares 8 3 2 2 2 2 4 3" xfId="40291" xr:uid="{00000000-0005-0000-0000-00004E8A0000}"/>
    <cellStyle name="Separador de milhares 8 3 2 2 2 2 4 4" xfId="19931" xr:uid="{00000000-0005-0000-0000-00004F8A0000}"/>
    <cellStyle name="Separador de milhares 8 3 2 2 2 2 5" xfId="24616" xr:uid="{00000000-0005-0000-0000-0000508A0000}"/>
    <cellStyle name="Separador de milhares 8 3 2 2 2 2 6" xfId="34796" xr:uid="{00000000-0005-0000-0000-0000518A0000}"/>
    <cellStyle name="Separador de milhares 8 3 2 2 2 2 7" xfId="14435" xr:uid="{00000000-0005-0000-0000-0000528A0000}"/>
    <cellStyle name="Separador de milhares 8 3 2 2 2 3" xfId="6305" xr:uid="{00000000-0005-0000-0000-0000538A0000}"/>
    <cellStyle name="Separador de milhares 8 3 2 2 2 3 2" xfId="25492" xr:uid="{00000000-0005-0000-0000-0000548A0000}"/>
    <cellStyle name="Separador de milhares 8 3 2 2 2 3 3" xfId="35672" xr:uid="{00000000-0005-0000-0000-0000558A0000}"/>
    <cellStyle name="Separador de milhares 8 3 2 2 2 3 4" xfId="15311" xr:uid="{00000000-0005-0000-0000-0000568A0000}"/>
    <cellStyle name="Separador de milhares 8 3 2 2 2 4" xfId="8058" xr:uid="{00000000-0005-0000-0000-0000578A0000}"/>
    <cellStyle name="Separador de milhares 8 3 2 2 2 4 2" xfId="27245" xr:uid="{00000000-0005-0000-0000-0000588A0000}"/>
    <cellStyle name="Separador de milhares 8 3 2 2 2 4 3" xfId="37425" xr:uid="{00000000-0005-0000-0000-0000598A0000}"/>
    <cellStyle name="Separador de milhares 8 3 2 2 2 4 4" xfId="17064" xr:uid="{00000000-0005-0000-0000-00005A8A0000}"/>
    <cellStyle name="Separador de milhares 8 3 2 2 2 5" xfId="10051" xr:uid="{00000000-0005-0000-0000-00005B8A0000}"/>
    <cellStyle name="Separador de milhares 8 3 2 2 2 5 2" xfId="29235" xr:uid="{00000000-0005-0000-0000-00005C8A0000}"/>
    <cellStyle name="Separador de milhares 8 3 2 2 2 5 3" xfId="39415" xr:uid="{00000000-0005-0000-0000-00005D8A0000}"/>
    <cellStyle name="Separador de milhares 8 3 2 2 2 5 4" xfId="19055" xr:uid="{00000000-0005-0000-0000-00005E8A0000}"/>
    <cellStyle name="Separador de milhares 8 3 2 2 2 6" xfId="11804" xr:uid="{00000000-0005-0000-0000-00005F8A0000}"/>
    <cellStyle name="Separador de milhares 8 3 2 2 2 6 2" xfId="30988" xr:uid="{00000000-0005-0000-0000-0000608A0000}"/>
    <cellStyle name="Separador de milhares 8 3 2 2 2 6 3" xfId="41168" xr:uid="{00000000-0005-0000-0000-0000618A0000}"/>
    <cellStyle name="Separador de milhares 8 3 2 2 2 6 4" xfId="20808" xr:uid="{00000000-0005-0000-0000-0000628A0000}"/>
    <cellStyle name="Separador de milhares 8 3 2 2 2 7" xfId="12680" xr:uid="{00000000-0005-0000-0000-0000638A0000}"/>
    <cellStyle name="Separador de milhares 8 3 2 2 2 7 2" xfId="31864" xr:uid="{00000000-0005-0000-0000-0000648A0000}"/>
    <cellStyle name="Separador de milhares 8 3 2 2 2 7 3" xfId="42044" xr:uid="{00000000-0005-0000-0000-0000658A0000}"/>
    <cellStyle name="Separador de milhares 8 3 2 2 2 7 4" xfId="21684" xr:uid="{00000000-0005-0000-0000-0000668A0000}"/>
    <cellStyle name="Separador de milhares 8 3 2 2 2 8" xfId="22561" xr:uid="{00000000-0005-0000-0000-0000678A0000}"/>
    <cellStyle name="Separador de milhares 8 3 2 2 2 8 2" xfId="32741" xr:uid="{00000000-0005-0000-0000-0000688A0000}"/>
    <cellStyle name="Separador de milhares 8 3 2 2 2 8 3" xfId="42921" xr:uid="{00000000-0005-0000-0000-0000698A0000}"/>
    <cellStyle name="Separador de milhares 8 3 2 2 2 9" xfId="23740" xr:uid="{00000000-0005-0000-0000-00006A8A0000}"/>
    <cellStyle name="Separador de milhares 8 3 2 2 3" xfId="4991" xr:uid="{00000000-0005-0000-0000-00006B8A0000}"/>
    <cellStyle name="Separador de milhares 8 3 2 2 3 2" xfId="6743" xr:uid="{00000000-0005-0000-0000-00006C8A0000}"/>
    <cellStyle name="Separador de milhares 8 3 2 2 3 2 2" xfId="25930" xr:uid="{00000000-0005-0000-0000-00006D8A0000}"/>
    <cellStyle name="Separador de milhares 8 3 2 2 3 2 3" xfId="36110" xr:uid="{00000000-0005-0000-0000-00006E8A0000}"/>
    <cellStyle name="Separador de milhares 8 3 2 2 3 2 4" xfId="15749" xr:uid="{00000000-0005-0000-0000-00006F8A0000}"/>
    <cellStyle name="Separador de milhares 8 3 2 2 3 3" xfId="8496" xr:uid="{00000000-0005-0000-0000-0000708A0000}"/>
    <cellStyle name="Separador de milhares 8 3 2 2 3 3 2" xfId="27683" xr:uid="{00000000-0005-0000-0000-0000718A0000}"/>
    <cellStyle name="Separador de milhares 8 3 2 2 3 3 3" xfId="37863" xr:uid="{00000000-0005-0000-0000-0000728A0000}"/>
    <cellStyle name="Separador de milhares 8 3 2 2 3 3 4" xfId="17502" xr:uid="{00000000-0005-0000-0000-0000738A0000}"/>
    <cellStyle name="Separador de milhares 8 3 2 2 3 4" xfId="10489" xr:uid="{00000000-0005-0000-0000-0000748A0000}"/>
    <cellStyle name="Separador de milhares 8 3 2 2 3 4 2" xfId="29673" xr:uid="{00000000-0005-0000-0000-0000758A0000}"/>
    <cellStyle name="Separador de milhares 8 3 2 2 3 4 3" xfId="39853" xr:uid="{00000000-0005-0000-0000-0000768A0000}"/>
    <cellStyle name="Separador de milhares 8 3 2 2 3 4 4" xfId="19493" xr:uid="{00000000-0005-0000-0000-0000778A0000}"/>
    <cellStyle name="Separador de milhares 8 3 2 2 3 5" xfId="24178" xr:uid="{00000000-0005-0000-0000-0000788A0000}"/>
    <cellStyle name="Separador de milhares 8 3 2 2 3 6" xfId="34358" xr:uid="{00000000-0005-0000-0000-0000798A0000}"/>
    <cellStyle name="Separador de milhares 8 3 2 2 3 7" xfId="13997" xr:uid="{00000000-0005-0000-0000-00007A8A0000}"/>
    <cellStyle name="Separador de milhares 8 3 2 2 4" xfId="5867" xr:uid="{00000000-0005-0000-0000-00007B8A0000}"/>
    <cellStyle name="Separador de milhares 8 3 2 2 4 2" xfId="25054" xr:uid="{00000000-0005-0000-0000-00007C8A0000}"/>
    <cellStyle name="Separador de milhares 8 3 2 2 4 3" xfId="35234" xr:uid="{00000000-0005-0000-0000-00007D8A0000}"/>
    <cellStyle name="Separador de milhares 8 3 2 2 4 4" xfId="14873" xr:uid="{00000000-0005-0000-0000-00007E8A0000}"/>
    <cellStyle name="Separador de milhares 8 3 2 2 5" xfId="7620" xr:uid="{00000000-0005-0000-0000-00007F8A0000}"/>
    <cellStyle name="Separador de milhares 8 3 2 2 5 2" xfId="26807" xr:uid="{00000000-0005-0000-0000-0000808A0000}"/>
    <cellStyle name="Separador de milhares 8 3 2 2 5 3" xfId="36987" xr:uid="{00000000-0005-0000-0000-0000818A0000}"/>
    <cellStyle name="Separador de milhares 8 3 2 2 5 4" xfId="16626" xr:uid="{00000000-0005-0000-0000-0000828A0000}"/>
    <cellStyle name="Separador de milhares 8 3 2 2 6" xfId="9613" xr:uid="{00000000-0005-0000-0000-0000838A0000}"/>
    <cellStyle name="Separador de milhares 8 3 2 2 6 2" xfId="28797" xr:uid="{00000000-0005-0000-0000-0000848A0000}"/>
    <cellStyle name="Separador de milhares 8 3 2 2 6 3" xfId="38977" xr:uid="{00000000-0005-0000-0000-0000858A0000}"/>
    <cellStyle name="Separador de milhares 8 3 2 2 6 4" xfId="18617" xr:uid="{00000000-0005-0000-0000-0000868A0000}"/>
    <cellStyle name="Separador de milhares 8 3 2 2 7" xfId="11366" xr:uid="{00000000-0005-0000-0000-0000878A0000}"/>
    <cellStyle name="Separador de milhares 8 3 2 2 7 2" xfId="30550" xr:uid="{00000000-0005-0000-0000-0000888A0000}"/>
    <cellStyle name="Separador de milhares 8 3 2 2 7 3" xfId="40730" xr:uid="{00000000-0005-0000-0000-0000898A0000}"/>
    <cellStyle name="Separador de milhares 8 3 2 2 7 4" xfId="20370" xr:uid="{00000000-0005-0000-0000-00008A8A0000}"/>
    <cellStyle name="Separador de milhares 8 3 2 2 8" xfId="12242" xr:uid="{00000000-0005-0000-0000-00008B8A0000}"/>
    <cellStyle name="Separador de milhares 8 3 2 2 8 2" xfId="31426" xr:uid="{00000000-0005-0000-0000-00008C8A0000}"/>
    <cellStyle name="Separador de milhares 8 3 2 2 8 3" xfId="41606" xr:uid="{00000000-0005-0000-0000-00008D8A0000}"/>
    <cellStyle name="Separador de milhares 8 3 2 2 8 4" xfId="21246" xr:uid="{00000000-0005-0000-0000-00008E8A0000}"/>
    <cellStyle name="Separador de milhares 8 3 2 2 9" xfId="22123" xr:uid="{00000000-0005-0000-0000-00008F8A0000}"/>
    <cellStyle name="Separador de milhares 8 3 2 2 9 2" xfId="32303" xr:uid="{00000000-0005-0000-0000-0000908A0000}"/>
    <cellStyle name="Separador de milhares 8 3 2 2 9 3" xfId="42483" xr:uid="{00000000-0005-0000-0000-0000918A0000}"/>
    <cellStyle name="Separador de milhares 8 3 2 3" xfId="4333" xr:uid="{00000000-0005-0000-0000-0000928A0000}"/>
    <cellStyle name="Separador de milhares 8 3 2 3 10" xfId="33701" xr:uid="{00000000-0005-0000-0000-0000938A0000}"/>
    <cellStyle name="Separador de milhares 8 3 2 3 11" xfId="13340" xr:uid="{00000000-0005-0000-0000-0000948A0000}"/>
    <cellStyle name="Separador de milhares 8 3 2 3 2" xfId="5210" xr:uid="{00000000-0005-0000-0000-0000958A0000}"/>
    <cellStyle name="Separador de milhares 8 3 2 3 2 2" xfId="6962" xr:uid="{00000000-0005-0000-0000-0000968A0000}"/>
    <cellStyle name="Separador de milhares 8 3 2 3 2 2 2" xfId="26149" xr:uid="{00000000-0005-0000-0000-0000978A0000}"/>
    <cellStyle name="Separador de milhares 8 3 2 3 2 2 3" xfId="36329" xr:uid="{00000000-0005-0000-0000-0000988A0000}"/>
    <cellStyle name="Separador de milhares 8 3 2 3 2 2 4" xfId="15968" xr:uid="{00000000-0005-0000-0000-0000998A0000}"/>
    <cellStyle name="Separador de milhares 8 3 2 3 2 3" xfId="8715" xr:uid="{00000000-0005-0000-0000-00009A8A0000}"/>
    <cellStyle name="Separador de milhares 8 3 2 3 2 3 2" xfId="27902" xr:uid="{00000000-0005-0000-0000-00009B8A0000}"/>
    <cellStyle name="Separador de milhares 8 3 2 3 2 3 3" xfId="38082" xr:uid="{00000000-0005-0000-0000-00009C8A0000}"/>
    <cellStyle name="Separador de milhares 8 3 2 3 2 3 4" xfId="17721" xr:uid="{00000000-0005-0000-0000-00009D8A0000}"/>
    <cellStyle name="Separador de milhares 8 3 2 3 2 4" xfId="10708" xr:uid="{00000000-0005-0000-0000-00009E8A0000}"/>
    <cellStyle name="Separador de milhares 8 3 2 3 2 4 2" xfId="29892" xr:uid="{00000000-0005-0000-0000-00009F8A0000}"/>
    <cellStyle name="Separador de milhares 8 3 2 3 2 4 3" xfId="40072" xr:uid="{00000000-0005-0000-0000-0000A08A0000}"/>
    <cellStyle name="Separador de milhares 8 3 2 3 2 4 4" xfId="19712" xr:uid="{00000000-0005-0000-0000-0000A18A0000}"/>
    <cellStyle name="Separador de milhares 8 3 2 3 2 5" xfId="24397" xr:uid="{00000000-0005-0000-0000-0000A28A0000}"/>
    <cellStyle name="Separador de milhares 8 3 2 3 2 6" xfId="34577" xr:uid="{00000000-0005-0000-0000-0000A38A0000}"/>
    <cellStyle name="Separador de milhares 8 3 2 3 2 7" xfId="14216" xr:uid="{00000000-0005-0000-0000-0000A48A0000}"/>
    <cellStyle name="Separador de milhares 8 3 2 3 3" xfId="6086" xr:uid="{00000000-0005-0000-0000-0000A58A0000}"/>
    <cellStyle name="Separador de milhares 8 3 2 3 3 2" xfId="25273" xr:uid="{00000000-0005-0000-0000-0000A68A0000}"/>
    <cellStyle name="Separador de milhares 8 3 2 3 3 3" xfId="35453" xr:uid="{00000000-0005-0000-0000-0000A78A0000}"/>
    <cellStyle name="Separador de milhares 8 3 2 3 3 4" xfId="15092" xr:uid="{00000000-0005-0000-0000-0000A88A0000}"/>
    <cellStyle name="Separador de milhares 8 3 2 3 4" xfId="7839" xr:uid="{00000000-0005-0000-0000-0000A98A0000}"/>
    <cellStyle name="Separador de milhares 8 3 2 3 4 2" xfId="27026" xr:uid="{00000000-0005-0000-0000-0000AA8A0000}"/>
    <cellStyle name="Separador de milhares 8 3 2 3 4 3" xfId="37206" xr:uid="{00000000-0005-0000-0000-0000AB8A0000}"/>
    <cellStyle name="Separador de milhares 8 3 2 3 4 4" xfId="16845" xr:uid="{00000000-0005-0000-0000-0000AC8A0000}"/>
    <cellStyle name="Separador de milhares 8 3 2 3 5" xfId="9832" xr:uid="{00000000-0005-0000-0000-0000AD8A0000}"/>
    <cellStyle name="Separador de milhares 8 3 2 3 5 2" xfId="29016" xr:uid="{00000000-0005-0000-0000-0000AE8A0000}"/>
    <cellStyle name="Separador de milhares 8 3 2 3 5 3" xfId="39196" xr:uid="{00000000-0005-0000-0000-0000AF8A0000}"/>
    <cellStyle name="Separador de milhares 8 3 2 3 5 4" xfId="18836" xr:uid="{00000000-0005-0000-0000-0000B08A0000}"/>
    <cellStyle name="Separador de milhares 8 3 2 3 6" xfId="11585" xr:uid="{00000000-0005-0000-0000-0000B18A0000}"/>
    <cellStyle name="Separador de milhares 8 3 2 3 6 2" xfId="30769" xr:uid="{00000000-0005-0000-0000-0000B28A0000}"/>
    <cellStyle name="Separador de milhares 8 3 2 3 6 3" xfId="40949" xr:uid="{00000000-0005-0000-0000-0000B38A0000}"/>
    <cellStyle name="Separador de milhares 8 3 2 3 6 4" xfId="20589" xr:uid="{00000000-0005-0000-0000-0000B48A0000}"/>
    <cellStyle name="Separador de milhares 8 3 2 3 7" xfId="12461" xr:uid="{00000000-0005-0000-0000-0000B58A0000}"/>
    <cellStyle name="Separador de milhares 8 3 2 3 7 2" xfId="31645" xr:uid="{00000000-0005-0000-0000-0000B68A0000}"/>
    <cellStyle name="Separador de milhares 8 3 2 3 7 3" xfId="41825" xr:uid="{00000000-0005-0000-0000-0000B78A0000}"/>
    <cellStyle name="Separador de milhares 8 3 2 3 7 4" xfId="21465" xr:uid="{00000000-0005-0000-0000-0000B88A0000}"/>
    <cellStyle name="Separador de milhares 8 3 2 3 8" xfId="22342" xr:uid="{00000000-0005-0000-0000-0000B98A0000}"/>
    <cellStyle name="Separador de milhares 8 3 2 3 8 2" xfId="32522" xr:uid="{00000000-0005-0000-0000-0000BA8A0000}"/>
    <cellStyle name="Separador de milhares 8 3 2 3 8 3" xfId="42702" xr:uid="{00000000-0005-0000-0000-0000BB8A0000}"/>
    <cellStyle name="Separador de milhares 8 3 2 3 9" xfId="23521" xr:uid="{00000000-0005-0000-0000-0000BC8A0000}"/>
    <cellStyle name="Separador de milhares 8 3 2 4" xfId="4772" xr:uid="{00000000-0005-0000-0000-0000BD8A0000}"/>
    <cellStyle name="Separador de milhares 8 3 2 4 2" xfId="6524" xr:uid="{00000000-0005-0000-0000-0000BE8A0000}"/>
    <cellStyle name="Separador de milhares 8 3 2 4 2 2" xfId="25711" xr:uid="{00000000-0005-0000-0000-0000BF8A0000}"/>
    <cellStyle name="Separador de milhares 8 3 2 4 2 3" xfId="35891" xr:uid="{00000000-0005-0000-0000-0000C08A0000}"/>
    <cellStyle name="Separador de milhares 8 3 2 4 2 4" xfId="15530" xr:uid="{00000000-0005-0000-0000-0000C18A0000}"/>
    <cellStyle name="Separador de milhares 8 3 2 4 3" xfId="8277" xr:uid="{00000000-0005-0000-0000-0000C28A0000}"/>
    <cellStyle name="Separador de milhares 8 3 2 4 3 2" xfId="27464" xr:uid="{00000000-0005-0000-0000-0000C38A0000}"/>
    <cellStyle name="Separador de milhares 8 3 2 4 3 3" xfId="37644" xr:uid="{00000000-0005-0000-0000-0000C48A0000}"/>
    <cellStyle name="Separador de milhares 8 3 2 4 3 4" xfId="17283" xr:uid="{00000000-0005-0000-0000-0000C58A0000}"/>
    <cellStyle name="Separador de milhares 8 3 2 4 4" xfId="10270" xr:uid="{00000000-0005-0000-0000-0000C68A0000}"/>
    <cellStyle name="Separador de milhares 8 3 2 4 4 2" xfId="29454" xr:uid="{00000000-0005-0000-0000-0000C78A0000}"/>
    <cellStyle name="Separador de milhares 8 3 2 4 4 3" xfId="39634" xr:uid="{00000000-0005-0000-0000-0000C88A0000}"/>
    <cellStyle name="Separador de milhares 8 3 2 4 4 4" xfId="19274" xr:uid="{00000000-0005-0000-0000-0000C98A0000}"/>
    <cellStyle name="Separador de milhares 8 3 2 4 5" xfId="23959" xr:uid="{00000000-0005-0000-0000-0000CA8A0000}"/>
    <cellStyle name="Separador de milhares 8 3 2 4 6" xfId="34139" xr:uid="{00000000-0005-0000-0000-0000CB8A0000}"/>
    <cellStyle name="Separador de milhares 8 3 2 4 7" xfId="13778" xr:uid="{00000000-0005-0000-0000-0000CC8A0000}"/>
    <cellStyle name="Separador de milhares 8 3 2 5" xfId="5648" xr:uid="{00000000-0005-0000-0000-0000CD8A0000}"/>
    <cellStyle name="Separador de milhares 8 3 2 5 2" xfId="9174" xr:uid="{00000000-0005-0000-0000-0000CE8A0000}"/>
    <cellStyle name="Separador de milhares 8 3 2 5 2 2" xfId="28358" xr:uid="{00000000-0005-0000-0000-0000CF8A0000}"/>
    <cellStyle name="Separador de milhares 8 3 2 5 2 3" xfId="38538" xr:uid="{00000000-0005-0000-0000-0000D08A0000}"/>
    <cellStyle name="Separador de milhares 8 3 2 5 2 4" xfId="18178" xr:uid="{00000000-0005-0000-0000-0000D18A0000}"/>
    <cellStyle name="Separador de milhares 8 3 2 5 3" xfId="24835" xr:uid="{00000000-0005-0000-0000-0000D28A0000}"/>
    <cellStyle name="Separador de milhares 8 3 2 5 4" xfId="35015" xr:uid="{00000000-0005-0000-0000-0000D38A0000}"/>
    <cellStyle name="Separador de milhares 8 3 2 5 5" xfId="14654" xr:uid="{00000000-0005-0000-0000-0000D48A0000}"/>
    <cellStyle name="Separador de milhares 8 3 2 6" xfId="7401" xr:uid="{00000000-0005-0000-0000-0000D58A0000}"/>
    <cellStyle name="Separador de milhares 8 3 2 6 2" xfId="26588" xr:uid="{00000000-0005-0000-0000-0000D68A0000}"/>
    <cellStyle name="Separador de milhares 8 3 2 6 3" xfId="36768" xr:uid="{00000000-0005-0000-0000-0000D78A0000}"/>
    <cellStyle name="Separador de milhares 8 3 2 6 4" xfId="16407" xr:uid="{00000000-0005-0000-0000-0000D88A0000}"/>
    <cellStyle name="Separador de milhares 8 3 2 7" xfId="9394" xr:uid="{00000000-0005-0000-0000-0000D98A0000}"/>
    <cellStyle name="Separador de milhares 8 3 2 7 2" xfId="28578" xr:uid="{00000000-0005-0000-0000-0000DA8A0000}"/>
    <cellStyle name="Separador de milhares 8 3 2 7 3" xfId="38758" xr:uid="{00000000-0005-0000-0000-0000DB8A0000}"/>
    <cellStyle name="Separador de milhares 8 3 2 7 4" xfId="18398" xr:uid="{00000000-0005-0000-0000-0000DC8A0000}"/>
    <cellStyle name="Separador de milhares 8 3 2 8" xfId="11147" xr:uid="{00000000-0005-0000-0000-0000DD8A0000}"/>
    <cellStyle name="Separador de milhares 8 3 2 8 2" xfId="30331" xr:uid="{00000000-0005-0000-0000-0000DE8A0000}"/>
    <cellStyle name="Separador de milhares 8 3 2 8 3" xfId="40511" xr:uid="{00000000-0005-0000-0000-0000DF8A0000}"/>
    <cellStyle name="Separador de milhares 8 3 2 8 4" xfId="20151" xr:uid="{00000000-0005-0000-0000-0000E08A0000}"/>
    <cellStyle name="Separador de milhares 8 3 2 9" xfId="12023" xr:uid="{00000000-0005-0000-0000-0000E18A0000}"/>
    <cellStyle name="Separador de milhares 8 3 2 9 2" xfId="31207" xr:uid="{00000000-0005-0000-0000-0000E28A0000}"/>
    <cellStyle name="Separador de milhares 8 3 2 9 3" xfId="41387" xr:uid="{00000000-0005-0000-0000-0000E38A0000}"/>
    <cellStyle name="Separador de milhares 8 3 2 9 4" xfId="21027" xr:uid="{00000000-0005-0000-0000-0000E48A0000}"/>
    <cellStyle name="Separador de milhares 8 3 3" xfId="3996" xr:uid="{00000000-0005-0000-0000-0000E58A0000}"/>
    <cellStyle name="Separador de milhares 8 3 3 10" xfId="23184" xr:uid="{00000000-0005-0000-0000-0000E68A0000}"/>
    <cellStyle name="Separador de milhares 8 3 3 11" xfId="33364" xr:uid="{00000000-0005-0000-0000-0000E78A0000}"/>
    <cellStyle name="Separador de milhares 8 3 3 12" xfId="13003" xr:uid="{00000000-0005-0000-0000-0000E88A0000}"/>
    <cellStyle name="Separador de milhares 8 3 3 2" xfId="4434" xr:uid="{00000000-0005-0000-0000-0000E98A0000}"/>
    <cellStyle name="Separador de milhares 8 3 3 2 10" xfId="33802" xr:uid="{00000000-0005-0000-0000-0000EA8A0000}"/>
    <cellStyle name="Separador de milhares 8 3 3 2 11" xfId="13441" xr:uid="{00000000-0005-0000-0000-0000EB8A0000}"/>
    <cellStyle name="Separador de milhares 8 3 3 2 2" xfId="5311" xr:uid="{00000000-0005-0000-0000-0000EC8A0000}"/>
    <cellStyle name="Separador de milhares 8 3 3 2 2 2" xfId="7063" xr:uid="{00000000-0005-0000-0000-0000ED8A0000}"/>
    <cellStyle name="Separador de milhares 8 3 3 2 2 2 2" xfId="26250" xr:uid="{00000000-0005-0000-0000-0000EE8A0000}"/>
    <cellStyle name="Separador de milhares 8 3 3 2 2 2 3" xfId="36430" xr:uid="{00000000-0005-0000-0000-0000EF8A0000}"/>
    <cellStyle name="Separador de milhares 8 3 3 2 2 2 4" xfId="16069" xr:uid="{00000000-0005-0000-0000-0000F08A0000}"/>
    <cellStyle name="Separador de milhares 8 3 3 2 2 3" xfId="8816" xr:uid="{00000000-0005-0000-0000-0000F18A0000}"/>
    <cellStyle name="Separador de milhares 8 3 3 2 2 3 2" xfId="28003" xr:uid="{00000000-0005-0000-0000-0000F28A0000}"/>
    <cellStyle name="Separador de milhares 8 3 3 2 2 3 3" xfId="38183" xr:uid="{00000000-0005-0000-0000-0000F38A0000}"/>
    <cellStyle name="Separador de milhares 8 3 3 2 2 3 4" xfId="17822" xr:uid="{00000000-0005-0000-0000-0000F48A0000}"/>
    <cellStyle name="Separador de milhares 8 3 3 2 2 4" xfId="10809" xr:uid="{00000000-0005-0000-0000-0000F58A0000}"/>
    <cellStyle name="Separador de milhares 8 3 3 2 2 4 2" xfId="29993" xr:uid="{00000000-0005-0000-0000-0000F68A0000}"/>
    <cellStyle name="Separador de milhares 8 3 3 2 2 4 3" xfId="40173" xr:uid="{00000000-0005-0000-0000-0000F78A0000}"/>
    <cellStyle name="Separador de milhares 8 3 3 2 2 4 4" xfId="19813" xr:uid="{00000000-0005-0000-0000-0000F88A0000}"/>
    <cellStyle name="Separador de milhares 8 3 3 2 2 5" xfId="24498" xr:uid="{00000000-0005-0000-0000-0000F98A0000}"/>
    <cellStyle name="Separador de milhares 8 3 3 2 2 6" xfId="34678" xr:uid="{00000000-0005-0000-0000-0000FA8A0000}"/>
    <cellStyle name="Separador de milhares 8 3 3 2 2 7" xfId="14317" xr:uid="{00000000-0005-0000-0000-0000FB8A0000}"/>
    <cellStyle name="Separador de milhares 8 3 3 2 3" xfId="6187" xr:uid="{00000000-0005-0000-0000-0000FC8A0000}"/>
    <cellStyle name="Separador de milhares 8 3 3 2 3 2" xfId="25374" xr:uid="{00000000-0005-0000-0000-0000FD8A0000}"/>
    <cellStyle name="Separador de milhares 8 3 3 2 3 3" xfId="35554" xr:uid="{00000000-0005-0000-0000-0000FE8A0000}"/>
    <cellStyle name="Separador de milhares 8 3 3 2 3 4" xfId="15193" xr:uid="{00000000-0005-0000-0000-0000FF8A0000}"/>
    <cellStyle name="Separador de milhares 8 3 3 2 4" xfId="7940" xr:uid="{00000000-0005-0000-0000-0000008B0000}"/>
    <cellStyle name="Separador de milhares 8 3 3 2 4 2" xfId="27127" xr:uid="{00000000-0005-0000-0000-0000018B0000}"/>
    <cellStyle name="Separador de milhares 8 3 3 2 4 3" xfId="37307" xr:uid="{00000000-0005-0000-0000-0000028B0000}"/>
    <cellStyle name="Separador de milhares 8 3 3 2 4 4" xfId="16946" xr:uid="{00000000-0005-0000-0000-0000038B0000}"/>
    <cellStyle name="Separador de milhares 8 3 3 2 5" xfId="9933" xr:uid="{00000000-0005-0000-0000-0000048B0000}"/>
    <cellStyle name="Separador de milhares 8 3 3 2 5 2" xfId="29117" xr:uid="{00000000-0005-0000-0000-0000058B0000}"/>
    <cellStyle name="Separador de milhares 8 3 3 2 5 3" xfId="39297" xr:uid="{00000000-0005-0000-0000-0000068B0000}"/>
    <cellStyle name="Separador de milhares 8 3 3 2 5 4" xfId="18937" xr:uid="{00000000-0005-0000-0000-0000078B0000}"/>
    <cellStyle name="Separador de milhares 8 3 3 2 6" xfId="11686" xr:uid="{00000000-0005-0000-0000-0000088B0000}"/>
    <cellStyle name="Separador de milhares 8 3 3 2 6 2" xfId="30870" xr:uid="{00000000-0005-0000-0000-0000098B0000}"/>
    <cellStyle name="Separador de milhares 8 3 3 2 6 3" xfId="41050" xr:uid="{00000000-0005-0000-0000-00000A8B0000}"/>
    <cellStyle name="Separador de milhares 8 3 3 2 6 4" xfId="20690" xr:uid="{00000000-0005-0000-0000-00000B8B0000}"/>
    <cellStyle name="Separador de milhares 8 3 3 2 7" xfId="12562" xr:uid="{00000000-0005-0000-0000-00000C8B0000}"/>
    <cellStyle name="Separador de milhares 8 3 3 2 7 2" xfId="31746" xr:uid="{00000000-0005-0000-0000-00000D8B0000}"/>
    <cellStyle name="Separador de milhares 8 3 3 2 7 3" xfId="41926" xr:uid="{00000000-0005-0000-0000-00000E8B0000}"/>
    <cellStyle name="Separador de milhares 8 3 3 2 7 4" xfId="21566" xr:uid="{00000000-0005-0000-0000-00000F8B0000}"/>
    <cellStyle name="Separador de milhares 8 3 3 2 8" xfId="22443" xr:uid="{00000000-0005-0000-0000-0000108B0000}"/>
    <cellStyle name="Separador de milhares 8 3 3 2 8 2" xfId="32623" xr:uid="{00000000-0005-0000-0000-0000118B0000}"/>
    <cellStyle name="Separador de milhares 8 3 3 2 8 3" xfId="42803" xr:uid="{00000000-0005-0000-0000-0000128B0000}"/>
    <cellStyle name="Separador de milhares 8 3 3 2 9" xfId="23622" xr:uid="{00000000-0005-0000-0000-0000138B0000}"/>
    <cellStyle name="Separador de milhares 8 3 3 3" xfId="4873" xr:uid="{00000000-0005-0000-0000-0000148B0000}"/>
    <cellStyle name="Separador de milhares 8 3 3 3 2" xfId="6625" xr:uid="{00000000-0005-0000-0000-0000158B0000}"/>
    <cellStyle name="Separador de milhares 8 3 3 3 2 2" xfId="25812" xr:uid="{00000000-0005-0000-0000-0000168B0000}"/>
    <cellStyle name="Separador de milhares 8 3 3 3 2 3" xfId="35992" xr:uid="{00000000-0005-0000-0000-0000178B0000}"/>
    <cellStyle name="Separador de milhares 8 3 3 3 2 4" xfId="15631" xr:uid="{00000000-0005-0000-0000-0000188B0000}"/>
    <cellStyle name="Separador de milhares 8 3 3 3 3" xfId="8378" xr:uid="{00000000-0005-0000-0000-0000198B0000}"/>
    <cellStyle name="Separador de milhares 8 3 3 3 3 2" xfId="27565" xr:uid="{00000000-0005-0000-0000-00001A8B0000}"/>
    <cellStyle name="Separador de milhares 8 3 3 3 3 3" xfId="37745" xr:uid="{00000000-0005-0000-0000-00001B8B0000}"/>
    <cellStyle name="Separador de milhares 8 3 3 3 3 4" xfId="17384" xr:uid="{00000000-0005-0000-0000-00001C8B0000}"/>
    <cellStyle name="Separador de milhares 8 3 3 3 4" xfId="10371" xr:uid="{00000000-0005-0000-0000-00001D8B0000}"/>
    <cellStyle name="Separador de milhares 8 3 3 3 4 2" xfId="29555" xr:uid="{00000000-0005-0000-0000-00001E8B0000}"/>
    <cellStyle name="Separador de milhares 8 3 3 3 4 3" xfId="39735" xr:uid="{00000000-0005-0000-0000-00001F8B0000}"/>
    <cellStyle name="Separador de milhares 8 3 3 3 4 4" xfId="19375" xr:uid="{00000000-0005-0000-0000-0000208B0000}"/>
    <cellStyle name="Separador de milhares 8 3 3 3 5" xfId="24060" xr:uid="{00000000-0005-0000-0000-0000218B0000}"/>
    <cellStyle name="Separador de milhares 8 3 3 3 6" xfId="34240" xr:uid="{00000000-0005-0000-0000-0000228B0000}"/>
    <cellStyle name="Separador de milhares 8 3 3 3 7" xfId="13879" xr:uid="{00000000-0005-0000-0000-0000238B0000}"/>
    <cellStyle name="Separador de milhares 8 3 3 4" xfId="5749" xr:uid="{00000000-0005-0000-0000-0000248B0000}"/>
    <cellStyle name="Separador de milhares 8 3 3 4 2" xfId="24936" xr:uid="{00000000-0005-0000-0000-0000258B0000}"/>
    <cellStyle name="Separador de milhares 8 3 3 4 3" xfId="35116" xr:uid="{00000000-0005-0000-0000-0000268B0000}"/>
    <cellStyle name="Separador de milhares 8 3 3 4 4" xfId="14755" xr:uid="{00000000-0005-0000-0000-0000278B0000}"/>
    <cellStyle name="Separador de milhares 8 3 3 5" xfId="7502" xr:uid="{00000000-0005-0000-0000-0000288B0000}"/>
    <cellStyle name="Separador de milhares 8 3 3 5 2" xfId="26689" xr:uid="{00000000-0005-0000-0000-0000298B0000}"/>
    <cellStyle name="Separador de milhares 8 3 3 5 3" xfId="36869" xr:uid="{00000000-0005-0000-0000-00002A8B0000}"/>
    <cellStyle name="Separador de milhares 8 3 3 5 4" xfId="16508" xr:uid="{00000000-0005-0000-0000-00002B8B0000}"/>
    <cellStyle name="Separador de milhares 8 3 3 6" xfId="9495" xr:uid="{00000000-0005-0000-0000-00002C8B0000}"/>
    <cellStyle name="Separador de milhares 8 3 3 6 2" xfId="28679" xr:uid="{00000000-0005-0000-0000-00002D8B0000}"/>
    <cellStyle name="Separador de milhares 8 3 3 6 3" xfId="38859" xr:uid="{00000000-0005-0000-0000-00002E8B0000}"/>
    <cellStyle name="Separador de milhares 8 3 3 6 4" xfId="18499" xr:uid="{00000000-0005-0000-0000-00002F8B0000}"/>
    <cellStyle name="Separador de milhares 8 3 3 7" xfId="11248" xr:uid="{00000000-0005-0000-0000-0000308B0000}"/>
    <cellStyle name="Separador de milhares 8 3 3 7 2" xfId="30432" xr:uid="{00000000-0005-0000-0000-0000318B0000}"/>
    <cellStyle name="Separador de milhares 8 3 3 7 3" xfId="40612" xr:uid="{00000000-0005-0000-0000-0000328B0000}"/>
    <cellStyle name="Separador de milhares 8 3 3 7 4" xfId="20252" xr:uid="{00000000-0005-0000-0000-0000338B0000}"/>
    <cellStyle name="Separador de milhares 8 3 3 8" xfId="12124" xr:uid="{00000000-0005-0000-0000-0000348B0000}"/>
    <cellStyle name="Separador de milhares 8 3 3 8 2" xfId="31308" xr:uid="{00000000-0005-0000-0000-0000358B0000}"/>
    <cellStyle name="Separador de milhares 8 3 3 8 3" xfId="41488" xr:uid="{00000000-0005-0000-0000-0000368B0000}"/>
    <cellStyle name="Separador de milhares 8 3 3 8 4" xfId="21128" xr:uid="{00000000-0005-0000-0000-0000378B0000}"/>
    <cellStyle name="Separador de milhares 8 3 3 9" xfId="22005" xr:uid="{00000000-0005-0000-0000-0000388B0000}"/>
    <cellStyle name="Separador de milhares 8 3 3 9 2" xfId="32185" xr:uid="{00000000-0005-0000-0000-0000398B0000}"/>
    <cellStyle name="Separador de milhares 8 3 3 9 3" xfId="42365" xr:uid="{00000000-0005-0000-0000-00003A8B0000}"/>
    <cellStyle name="Separador de milhares 8 3 4" xfId="4215" xr:uid="{00000000-0005-0000-0000-00003B8B0000}"/>
    <cellStyle name="Separador de milhares 8 3 4 10" xfId="33583" xr:uid="{00000000-0005-0000-0000-00003C8B0000}"/>
    <cellStyle name="Separador de milhares 8 3 4 11" xfId="13222" xr:uid="{00000000-0005-0000-0000-00003D8B0000}"/>
    <cellStyle name="Separador de milhares 8 3 4 2" xfId="5092" xr:uid="{00000000-0005-0000-0000-00003E8B0000}"/>
    <cellStyle name="Separador de milhares 8 3 4 2 2" xfId="6844" xr:uid="{00000000-0005-0000-0000-00003F8B0000}"/>
    <cellStyle name="Separador de milhares 8 3 4 2 2 2" xfId="26031" xr:uid="{00000000-0005-0000-0000-0000408B0000}"/>
    <cellStyle name="Separador de milhares 8 3 4 2 2 3" xfId="36211" xr:uid="{00000000-0005-0000-0000-0000418B0000}"/>
    <cellStyle name="Separador de milhares 8 3 4 2 2 4" xfId="15850" xr:uid="{00000000-0005-0000-0000-0000428B0000}"/>
    <cellStyle name="Separador de milhares 8 3 4 2 3" xfId="8597" xr:uid="{00000000-0005-0000-0000-0000438B0000}"/>
    <cellStyle name="Separador de milhares 8 3 4 2 3 2" xfId="27784" xr:uid="{00000000-0005-0000-0000-0000448B0000}"/>
    <cellStyle name="Separador de milhares 8 3 4 2 3 3" xfId="37964" xr:uid="{00000000-0005-0000-0000-0000458B0000}"/>
    <cellStyle name="Separador de milhares 8 3 4 2 3 4" xfId="17603" xr:uid="{00000000-0005-0000-0000-0000468B0000}"/>
    <cellStyle name="Separador de milhares 8 3 4 2 4" xfId="10590" xr:uid="{00000000-0005-0000-0000-0000478B0000}"/>
    <cellStyle name="Separador de milhares 8 3 4 2 4 2" xfId="29774" xr:uid="{00000000-0005-0000-0000-0000488B0000}"/>
    <cellStyle name="Separador de milhares 8 3 4 2 4 3" xfId="39954" xr:uid="{00000000-0005-0000-0000-0000498B0000}"/>
    <cellStyle name="Separador de milhares 8 3 4 2 4 4" xfId="19594" xr:uid="{00000000-0005-0000-0000-00004A8B0000}"/>
    <cellStyle name="Separador de milhares 8 3 4 2 5" xfId="24279" xr:uid="{00000000-0005-0000-0000-00004B8B0000}"/>
    <cellStyle name="Separador de milhares 8 3 4 2 6" xfId="34459" xr:uid="{00000000-0005-0000-0000-00004C8B0000}"/>
    <cellStyle name="Separador de milhares 8 3 4 2 7" xfId="14098" xr:uid="{00000000-0005-0000-0000-00004D8B0000}"/>
    <cellStyle name="Separador de milhares 8 3 4 3" xfId="5968" xr:uid="{00000000-0005-0000-0000-00004E8B0000}"/>
    <cellStyle name="Separador de milhares 8 3 4 3 2" xfId="25155" xr:uid="{00000000-0005-0000-0000-00004F8B0000}"/>
    <cellStyle name="Separador de milhares 8 3 4 3 3" xfId="35335" xr:uid="{00000000-0005-0000-0000-0000508B0000}"/>
    <cellStyle name="Separador de milhares 8 3 4 3 4" xfId="14974" xr:uid="{00000000-0005-0000-0000-0000518B0000}"/>
    <cellStyle name="Separador de milhares 8 3 4 4" xfId="7721" xr:uid="{00000000-0005-0000-0000-0000528B0000}"/>
    <cellStyle name="Separador de milhares 8 3 4 4 2" xfId="26908" xr:uid="{00000000-0005-0000-0000-0000538B0000}"/>
    <cellStyle name="Separador de milhares 8 3 4 4 3" xfId="37088" xr:uid="{00000000-0005-0000-0000-0000548B0000}"/>
    <cellStyle name="Separador de milhares 8 3 4 4 4" xfId="16727" xr:uid="{00000000-0005-0000-0000-0000558B0000}"/>
    <cellStyle name="Separador de milhares 8 3 4 5" xfId="9714" xr:uid="{00000000-0005-0000-0000-0000568B0000}"/>
    <cellStyle name="Separador de milhares 8 3 4 5 2" xfId="28898" xr:uid="{00000000-0005-0000-0000-0000578B0000}"/>
    <cellStyle name="Separador de milhares 8 3 4 5 3" xfId="39078" xr:uid="{00000000-0005-0000-0000-0000588B0000}"/>
    <cellStyle name="Separador de milhares 8 3 4 5 4" xfId="18718" xr:uid="{00000000-0005-0000-0000-0000598B0000}"/>
    <cellStyle name="Separador de milhares 8 3 4 6" xfId="11467" xr:uid="{00000000-0005-0000-0000-00005A8B0000}"/>
    <cellStyle name="Separador de milhares 8 3 4 6 2" xfId="30651" xr:uid="{00000000-0005-0000-0000-00005B8B0000}"/>
    <cellStyle name="Separador de milhares 8 3 4 6 3" xfId="40831" xr:uid="{00000000-0005-0000-0000-00005C8B0000}"/>
    <cellStyle name="Separador de milhares 8 3 4 6 4" xfId="20471" xr:uid="{00000000-0005-0000-0000-00005D8B0000}"/>
    <cellStyle name="Separador de milhares 8 3 4 7" xfId="12343" xr:uid="{00000000-0005-0000-0000-00005E8B0000}"/>
    <cellStyle name="Separador de milhares 8 3 4 7 2" xfId="31527" xr:uid="{00000000-0005-0000-0000-00005F8B0000}"/>
    <cellStyle name="Separador de milhares 8 3 4 7 3" xfId="41707" xr:uid="{00000000-0005-0000-0000-0000608B0000}"/>
    <cellStyle name="Separador de milhares 8 3 4 7 4" xfId="21347" xr:uid="{00000000-0005-0000-0000-0000618B0000}"/>
    <cellStyle name="Separador de milhares 8 3 4 8" xfId="22224" xr:uid="{00000000-0005-0000-0000-0000628B0000}"/>
    <cellStyle name="Separador de milhares 8 3 4 8 2" xfId="32404" xr:uid="{00000000-0005-0000-0000-0000638B0000}"/>
    <cellStyle name="Separador de milhares 8 3 4 8 3" xfId="42584" xr:uid="{00000000-0005-0000-0000-0000648B0000}"/>
    <cellStyle name="Separador de milhares 8 3 4 9" xfId="23403" xr:uid="{00000000-0005-0000-0000-0000658B0000}"/>
    <cellStyle name="Separador de milhares 8 3 5" xfId="4654" xr:uid="{00000000-0005-0000-0000-0000668B0000}"/>
    <cellStyle name="Separador de milhares 8 3 5 2" xfId="6406" xr:uid="{00000000-0005-0000-0000-0000678B0000}"/>
    <cellStyle name="Separador de milhares 8 3 5 2 2" xfId="25593" xr:uid="{00000000-0005-0000-0000-0000688B0000}"/>
    <cellStyle name="Separador de milhares 8 3 5 2 3" xfId="35773" xr:uid="{00000000-0005-0000-0000-0000698B0000}"/>
    <cellStyle name="Separador de milhares 8 3 5 2 4" xfId="15412" xr:uid="{00000000-0005-0000-0000-00006A8B0000}"/>
    <cellStyle name="Separador de milhares 8 3 5 3" xfId="8159" xr:uid="{00000000-0005-0000-0000-00006B8B0000}"/>
    <cellStyle name="Separador de milhares 8 3 5 3 2" xfId="27346" xr:uid="{00000000-0005-0000-0000-00006C8B0000}"/>
    <cellStyle name="Separador de milhares 8 3 5 3 3" xfId="37526" xr:uid="{00000000-0005-0000-0000-00006D8B0000}"/>
    <cellStyle name="Separador de milhares 8 3 5 3 4" xfId="17165" xr:uid="{00000000-0005-0000-0000-00006E8B0000}"/>
    <cellStyle name="Separador de milhares 8 3 5 4" xfId="10152" xr:uid="{00000000-0005-0000-0000-00006F8B0000}"/>
    <cellStyle name="Separador de milhares 8 3 5 4 2" xfId="29336" xr:uid="{00000000-0005-0000-0000-0000708B0000}"/>
    <cellStyle name="Separador de milhares 8 3 5 4 3" xfId="39516" xr:uid="{00000000-0005-0000-0000-0000718B0000}"/>
    <cellStyle name="Separador de milhares 8 3 5 4 4" xfId="19156" xr:uid="{00000000-0005-0000-0000-0000728B0000}"/>
    <cellStyle name="Separador de milhares 8 3 5 5" xfId="23841" xr:uid="{00000000-0005-0000-0000-0000738B0000}"/>
    <cellStyle name="Separador de milhares 8 3 5 6" xfId="34021" xr:uid="{00000000-0005-0000-0000-0000748B0000}"/>
    <cellStyle name="Separador de milhares 8 3 5 7" xfId="13660" xr:uid="{00000000-0005-0000-0000-0000758B0000}"/>
    <cellStyle name="Separador de milhares 8 3 6" xfId="5530" xr:uid="{00000000-0005-0000-0000-0000768B0000}"/>
    <cellStyle name="Separador de milhares 8 3 6 2" xfId="9056" xr:uid="{00000000-0005-0000-0000-0000778B0000}"/>
    <cellStyle name="Separador de milhares 8 3 6 2 2" xfId="28240" xr:uid="{00000000-0005-0000-0000-0000788B0000}"/>
    <cellStyle name="Separador de milhares 8 3 6 2 3" xfId="38420" xr:uid="{00000000-0005-0000-0000-0000798B0000}"/>
    <cellStyle name="Separador de milhares 8 3 6 2 4" xfId="18060" xr:uid="{00000000-0005-0000-0000-00007A8B0000}"/>
    <cellStyle name="Separador de milhares 8 3 6 3" xfId="24717" xr:uid="{00000000-0005-0000-0000-00007B8B0000}"/>
    <cellStyle name="Separador de milhares 8 3 6 4" xfId="34897" xr:uid="{00000000-0005-0000-0000-00007C8B0000}"/>
    <cellStyle name="Separador de milhares 8 3 6 5" xfId="14536" xr:uid="{00000000-0005-0000-0000-00007D8B0000}"/>
    <cellStyle name="Separador de milhares 8 3 7" xfId="7283" xr:uid="{00000000-0005-0000-0000-00007E8B0000}"/>
    <cellStyle name="Separador de milhares 8 3 7 2" xfId="26470" xr:uid="{00000000-0005-0000-0000-00007F8B0000}"/>
    <cellStyle name="Separador de milhares 8 3 7 3" xfId="36650" xr:uid="{00000000-0005-0000-0000-0000808B0000}"/>
    <cellStyle name="Separador de milhares 8 3 7 4" xfId="16289" xr:uid="{00000000-0005-0000-0000-0000818B0000}"/>
    <cellStyle name="Separador de milhares 8 3 8" xfId="9276" xr:uid="{00000000-0005-0000-0000-0000828B0000}"/>
    <cellStyle name="Separador de milhares 8 3 8 2" xfId="28460" xr:uid="{00000000-0005-0000-0000-0000838B0000}"/>
    <cellStyle name="Separador de milhares 8 3 8 3" xfId="38640" xr:uid="{00000000-0005-0000-0000-0000848B0000}"/>
    <cellStyle name="Separador de milhares 8 3 8 4" xfId="18280" xr:uid="{00000000-0005-0000-0000-0000858B0000}"/>
    <cellStyle name="Separador de milhares 8 3 9" xfId="11029" xr:uid="{00000000-0005-0000-0000-0000868B0000}"/>
    <cellStyle name="Separador de milhares 8 3 9 2" xfId="30213" xr:uid="{00000000-0005-0000-0000-0000878B0000}"/>
    <cellStyle name="Separador de milhares 8 3 9 3" xfId="40393" xr:uid="{00000000-0005-0000-0000-0000888B0000}"/>
    <cellStyle name="Separador de milhares 8 3 9 4" xfId="20033" xr:uid="{00000000-0005-0000-0000-0000898B0000}"/>
    <cellStyle name="Separador de milhares 8 4" xfId="3774" xr:uid="{00000000-0005-0000-0000-00008A8B0000}"/>
    <cellStyle name="Separador de milhares 8 4 10" xfId="11906" xr:uid="{00000000-0005-0000-0000-00008B8B0000}"/>
    <cellStyle name="Separador de milhares 8 4 10 2" xfId="31090" xr:uid="{00000000-0005-0000-0000-00008C8B0000}"/>
    <cellStyle name="Separador de milhares 8 4 10 3" xfId="41270" xr:uid="{00000000-0005-0000-0000-00008D8B0000}"/>
    <cellStyle name="Separador de milhares 8 4 10 4" xfId="20910" xr:uid="{00000000-0005-0000-0000-00008E8B0000}"/>
    <cellStyle name="Separador de milhares 8 4 11" xfId="21787" xr:uid="{00000000-0005-0000-0000-00008F8B0000}"/>
    <cellStyle name="Separador de milhares 8 4 11 2" xfId="31967" xr:uid="{00000000-0005-0000-0000-0000908B0000}"/>
    <cellStyle name="Separador de milhares 8 4 11 3" xfId="42147" xr:uid="{00000000-0005-0000-0000-0000918B0000}"/>
    <cellStyle name="Separador de milhares 8 4 12" xfId="22683" xr:uid="{00000000-0005-0000-0000-0000928B0000}"/>
    <cellStyle name="Separador de milhares 8 4 12 2" xfId="32863" xr:uid="{00000000-0005-0000-0000-0000938B0000}"/>
    <cellStyle name="Separador de milhares 8 4 12 3" xfId="43043" xr:uid="{00000000-0005-0000-0000-0000948B0000}"/>
    <cellStyle name="Separador de milhares 8 4 13" xfId="22922" xr:uid="{00000000-0005-0000-0000-0000958B0000}"/>
    <cellStyle name="Separador de milhares 8 4 14" xfId="23091" xr:uid="{00000000-0005-0000-0000-0000968B0000}"/>
    <cellStyle name="Separador de milhares 8 4 15" xfId="33102" xr:uid="{00000000-0005-0000-0000-0000978B0000}"/>
    <cellStyle name="Separador de milhares 8 4 16" xfId="33271" xr:uid="{00000000-0005-0000-0000-0000988B0000}"/>
    <cellStyle name="Separador de milhares 8 4 17" xfId="43282" xr:uid="{00000000-0005-0000-0000-0000998B0000}"/>
    <cellStyle name="Separador de milhares 8 4 18" xfId="43521" xr:uid="{00000000-0005-0000-0000-00009A8B0000}"/>
    <cellStyle name="Separador de milhares 8 4 19" xfId="12785" xr:uid="{00000000-0005-0000-0000-00009B8B0000}"/>
    <cellStyle name="Separador de milhares 8 4 2" xfId="3895" xr:uid="{00000000-0005-0000-0000-00009C8B0000}"/>
    <cellStyle name="Separador de milhares 8 4 2 10" xfId="21905" xr:uid="{00000000-0005-0000-0000-00009D8B0000}"/>
    <cellStyle name="Separador de milhares 8 4 2 10 2" xfId="32085" xr:uid="{00000000-0005-0000-0000-00009E8B0000}"/>
    <cellStyle name="Separador de milhares 8 4 2 10 3" xfId="42265" xr:uid="{00000000-0005-0000-0000-00009F8B0000}"/>
    <cellStyle name="Separador de milhares 8 4 2 11" xfId="22801" xr:uid="{00000000-0005-0000-0000-0000A08B0000}"/>
    <cellStyle name="Separador de milhares 8 4 2 11 2" xfId="32981" xr:uid="{00000000-0005-0000-0000-0000A18B0000}"/>
    <cellStyle name="Separador de milhares 8 4 2 11 3" xfId="43161" xr:uid="{00000000-0005-0000-0000-0000A28B0000}"/>
    <cellStyle name="Separador de milhares 8 4 2 12" xfId="23040" xr:uid="{00000000-0005-0000-0000-0000A38B0000}"/>
    <cellStyle name="Separador de milhares 8 4 2 13" xfId="33220" xr:uid="{00000000-0005-0000-0000-0000A48B0000}"/>
    <cellStyle name="Separador de milhares 8 4 2 14" xfId="43400" xr:uid="{00000000-0005-0000-0000-0000A58B0000}"/>
    <cellStyle name="Separador de milhares 8 4 2 15" xfId="43639" xr:uid="{00000000-0005-0000-0000-0000A68B0000}"/>
    <cellStyle name="Separador de milhares 8 4 2 16" xfId="12903" xr:uid="{00000000-0005-0000-0000-0000A78B0000}"/>
    <cellStyle name="Separador de milhares 8 4 2 2" xfId="4115" xr:uid="{00000000-0005-0000-0000-0000A88B0000}"/>
    <cellStyle name="Separador de milhares 8 4 2 2 10" xfId="23303" xr:uid="{00000000-0005-0000-0000-0000A98B0000}"/>
    <cellStyle name="Separador de milhares 8 4 2 2 11" xfId="33483" xr:uid="{00000000-0005-0000-0000-0000AA8B0000}"/>
    <cellStyle name="Separador de milhares 8 4 2 2 12" xfId="13122" xr:uid="{00000000-0005-0000-0000-0000AB8B0000}"/>
    <cellStyle name="Separador de milhares 8 4 2 2 2" xfId="4553" xr:uid="{00000000-0005-0000-0000-0000AC8B0000}"/>
    <cellStyle name="Separador de milhares 8 4 2 2 2 10" xfId="33921" xr:uid="{00000000-0005-0000-0000-0000AD8B0000}"/>
    <cellStyle name="Separador de milhares 8 4 2 2 2 11" xfId="13560" xr:uid="{00000000-0005-0000-0000-0000AE8B0000}"/>
    <cellStyle name="Separador de milhares 8 4 2 2 2 2" xfId="5430" xr:uid="{00000000-0005-0000-0000-0000AF8B0000}"/>
    <cellStyle name="Separador de milhares 8 4 2 2 2 2 2" xfId="7182" xr:uid="{00000000-0005-0000-0000-0000B08B0000}"/>
    <cellStyle name="Separador de milhares 8 4 2 2 2 2 2 2" xfId="26369" xr:uid="{00000000-0005-0000-0000-0000B18B0000}"/>
    <cellStyle name="Separador de milhares 8 4 2 2 2 2 2 3" xfId="36549" xr:uid="{00000000-0005-0000-0000-0000B28B0000}"/>
    <cellStyle name="Separador de milhares 8 4 2 2 2 2 2 4" xfId="16188" xr:uid="{00000000-0005-0000-0000-0000B38B0000}"/>
    <cellStyle name="Separador de milhares 8 4 2 2 2 2 3" xfId="8935" xr:uid="{00000000-0005-0000-0000-0000B48B0000}"/>
    <cellStyle name="Separador de milhares 8 4 2 2 2 2 3 2" xfId="28122" xr:uid="{00000000-0005-0000-0000-0000B58B0000}"/>
    <cellStyle name="Separador de milhares 8 4 2 2 2 2 3 3" xfId="38302" xr:uid="{00000000-0005-0000-0000-0000B68B0000}"/>
    <cellStyle name="Separador de milhares 8 4 2 2 2 2 3 4" xfId="17941" xr:uid="{00000000-0005-0000-0000-0000B78B0000}"/>
    <cellStyle name="Separador de milhares 8 4 2 2 2 2 4" xfId="10928" xr:uid="{00000000-0005-0000-0000-0000B88B0000}"/>
    <cellStyle name="Separador de milhares 8 4 2 2 2 2 4 2" xfId="30112" xr:uid="{00000000-0005-0000-0000-0000B98B0000}"/>
    <cellStyle name="Separador de milhares 8 4 2 2 2 2 4 3" xfId="40292" xr:uid="{00000000-0005-0000-0000-0000BA8B0000}"/>
    <cellStyle name="Separador de milhares 8 4 2 2 2 2 4 4" xfId="19932" xr:uid="{00000000-0005-0000-0000-0000BB8B0000}"/>
    <cellStyle name="Separador de milhares 8 4 2 2 2 2 5" xfId="24617" xr:uid="{00000000-0005-0000-0000-0000BC8B0000}"/>
    <cellStyle name="Separador de milhares 8 4 2 2 2 2 6" xfId="34797" xr:uid="{00000000-0005-0000-0000-0000BD8B0000}"/>
    <cellStyle name="Separador de milhares 8 4 2 2 2 2 7" xfId="14436" xr:uid="{00000000-0005-0000-0000-0000BE8B0000}"/>
    <cellStyle name="Separador de milhares 8 4 2 2 2 3" xfId="6306" xr:uid="{00000000-0005-0000-0000-0000BF8B0000}"/>
    <cellStyle name="Separador de milhares 8 4 2 2 2 3 2" xfId="25493" xr:uid="{00000000-0005-0000-0000-0000C08B0000}"/>
    <cellStyle name="Separador de milhares 8 4 2 2 2 3 3" xfId="35673" xr:uid="{00000000-0005-0000-0000-0000C18B0000}"/>
    <cellStyle name="Separador de milhares 8 4 2 2 2 3 4" xfId="15312" xr:uid="{00000000-0005-0000-0000-0000C28B0000}"/>
    <cellStyle name="Separador de milhares 8 4 2 2 2 4" xfId="8059" xr:uid="{00000000-0005-0000-0000-0000C38B0000}"/>
    <cellStyle name="Separador de milhares 8 4 2 2 2 4 2" xfId="27246" xr:uid="{00000000-0005-0000-0000-0000C48B0000}"/>
    <cellStyle name="Separador de milhares 8 4 2 2 2 4 3" xfId="37426" xr:uid="{00000000-0005-0000-0000-0000C58B0000}"/>
    <cellStyle name="Separador de milhares 8 4 2 2 2 4 4" xfId="17065" xr:uid="{00000000-0005-0000-0000-0000C68B0000}"/>
    <cellStyle name="Separador de milhares 8 4 2 2 2 5" xfId="10052" xr:uid="{00000000-0005-0000-0000-0000C78B0000}"/>
    <cellStyle name="Separador de milhares 8 4 2 2 2 5 2" xfId="29236" xr:uid="{00000000-0005-0000-0000-0000C88B0000}"/>
    <cellStyle name="Separador de milhares 8 4 2 2 2 5 3" xfId="39416" xr:uid="{00000000-0005-0000-0000-0000C98B0000}"/>
    <cellStyle name="Separador de milhares 8 4 2 2 2 5 4" xfId="19056" xr:uid="{00000000-0005-0000-0000-0000CA8B0000}"/>
    <cellStyle name="Separador de milhares 8 4 2 2 2 6" xfId="11805" xr:uid="{00000000-0005-0000-0000-0000CB8B0000}"/>
    <cellStyle name="Separador de milhares 8 4 2 2 2 6 2" xfId="30989" xr:uid="{00000000-0005-0000-0000-0000CC8B0000}"/>
    <cellStyle name="Separador de milhares 8 4 2 2 2 6 3" xfId="41169" xr:uid="{00000000-0005-0000-0000-0000CD8B0000}"/>
    <cellStyle name="Separador de milhares 8 4 2 2 2 6 4" xfId="20809" xr:uid="{00000000-0005-0000-0000-0000CE8B0000}"/>
    <cellStyle name="Separador de milhares 8 4 2 2 2 7" xfId="12681" xr:uid="{00000000-0005-0000-0000-0000CF8B0000}"/>
    <cellStyle name="Separador de milhares 8 4 2 2 2 7 2" xfId="31865" xr:uid="{00000000-0005-0000-0000-0000D08B0000}"/>
    <cellStyle name="Separador de milhares 8 4 2 2 2 7 3" xfId="42045" xr:uid="{00000000-0005-0000-0000-0000D18B0000}"/>
    <cellStyle name="Separador de milhares 8 4 2 2 2 7 4" xfId="21685" xr:uid="{00000000-0005-0000-0000-0000D28B0000}"/>
    <cellStyle name="Separador de milhares 8 4 2 2 2 8" xfId="22562" xr:uid="{00000000-0005-0000-0000-0000D38B0000}"/>
    <cellStyle name="Separador de milhares 8 4 2 2 2 8 2" xfId="32742" xr:uid="{00000000-0005-0000-0000-0000D48B0000}"/>
    <cellStyle name="Separador de milhares 8 4 2 2 2 8 3" xfId="42922" xr:uid="{00000000-0005-0000-0000-0000D58B0000}"/>
    <cellStyle name="Separador de milhares 8 4 2 2 2 9" xfId="23741" xr:uid="{00000000-0005-0000-0000-0000D68B0000}"/>
    <cellStyle name="Separador de milhares 8 4 2 2 3" xfId="4992" xr:uid="{00000000-0005-0000-0000-0000D78B0000}"/>
    <cellStyle name="Separador de milhares 8 4 2 2 3 2" xfId="6744" xr:uid="{00000000-0005-0000-0000-0000D88B0000}"/>
    <cellStyle name="Separador de milhares 8 4 2 2 3 2 2" xfId="25931" xr:uid="{00000000-0005-0000-0000-0000D98B0000}"/>
    <cellStyle name="Separador de milhares 8 4 2 2 3 2 3" xfId="36111" xr:uid="{00000000-0005-0000-0000-0000DA8B0000}"/>
    <cellStyle name="Separador de milhares 8 4 2 2 3 2 4" xfId="15750" xr:uid="{00000000-0005-0000-0000-0000DB8B0000}"/>
    <cellStyle name="Separador de milhares 8 4 2 2 3 3" xfId="8497" xr:uid="{00000000-0005-0000-0000-0000DC8B0000}"/>
    <cellStyle name="Separador de milhares 8 4 2 2 3 3 2" xfId="27684" xr:uid="{00000000-0005-0000-0000-0000DD8B0000}"/>
    <cellStyle name="Separador de milhares 8 4 2 2 3 3 3" xfId="37864" xr:uid="{00000000-0005-0000-0000-0000DE8B0000}"/>
    <cellStyle name="Separador de milhares 8 4 2 2 3 3 4" xfId="17503" xr:uid="{00000000-0005-0000-0000-0000DF8B0000}"/>
    <cellStyle name="Separador de milhares 8 4 2 2 3 4" xfId="10490" xr:uid="{00000000-0005-0000-0000-0000E08B0000}"/>
    <cellStyle name="Separador de milhares 8 4 2 2 3 4 2" xfId="29674" xr:uid="{00000000-0005-0000-0000-0000E18B0000}"/>
    <cellStyle name="Separador de milhares 8 4 2 2 3 4 3" xfId="39854" xr:uid="{00000000-0005-0000-0000-0000E28B0000}"/>
    <cellStyle name="Separador de milhares 8 4 2 2 3 4 4" xfId="19494" xr:uid="{00000000-0005-0000-0000-0000E38B0000}"/>
    <cellStyle name="Separador de milhares 8 4 2 2 3 5" xfId="24179" xr:uid="{00000000-0005-0000-0000-0000E48B0000}"/>
    <cellStyle name="Separador de milhares 8 4 2 2 3 6" xfId="34359" xr:uid="{00000000-0005-0000-0000-0000E58B0000}"/>
    <cellStyle name="Separador de milhares 8 4 2 2 3 7" xfId="13998" xr:uid="{00000000-0005-0000-0000-0000E68B0000}"/>
    <cellStyle name="Separador de milhares 8 4 2 2 4" xfId="5868" xr:uid="{00000000-0005-0000-0000-0000E78B0000}"/>
    <cellStyle name="Separador de milhares 8 4 2 2 4 2" xfId="25055" xr:uid="{00000000-0005-0000-0000-0000E88B0000}"/>
    <cellStyle name="Separador de milhares 8 4 2 2 4 3" xfId="35235" xr:uid="{00000000-0005-0000-0000-0000E98B0000}"/>
    <cellStyle name="Separador de milhares 8 4 2 2 4 4" xfId="14874" xr:uid="{00000000-0005-0000-0000-0000EA8B0000}"/>
    <cellStyle name="Separador de milhares 8 4 2 2 5" xfId="7621" xr:uid="{00000000-0005-0000-0000-0000EB8B0000}"/>
    <cellStyle name="Separador de milhares 8 4 2 2 5 2" xfId="26808" xr:uid="{00000000-0005-0000-0000-0000EC8B0000}"/>
    <cellStyle name="Separador de milhares 8 4 2 2 5 3" xfId="36988" xr:uid="{00000000-0005-0000-0000-0000ED8B0000}"/>
    <cellStyle name="Separador de milhares 8 4 2 2 5 4" xfId="16627" xr:uid="{00000000-0005-0000-0000-0000EE8B0000}"/>
    <cellStyle name="Separador de milhares 8 4 2 2 6" xfId="9614" xr:uid="{00000000-0005-0000-0000-0000EF8B0000}"/>
    <cellStyle name="Separador de milhares 8 4 2 2 6 2" xfId="28798" xr:uid="{00000000-0005-0000-0000-0000F08B0000}"/>
    <cellStyle name="Separador de milhares 8 4 2 2 6 3" xfId="38978" xr:uid="{00000000-0005-0000-0000-0000F18B0000}"/>
    <cellStyle name="Separador de milhares 8 4 2 2 6 4" xfId="18618" xr:uid="{00000000-0005-0000-0000-0000F28B0000}"/>
    <cellStyle name="Separador de milhares 8 4 2 2 7" xfId="11367" xr:uid="{00000000-0005-0000-0000-0000F38B0000}"/>
    <cellStyle name="Separador de milhares 8 4 2 2 7 2" xfId="30551" xr:uid="{00000000-0005-0000-0000-0000F48B0000}"/>
    <cellStyle name="Separador de milhares 8 4 2 2 7 3" xfId="40731" xr:uid="{00000000-0005-0000-0000-0000F58B0000}"/>
    <cellStyle name="Separador de milhares 8 4 2 2 7 4" xfId="20371" xr:uid="{00000000-0005-0000-0000-0000F68B0000}"/>
    <cellStyle name="Separador de milhares 8 4 2 2 8" xfId="12243" xr:uid="{00000000-0005-0000-0000-0000F78B0000}"/>
    <cellStyle name="Separador de milhares 8 4 2 2 8 2" xfId="31427" xr:uid="{00000000-0005-0000-0000-0000F88B0000}"/>
    <cellStyle name="Separador de milhares 8 4 2 2 8 3" xfId="41607" xr:uid="{00000000-0005-0000-0000-0000F98B0000}"/>
    <cellStyle name="Separador de milhares 8 4 2 2 8 4" xfId="21247" xr:uid="{00000000-0005-0000-0000-0000FA8B0000}"/>
    <cellStyle name="Separador de milhares 8 4 2 2 9" xfId="22124" xr:uid="{00000000-0005-0000-0000-0000FB8B0000}"/>
    <cellStyle name="Separador de milhares 8 4 2 2 9 2" xfId="32304" xr:uid="{00000000-0005-0000-0000-0000FC8B0000}"/>
    <cellStyle name="Separador de milhares 8 4 2 2 9 3" xfId="42484" xr:uid="{00000000-0005-0000-0000-0000FD8B0000}"/>
    <cellStyle name="Separador de milhares 8 4 2 3" xfId="4334" xr:uid="{00000000-0005-0000-0000-0000FE8B0000}"/>
    <cellStyle name="Separador de milhares 8 4 2 3 10" xfId="33702" xr:uid="{00000000-0005-0000-0000-0000FF8B0000}"/>
    <cellStyle name="Separador de milhares 8 4 2 3 11" xfId="13341" xr:uid="{00000000-0005-0000-0000-0000008C0000}"/>
    <cellStyle name="Separador de milhares 8 4 2 3 2" xfId="5211" xr:uid="{00000000-0005-0000-0000-0000018C0000}"/>
    <cellStyle name="Separador de milhares 8 4 2 3 2 2" xfId="6963" xr:uid="{00000000-0005-0000-0000-0000028C0000}"/>
    <cellStyle name="Separador de milhares 8 4 2 3 2 2 2" xfId="26150" xr:uid="{00000000-0005-0000-0000-0000038C0000}"/>
    <cellStyle name="Separador de milhares 8 4 2 3 2 2 3" xfId="36330" xr:uid="{00000000-0005-0000-0000-0000048C0000}"/>
    <cellStyle name="Separador de milhares 8 4 2 3 2 2 4" xfId="15969" xr:uid="{00000000-0005-0000-0000-0000058C0000}"/>
    <cellStyle name="Separador de milhares 8 4 2 3 2 3" xfId="8716" xr:uid="{00000000-0005-0000-0000-0000068C0000}"/>
    <cellStyle name="Separador de milhares 8 4 2 3 2 3 2" xfId="27903" xr:uid="{00000000-0005-0000-0000-0000078C0000}"/>
    <cellStyle name="Separador de milhares 8 4 2 3 2 3 3" xfId="38083" xr:uid="{00000000-0005-0000-0000-0000088C0000}"/>
    <cellStyle name="Separador de milhares 8 4 2 3 2 3 4" xfId="17722" xr:uid="{00000000-0005-0000-0000-0000098C0000}"/>
    <cellStyle name="Separador de milhares 8 4 2 3 2 4" xfId="10709" xr:uid="{00000000-0005-0000-0000-00000A8C0000}"/>
    <cellStyle name="Separador de milhares 8 4 2 3 2 4 2" xfId="29893" xr:uid="{00000000-0005-0000-0000-00000B8C0000}"/>
    <cellStyle name="Separador de milhares 8 4 2 3 2 4 3" xfId="40073" xr:uid="{00000000-0005-0000-0000-00000C8C0000}"/>
    <cellStyle name="Separador de milhares 8 4 2 3 2 4 4" xfId="19713" xr:uid="{00000000-0005-0000-0000-00000D8C0000}"/>
    <cellStyle name="Separador de milhares 8 4 2 3 2 5" xfId="24398" xr:uid="{00000000-0005-0000-0000-00000E8C0000}"/>
    <cellStyle name="Separador de milhares 8 4 2 3 2 6" xfId="34578" xr:uid="{00000000-0005-0000-0000-00000F8C0000}"/>
    <cellStyle name="Separador de milhares 8 4 2 3 2 7" xfId="14217" xr:uid="{00000000-0005-0000-0000-0000108C0000}"/>
    <cellStyle name="Separador de milhares 8 4 2 3 3" xfId="6087" xr:uid="{00000000-0005-0000-0000-0000118C0000}"/>
    <cellStyle name="Separador de milhares 8 4 2 3 3 2" xfId="25274" xr:uid="{00000000-0005-0000-0000-0000128C0000}"/>
    <cellStyle name="Separador de milhares 8 4 2 3 3 3" xfId="35454" xr:uid="{00000000-0005-0000-0000-0000138C0000}"/>
    <cellStyle name="Separador de milhares 8 4 2 3 3 4" xfId="15093" xr:uid="{00000000-0005-0000-0000-0000148C0000}"/>
    <cellStyle name="Separador de milhares 8 4 2 3 4" xfId="7840" xr:uid="{00000000-0005-0000-0000-0000158C0000}"/>
    <cellStyle name="Separador de milhares 8 4 2 3 4 2" xfId="27027" xr:uid="{00000000-0005-0000-0000-0000168C0000}"/>
    <cellStyle name="Separador de milhares 8 4 2 3 4 3" xfId="37207" xr:uid="{00000000-0005-0000-0000-0000178C0000}"/>
    <cellStyle name="Separador de milhares 8 4 2 3 4 4" xfId="16846" xr:uid="{00000000-0005-0000-0000-0000188C0000}"/>
    <cellStyle name="Separador de milhares 8 4 2 3 5" xfId="9833" xr:uid="{00000000-0005-0000-0000-0000198C0000}"/>
    <cellStyle name="Separador de milhares 8 4 2 3 5 2" xfId="29017" xr:uid="{00000000-0005-0000-0000-00001A8C0000}"/>
    <cellStyle name="Separador de milhares 8 4 2 3 5 3" xfId="39197" xr:uid="{00000000-0005-0000-0000-00001B8C0000}"/>
    <cellStyle name="Separador de milhares 8 4 2 3 5 4" xfId="18837" xr:uid="{00000000-0005-0000-0000-00001C8C0000}"/>
    <cellStyle name="Separador de milhares 8 4 2 3 6" xfId="11586" xr:uid="{00000000-0005-0000-0000-00001D8C0000}"/>
    <cellStyle name="Separador de milhares 8 4 2 3 6 2" xfId="30770" xr:uid="{00000000-0005-0000-0000-00001E8C0000}"/>
    <cellStyle name="Separador de milhares 8 4 2 3 6 3" xfId="40950" xr:uid="{00000000-0005-0000-0000-00001F8C0000}"/>
    <cellStyle name="Separador de milhares 8 4 2 3 6 4" xfId="20590" xr:uid="{00000000-0005-0000-0000-0000208C0000}"/>
    <cellStyle name="Separador de milhares 8 4 2 3 7" xfId="12462" xr:uid="{00000000-0005-0000-0000-0000218C0000}"/>
    <cellStyle name="Separador de milhares 8 4 2 3 7 2" xfId="31646" xr:uid="{00000000-0005-0000-0000-0000228C0000}"/>
    <cellStyle name="Separador de milhares 8 4 2 3 7 3" xfId="41826" xr:uid="{00000000-0005-0000-0000-0000238C0000}"/>
    <cellStyle name="Separador de milhares 8 4 2 3 7 4" xfId="21466" xr:uid="{00000000-0005-0000-0000-0000248C0000}"/>
    <cellStyle name="Separador de milhares 8 4 2 3 8" xfId="22343" xr:uid="{00000000-0005-0000-0000-0000258C0000}"/>
    <cellStyle name="Separador de milhares 8 4 2 3 8 2" xfId="32523" xr:uid="{00000000-0005-0000-0000-0000268C0000}"/>
    <cellStyle name="Separador de milhares 8 4 2 3 8 3" xfId="42703" xr:uid="{00000000-0005-0000-0000-0000278C0000}"/>
    <cellStyle name="Separador de milhares 8 4 2 3 9" xfId="23522" xr:uid="{00000000-0005-0000-0000-0000288C0000}"/>
    <cellStyle name="Separador de milhares 8 4 2 4" xfId="4773" xr:uid="{00000000-0005-0000-0000-0000298C0000}"/>
    <cellStyle name="Separador de milhares 8 4 2 4 2" xfId="6525" xr:uid="{00000000-0005-0000-0000-00002A8C0000}"/>
    <cellStyle name="Separador de milhares 8 4 2 4 2 2" xfId="25712" xr:uid="{00000000-0005-0000-0000-00002B8C0000}"/>
    <cellStyle name="Separador de milhares 8 4 2 4 2 3" xfId="35892" xr:uid="{00000000-0005-0000-0000-00002C8C0000}"/>
    <cellStyle name="Separador de milhares 8 4 2 4 2 4" xfId="15531" xr:uid="{00000000-0005-0000-0000-00002D8C0000}"/>
    <cellStyle name="Separador de milhares 8 4 2 4 3" xfId="8278" xr:uid="{00000000-0005-0000-0000-00002E8C0000}"/>
    <cellStyle name="Separador de milhares 8 4 2 4 3 2" xfId="27465" xr:uid="{00000000-0005-0000-0000-00002F8C0000}"/>
    <cellStyle name="Separador de milhares 8 4 2 4 3 3" xfId="37645" xr:uid="{00000000-0005-0000-0000-0000308C0000}"/>
    <cellStyle name="Separador de milhares 8 4 2 4 3 4" xfId="17284" xr:uid="{00000000-0005-0000-0000-0000318C0000}"/>
    <cellStyle name="Separador de milhares 8 4 2 4 4" xfId="10271" xr:uid="{00000000-0005-0000-0000-0000328C0000}"/>
    <cellStyle name="Separador de milhares 8 4 2 4 4 2" xfId="29455" xr:uid="{00000000-0005-0000-0000-0000338C0000}"/>
    <cellStyle name="Separador de milhares 8 4 2 4 4 3" xfId="39635" xr:uid="{00000000-0005-0000-0000-0000348C0000}"/>
    <cellStyle name="Separador de milhares 8 4 2 4 4 4" xfId="19275" xr:uid="{00000000-0005-0000-0000-0000358C0000}"/>
    <cellStyle name="Separador de milhares 8 4 2 4 5" xfId="23960" xr:uid="{00000000-0005-0000-0000-0000368C0000}"/>
    <cellStyle name="Separador de milhares 8 4 2 4 6" xfId="34140" xr:uid="{00000000-0005-0000-0000-0000378C0000}"/>
    <cellStyle name="Separador de milhares 8 4 2 4 7" xfId="13779" xr:uid="{00000000-0005-0000-0000-0000388C0000}"/>
    <cellStyle name="Separador de milhares 8 4 2 5" xfId="5649" xr:uid="{00000000-0005-0000-0000-0000398C0000}"/>
    <cellStyle name="Separador de milhares 8 4 2 5 2" xfId="9175" xr:uid="{00000000-0005-0000-0000-00003A8C0000}"/>
    <cellStyle name="Separador de milhares 8 4 2 5 2 2" xfId="28359" xr:uid="{00000000-0005-0000-0000-00003B8C0000}"/>
    <cellStyle name="Separador de milhares 8 4 2 5 2 3" xfId="38539" xr:uid="{00000000-0005-0000-0000-00003C8C0000}"/>
    <cellStyle name="Separador de milhares 8 4 2 5 2 4" xfId="18179" xr:uid="{00000000-0005-0000-0000-00003D8C0000}"/>
    <cellStyle name="Separador de milhares 8 4 2 5 3" xfId="24836" xr:uid="{00000000-0005-0000-0000-00003E8C0000}"/>
    <cellStyle name="Separador de milhares 8 4 2 5 4" xfId="35016" xr:uid="{00000000-0005-0000-0000-00003F8C0000}"/>
    <cellStyle name="Separador de milhares 8 4 2 5 5" xfId="14655" xr:uid="{00000000-0005-0000-0000-0000408C0000}"/>
    <cellStyle name="Separador de milhares 8 4 2 6" xfId="7402" xr:uid="{00000000-0005-0000-0000-0000418C0000}"/>
    <cellStyle name="Separador de milhares 8 4 2 6 2" xfId="26589" xr:uid="{00000000-0005-0000-0000-0000428C0000}"/>
    <cellStyle name="Separador de milhares 8 4 2 6 3" xfId="36769" xr:uid="{00000000-0005-0000-0000-0000438C0000}"/>
    <cellStyle name="Separador de milhares 8 4 2 6 4" xfId="16408" xr:uid="{00000000-0005-0000-0000-0000448C0000}"/>
    <cellStyle name="Separador de milhares 8 4 2 7" xfId="9395" xr:uid="{00000000-0005-0000-0000-0000458C0000}"/>
    <cellStyle name="Separador de milhares 8 4 2 7 2" xfId="28579" xr:uid="{00000000-0005-0000-0000-0000468C0000}"/>
    <cellStyle name="Separador de milhares 8 4 2 7 3" xfId="38759" xr:uid="{00000000-0005-0000-0000-0000478C0000}"/>
    <cellStyle name="Separador de milhares 8 4 2 7 4" xfId="18399" xr:uid="{00000000-0005-0000-0000-0000488C0000}"/>
    <cellStyle name="Separador de milhares 8 4 2 8" xfId="11148" xr:uid="{00000000-0005-0000-0000-0000498C0000}"/>
    <cellStyle name="Separador de milhares 8 4 2 8 2" xfId="30332" xr:uid="{00000000-0005-0000-0000-00004A8C0000}"/>
    <cellStyle name="Separador de milhares 8 4 2 8 3" xfId="40512" xr:uid="{00000000-0005-0000-0000-00004B8C0000}"/>
    <cellStyle name="Separador de milhares 8 4 2 8 4" xfId="20152" xr:uid="{00000000-0005-0000-0000-00004C8C0000}"/>
    <cellStyle name="Separador de milhares 8 4 2 9" xfId="12024" xr:uid="{00000000-0005-0000-0000-00004D8C0000}"/>
    <cellStyle name="Separador de milhares 8 4 2 9 2" xfId="31208" xr:uid="{00000000-0005-0000-0000-00004E8C0000}"/>
    <cellStyle name="Separador de milhares 8 4 2 9 3" xfId="41388" xr:uid="{00000000-0005-0000-0000-00004F8C0000}"/>
    <cellStyle name="Separador de milhares 8 4 2 9 4" xfId="21028" xr:uid="{00000000-0005-0000-0000-0000508C0000}"/>
    <cellStyle name="Separador de milhares 8 4 3" xfId="3997" xr:uid="{00000000-0005-0000-0000-0000518C0000}"/>
    <cellStyle name="Separador de milhares 8 4 3 10" xfId="23185" xr:uid="{00000000-0005-0000-0000-0000528C0000}"/>
    <cellStyle name="Separador de milhares 8 4 3 11" xfId="33365" xr:uid="{00000000-0005-0000-0000-0000538C0000}"/>
    <cellStyle name="Separador de milhares 8 4 3 12" xfId="13004" xr:uid="{00000000-0005-0000-0000-0000548C0000}"/>
    <cellStyle name="Separador de milhares 8 4 3 2" xfId="4435" xr:uid="{00000000-0005-0000-0000-0000558C0000}"/>
    <cellStyle name="Separador de milhares 8 4 3 2 10" xfId="33803" xr:uid="{00000000-0005-0000-0000-0000568C0000}"/>
    <cellStyle name="Separador de milhares 8 4 3 2 11" xfId="13442" xr:uid="{00000000-0005-0000-0000-0000578C0000}"/>
    <cellStyle name="Separador de milhares 8 4 3 2 2" xfId="5312" xr:uid="{00000000-0005-0000-0000-0000588C0000}"/>
    <cellStyle name="Separador de milhares 8 4 3 2 2 2" xfId="7064" xr:uid="{00000000-0005-0000-0000-0000598C0000}"/>
    <cellStyle name="Separador de milhares 8 4 3 2 2 2 2" xfId="26251" xr:uid="{00000000-0005-0000-0000-00005A8C0000}"/>
    <cellStyle name="Separador de milhares 8 4 3 2 2 2 3" xfId="36431" xr:uid="{00000000-0005-0000-0000-00005B8C0000}"/>
    <cellStyle name="Separador de milhares 8 4 3 2 2 2 4" xfId="16070" xr:uid="{00000000-0005-0000-0000-00005C8C0000}"/>
    <cellStyle name="Separador de milhares 8 4 3 2 2 3" xfId="8817" xr:uid="{00000000-0005-0000-0000-00005D8C0000}"/>
    <cellStyle name="Separador de milhares 8 4 3 2 2 3 2" xfId="28004" xr:uid="{00000000-0005-0000-0000-00005E8C0000}"/>
    <cellStyle name="Separador de milhares 8 4 3 2 2 3 3" xfId="38184" xr:uid="{00000000-0005-0000-0000-00005F8C0000}"/>
    <cellStyle name="Separador de milhares 8 4 3 2 2 3 4" xfId="17823" xr:uid="{00000000-0005-0000-0000-0000608C0000}"/>
    <cellStyle name="Separador de milhares 8 4 3 2 2 4" xfId="10810" xr:uid="{00000000-0005-0000-0000-0000618C0000}"/>
    <cellStyle name="Separador de milhares 8 4 3 2 2 4 2" xfId="29994" xr:uid="{00000000-0005-0000-0000-0000628C0000}"/>
    <cellStyle name="Separador de milhares 8 4 3 2 2 4 3" xfId="40174" xr:uid="{00000000-0005-0000-0000-0000638C0000}"/>
    <cellStyle name="Separador de milhares 8 4 3 2 2 4 4" xfId="19814" xr:uid="{00000000-0005-0000-0000-0000648C0000}"/>
    <cellStyle name="Separador de milhares 8 4 3 2 2 5" xfId="24499" xr:uid="{00000000-0005-0000-0000-0000658C0000}"/>
    <cellStyle name="Separador de milhares 8 4 3 2 2 6" xfId="34679" xr:uid="{00000000-0005-0000-0000-0000668C0000}"/>
    <cellStyle name="Separador de milhares 8 4 3 2 2 7" xfId="14318" xr:uid="{00000000-0005-0000-0000-0000678C0000}"/>
    <cellStyle name="Separador de milhares 8 4 3 2 3" xfId="6188" xr:uid="{00000000-0005-0000-0000-0000688C0000}"/>
    <cellStyle name="Separador de milhares 8 4 3 2 3 2" xfId="25375" xr:uid="{00000000-0005-0000-0000-0000698C0000}"/>
    <cellStyle name="Separador de milhares 8 4 3 2 3 3" xfId="35555" xr:uid="{00000000-0005-0000-0000-00006A8C0000}"/>
    <cellStyle name="Separador de milhares 8 4 3 2 3 4" xfId="15194" xr:uid="{00000000-0005-0000-0000-00006B8C0000}"/>
    <cellStyle name="Separador de milhares 8 4 3 2 4" xfId="7941" xr:uid="{00000000-0005-0000-0000-00006C8C0000}"/>
    <cellStyle name="Separador de milhares 8 4 3 2 4 2" xfId="27128" xr:uid="{00000000-0005-0000-0000-00006D8C0000}"/>
    <cellStyle name="Separador de milhares 8 4 3 2 4 3" xfId="37308" xr:uid="{00000000-0005-0000-0000-00006E8C0000}"/>
    <cellStyle name="Separador de milhares 8 4 3 2 4 4" xfId="16947" xr:uid="{00000000-0005-0000-0000-00006F8C0000}"/>
    <cellStyle name="Separador de milhares 8 4 3 2 5" xfId="9934" xr:uid="{00000000-0005-0000-0000-0000708C0000}"/>
    <cellStyle name="Separador de milhares 8 4 3 2 5 2" xfId="29118" xr:uid="{00000000-0005-0000-0000-0000718C0000}"/>
    <cellStyle name="Separador de milhares 8 4 3 2 5 3" xfId="39298" xr:uid="{00000000-0005-0000-0000-0000728C0000}"/>
    <cellStyle name="Separador de milhares 8 4 3 2 5 4" xfId="18938" xr:uid="{00000000-0005-0000-0000-0000738C0000}"/>
    <cellStyle name="Separador de milhares 8 4 3 2 6" xfId="11687" xr:uid="{00000000-0005-0000-0000-0000748C0000}"/>
    <cellStyle name="Separador de milhares 8 4 3 2 6 2" xfId="30871" xr:uid="{00000000-0005-0000-0000-0000758C0000}"/>
    <cellStyle name="Separador de milhares 8 4 3 2 6 3" xfId="41051" xr:uid="{00000000-0005-0000-0000-0000768C0000}"/>
    <cellStyle name="Separador de milhares 8 4 3 2 6 4" xfId="20691" xr:uid="{00000000-0005-0000-0000-0000778C0000}"/>
    <cellStyle name="Separador de milhares 8 4 3 2 7" xfId="12563" xr:uid="{00000000-0005-0000-0000-0000788C0000}"/>
    <cellStyle name="Separador de milhares 8 4 3 2 7 2" xfId="31747" xr:uid="{00000000-0005-0000-0000-0000798C0000}"/>
    <cellStyle name="Separador de milhares 8 4 3 2 7 3" xfId="41927" xr:uid="{00000000-0005-0000-0000-00007A8C0000}"/>
    <cellStyle name="Separador de milhares 8 4 3 2 7 4" xfId="21567" xr:uid="{00000000-0005-0000-0000-00007B8C0000}"/>
    <cellStyle name="Separador de milhares 8 4 3 2 8" xfId="22444" xr:uid="{00000000-0005-0000-0000-00007C8C0000}"/>
    <cellStyle name="Separador de milhares 8 4 3 2 8 2" xfId="32624" xr:uid="{00000000-0005-0000-0000-00007D8C0000}"/>
    <cellStyle name="Separador de milhares 8 4 3 2 8 3" xfId="42804" xr:uid="{00000000-0005-0000-0000-00007E8C0000}"/>
    <cellStyle name="Separador de milhares 8 4 3 2 9" xfId="23623" xr:uid="{00000000-0005-0000-0000-00007F8C0000}"/>
    <cellStyle name="Separador de milhares 8 4 3 3" xfId="4874" xr:uid="{00000000-0005-0000-0000-0000808C0000}"/>
    <cellStyle name="Separador de milhares 8 4 3 3 2" xfId="6626" xr:uid="{00000000-0005-0000-0000-0000818C0000}"/>
    <cellStyle name="Separador de milhares 8 4 3 3 2 2" xfId="25813" xr:uid="{00000000-0005-0000-0000-0000828C0000}"/>
    <cellStyle name="Separador de milhares 8 4 3 3 2 3" xfId="35993" xr:uid="{00000000-0005-0000-0000-0000838C0000}"/>
    <cellStyle name="Separador de milhares 8 4 3 3 2 4" xfId="15632" xr:uid="{00000000-0005-0000-0000-0000848C0000}"/>
    <cellStyle name="Separador de milhares 8 4 3 3 3" xfId="8379" xr:uid="{00000000-0005-0000-0000-0000858C0000}"/>
    <cellStyle name="Separador de milhares 8 4 3 3 3 2" xfId="27566" xr:uid="{00000000-0005-0000-0000-0000868C0000}"/>
    <cellStyle name="Separador de milhares 8 4 3 3 3 3" xfId="37746" xr:uid="{00000000-0005-0000-0000-0000878C0000}"/>
    <cellStyle name="Separador de milhares 8 4 3 3 3 4" xfId="17385" xr:uid="{00000000-0005-0000-0000-0000888C0000}"/>
    <cellStyle name="Separador de milhares 8 4 3 3 4" xfId="10372" xr:uid="{00000000-0005-0000-0000-0000898C0000}"/>
    <cellStyle name="Separador de milhares 8 4 3 3 4 2" xfId="29556" xr:uid="{00000000-0005-0000-0000-00008A8C0000}"/>
    <cellStyle name="Separador de milhares 8 4 3 3 4 3" xfId="39736" xr:uid="{00000000-0005-0000-0000-00008B8C0000}"/>
    <cellStyle name="Separador de milhares 8 4 3 3 4 4" xfId="19376" xr:uid="{00000000-0005-0000-0000-00008C8C0000}"/>
    <cellStyle name="Separador de milhares 8 4 3 3 5" xfId="24061" xr:uid="{00000000-0005-0000-0000-00008D8C0000}"/>
    <cellStyle name="Separador de milhares 8 4 3 3 6" xfId="34241" xr:uid="{00000000-0005-0000-0000-00008E8C0000}"/>
    <cellStyle name="Separador de milhares 8 4 3 3 7" xfId="13880" xr:uid="{00000000-0005-0000-0000-00008F8C0000}"/>
    <cellStyle name="Separador de milhares 8 4 3 4" xfId="5750" xr:uid="{00000000-0005-0000-0000-0000908C0000}"/>
    <cellStyle name="Separador de milhares 8 4 3 4 2" xfId="24937" xr:uid="{00000000-0005-0000-0000-0000918C0000}"/>
    <cellStyle name="Separador de milhares 8 4 3 4 3" xfId="35117" xr:uid="{00000000-0005-0000-0000-0000928C0000}"/>
    <cellStyle name="Separador de milhares 8 4 3 4 4" xfId="14756" xr:uid="{00000000-0005-0000-0000-0000938C0000}"/>
    <cellStyle name="Separador de milhares 8 4 3 5" xfId="7503" xr:uid="{00000000-0005-0000-0000-0000948C0000}"/>
    <cellStyle name="Separador de milhares 8 4 3 5 2" xfId="26690" xr:uid="{00000000-0005-0000-0000-0000958C0000}"/>
    <cellStyle name="Separador de milhares 8 4 3 5 3" xfId="36870" xr:uid="{00000000-0005-0000-0000-0000968C0000}"/>
    <cellStyle name="Separador de milhares 8 4 3 5 4" xfId="16509" xr:uid="{00000000-0005-0000-0000-0000978C0000}"/>
    <cellStyle name="Separador de milhares 8 4 3 6" xfId="9496" xr:uid="{00000000-0005-0000-0000-0000988C0000}"/>
    <cellStyle name="Separador de milhares 8 4 3 6 2" xfId="28680" xr:uid="{00000000-0005-0000-0000-0000998C0000}"/>
    <cellStyle name="Separador de milhares 8 4 3 6 3" xfId="38860" xr:uid="{00000000-0005-0000-0000-00009A8C0000}"/>
    <cellStyle name="Separador de milhares 8 4 3 6 4" xfId="18500" xr:uid="{00000000-0005-0000-0000-00009B8C0000}"/>
    <cellStyle name="Separador de milhares 8 4 3 7" xfId="11249" xr:uid="{00000000-0005-0000-0000-00009C8C0000}"/>
    <cellStyle name="Separador de milhares 8 4 3 7 2" xfId="30433" xr:uid="{00000000-0005-0000-0000-00009D8C0000}"/>
    <cellStyle name="Separador de milhares 8 4 3 7 3" xfId="40613" xr:uid="{00000000-0005-0000-0000-00009E8C0000}"/>
    <cellStyle name="Separador de milhares 8 4 3 7 4" xfId="20253" xr:uid="{00000000-0005-0000-0000-00009F8C0000}"/>
    <cellStyle name="Separador de milhares 8 4 3 8" xfId="12125" xr:uid="{00000000-0005-0000-0000-0000A08C0000}"/>
    <cellStyle name="Separador de milhares 8 4 3 8 2" xfId="31309" xr:uid="{00000000-0005-0000-0000-0000A18C0000}"/>
    <cellStyle name="Separador de milhares 8 4 3 8 3" xfId="41489" xr:uid="{00000000-0005-0000-0000-0000A28C0000}"/>
    <cellStyle name="Separador de milhares 8 4 3 8 4" xfId="21129" xr:uid="{00000000-0005-0000-0000-0000A38C0000}"/>
    <cellStyle name="Separador de milhares 8 4 3 9" xfId="22006" xr:uid="{00000000-0005-0000-0000-0000A48C0000}"/>
    <cellStyle name="Separador de milhares 8 4 3 9 2" xfId="32186" xr:uid="{00000000-0005-0000-0000-0000A58C0000}"/>
    <cellStyle name="Separador de milhares 8 4 3 9 3" xfId="42366" xr:uid="{00000000-0005-0000-0000-0000A68C0000}"/>
    <cellStyle name="Separador de milhares 8 4 4" xfId="4216" xr:uid="{00000000-0005-0000-0000-0000A78C0000}"/>
    <cellStyle name="Separador de milhares 8 4 4 10" xfId="33584" xr:uid="{00000000-0005-0000-0000-0000A88C0000}"/>
    <cellStyle name="Separador de milhares 8 4 4 11" xfId="13223" xr:uid="{00000000-0005-0000-0000-0000A98C0000}"/>
    <cellStyle name="Separador de milhares 8 4 4 2" xfId="5093" xr:uid="{00000000-0005-0000-0000-0000AA8C0000}"/>
    <cellStyle name="Separador de milhares 8 4 4 2 2" xfId="6845" xr:uid="{00000000-0005-0000-0000-0000AB8C0000}"/>
    <cellStyle name="Separador de milhares 8 4 4 2 2 2" xfId="26032" xr:uid="{00000000-0005-0000-0000-0000AC8C0000}"/>
    <cellStyle name="Separador de milhares 8 4 4 2 2 3" xfId="36212" xr:uid="{00000000-0005-0000-0000-0000AD8C0000}"/>
    <cellStyle name="Separador de milhares 8 4 4 2 2 4" xfId="15851" xr:uid="{00000000-0005-0000-0000-0000AE8C0000}"/>
    <cellStyle name="Separador de milhares 8 4 4 2 3" xfId="8598" xr:uid="{00000000-0005-0000-0000-0000AF8C0000}"/>
    <cellStyle name="Separador de milhares 8 4 4 2 3 2" xfId="27785" xr:uid="{00000000-0005-0000-0000-0000B08C0000}"/>
    <cellStyle name="Separador de milhares 8 4 4 2 3 3" xfId="37965" xr:uid="{00000000-0005-0000-0000-0000B18C0000}"/>
    <cellStyle name="Separador de milhares 8 4 4 2 3 4" xfId="17604" xr:uid="{00000000-0005-0000-0000-0000B28C0000}"/>
    <cellStyle name="Separador de milhares 8 4 4 2 4" xfId="10591" xr:uid="{00000000-0005-0000-0000-0000B38C0000}"/>
    <cellStyle name="Separador de milhares 8 4 4 2 4 2" xfId="29775" xr:uid="{00000000-0005-0000-0000-0000B48C0000}"/>
    <cellStyle name="Separador de milhares 8 4 4 2 4 3" xfId="39955" xr:uid="{00000000-0005-0000-0000-0000B58C0000}"/>
    <cellStyle name="Separador de milhares 8 4 4 2 4 4" xfId="19595" xr:uid="{00000000-0005-0000-0000-0000B68C0000}"/>
    <cellStyle name="Separador de milhares 8 4 4 2 5" xfId="24280" xr:uid="{00000000-0005-0000-0000-0000B78C0000}"/>
    <cellStyle name="Separador de milhares 8 4 4 2 6" xfId="34460" xr:uid="{00000000-0005-0000-0000-0000B88C0000}"/>
    <cellStyle name="Separador de milhares 8 4 4 2 7" xfId="14099" xr:uid="{00000000-0005-0000-0000-0000B98C0000}"/>
    <cellStyle name="Separador de milhares 8 4 4 3" xfId="5969" xr:uid="{00000000-0005-0000-0000-0000BA8C0000}"/>
    <cellStyle name="Separador de milhares 8 4 4 3 2" xfId="25156" xr:uid="{00000000-0005-0000-0000-0000BB8C0000}"/>
    <cellStyle name="Separador de milhares 8 4 4 3 3" xfId="35336" xr:uid="{00000000-0005-0000-0000-0000BC8C0000}"/>
    <cellStyle name="Separador de milhares 8 4 4 3 4" xfId="14975" xr:uid="{00000000-0005-0000-0000-0000BD8C0000}"/>
    <cellStyle name="Separador de milhares 8 4 4 4" xfId="7722" xr:uid="{00000000-0005-0000-0000-0000BE8C0000}"/>
    <cellStyle name="Separador de milhares 8 4 4 4 2" xfId="26909" xr:uid="{00000000-0005-0000-0000-0000BF8C0000}"/>
    <cellStyle name="Separador de milhares 8 4 4 4 3" xfId="37089" xr:uid="{00000000-0005-0000-0000-0000C08C0000}"/>
    <cellStyle name="Separador de milhares 8 4 4 4 4" xfId="16728" xr:uid="{00000000-0005-0000-0000-0000C18C0000}"/>
    <cellStyle name="Separador de milhares 8 4 4 5" xfId="9715" xr:uid="{00000000-0005-0000-0000-0000C28C0000}"/>
    <cellStyle name="Separador de milhares 8 4 4 5 2" xfId="28899" xr:uid="{00000000-0005-0000-0000-0000C38C0000}"/>
    <cellStyle name="Separador de milhares 8 4 4 5 3" xfId="39079" xr:uid="{00000000-0005-0000-0000-0000C48C0000}"/>
    <cellStyle name="Separador de milhares 8 4 4 5 4" xfId="18719" xr:uid="{00000000-0005-0000-0000-0000C58C0000}"/>
    <cellStyle name="Separador de milhares 8 4 4 6" xfId="11468" xr:uid="{00000000-0005-0000-0000-0000C68C0000}"/>
    <cellStyle name="Separador de milhares 8 4 4 6 2" xfId="30652" xr:uid="{00000000-0005-0000-0000-0000C78C0000}"/>
    <cellStyle name="Separador de milhares 8 4 4 6 3" xfId="40832" xr:uid="{00000000-0005-0000-0000-0000C88C0000}"/>
    <cellStyle name="Separador de milhares 8 4 4 6 4" xfId="20472" xr:uid="{00000000-0005-0000-0000-0000C98C0000}"/>
    <cellStyle name="Separador de milhares 8 4 4 7" xfId="12344" xr:uid="{00000000-0005-0000-0000-0000CA8C0000}"/>
    <cellStyle name="Separador de milhares 8 4 4 7 2" xfId="31528" xr:uid="{00000000-0005-0000-0000-0000CB8C0000}"/>
    <cellStyle name="Separador de milhares 8 4 4 7 3" xfId="41708" xr:uid="{00000000-0005-0000-0000-0000CC8C0000}"/>
    <cellStyle name="Separador de milhares 8 4 4 7 4" xfId="21348" xr:uid="{00000000-0005-0000-0000-0000CD8C0000}"/>
    <cellStyle name="Separador de milhares 8 4 4 8" xfId="22225" xr:uid="{00000000-0005-0000-0000-0000CE8C0000}"/>
    <cellStyle name="Separador de milhares 8 4 4 8 2" xfId="32405" xr:uid="{00000000-0005-0000-0000-0000CF8C0000}"/>
    <cellStyle name="Separador de milhares 8 4 4 8 3" xfId="42585" xr:uid="{00000000-0005-0000-0000-0000D08C0000}"/>
    <cellStyle name="Separador de milhares 8 4 4 9" xfId="23404" xr:uid="{00000000-0005-0000-0000-0000D18C0000}"/>
    <cellStyle name="Separador de milhares 8 4 5" xfId="4655" xr:uid="{00000000-0005-0000-0000-0000D28C0000}"/>
    <cellStyle name="Separador de milhares 8 4 5 2" xfId="6407" xr:uid="{00000000-0005-0000-0000-0000D38C0000}"/>
    <cellStyle name="Separador de milhares 8 4 5 2 2" xfId="25594" xr:uid="{00000000-0005-0000-0000-0000D48C0000}"/>
    <cellStyle name="Separador de milhares 8 4 5 2 3" xfId="35774" xr:uid="{00000000-0005-0000-0000-0000D58C0000}"/>
    <cellStyle name="Separador de milhares 8 4 5 2 4" xfId="15413" xr:uid="{00000000-0005-0000-0000-0000D68C0000}"/>
    <cellStyle name="Separador de milhares 8 4 5 3" xfId="8160" xr:uid="{00000000-0005-0000-0000-0000D78C0000}"/>
    <cellStyle name="Separador de milhares 8 4 5 3 2" xfId="27347" xr:uid="{00000000-0005-0000-0000-0000D88C0000}"/>
    <cellStyle name="Separador de milhares 8 4 5 3 3" xfId="37527" xr:uid="{00000000-0005-0000-0000-0000D98C0000}"/>
    <cellStyle name="Separador de milhares 8 4 5 3 4" xfId="17166" xr:uid="{00000000-0005-0000-0000-0000DA8C0000}"/>
    <cellStyle name="Separador de milhares 8 4 5 4" xfId="10153" xr:uid="{00000000-0005-0000-0000-0000DB8C0000}"/>
    <cellStyle name="Separador de milhares 8 4 5 4 2" xfId="29337" xr:uid="{00000000-0005-0000-0000-0000DC8C0000}"/>
    <cellStyle name="Separador de milhares 8 4 5 4 3" xfId="39517" xr:uid="{00000000-0005-0000-0000-0000DD8C0000}"/>
    <cellStyle name="Separador de milhares 8 4 5 4 4" xfId="19157" xr:uid="{00000000-0005-0000-0000-0000DE8C0000}"/>
    <cellStyle name="Separador de milhares 8 4 5 5" xfId="23842" xr:uid="{00000000-0005-0000-0000-0000DF8C0000}"/>
    <cellStyle name="Separador de milhares 8 4 5 6" xfId="34022" xr:uid="{00000000-0005-0000-0000-0000E08C0000}"/>
    <cellStyle name="Separador de milhares 8 4 5 7" xfId="13661" xr:uid="{00000000-0005-0000-0000-0000E18C0000}"/>
    <cellStyle name="Separador de milhares 8 4 6" xfId="5531" xr:uid="{00000000-0005-0000-0000-0000E28C0000}"/>
    <cellStyle name="Separador de milhares 8 4 6 2" xfId="9057" xr:uid="{00000000-0005-0000-0000-0000E38C0000}"/>
    <cellStyle name="Separador de milhares 8 4 6 2 2" xfId="28241" xr:uid="{00000000-0005-0000-0000-0000E48C0000}"/>
    <cellStyle name="Separador de milhares 8 4 6 2 3" xfId="38421" xr:uid="{00000000-0005-0000-0000-0000E58C0000}"/>
    <cellStyle name="Separador de milhares 8 4 6 2 4" xfId="18061" xr:uid="{00000000-0005-0000-0000-0000E68C0000}"/>
    <cellStyle name="Separador de milhares 8 4 6 3" xfId="24718" xr:uid="{00000000-0005-0000-0000-0000E78C0000}"/>
    <cellStyle name="Separador de milhares 8 4 6 4" xfId="34898" xr:uid="{00000000-0005-0000-0000-0000E88C0000}"/>
    <cellStyle name="Separador de milhares 8 4 6 5" xfId="14537" xr:uid="{00000000-0005-0000-0000-0000E98C0000}"/>
    <cellStyle name="Separador de milhares 8 4 7" xfId="7284" xr:uid="{00000000-0005-0000-0000-0000EA8C0000}"/>
    <cellStyle name="Separador de milhares 8 4 7 2" xfId="26471" xr:uid="{00000000-0005-0000-0000-0000EB8C0000}"/>
    <cellStyle name="Separador de milhares 8 4 7 3" xfId="36651" xr:uid="{00000000-0005-0000-0000-0000EC8C0000}"/>
    <cellStyle name="Separador de milhares 8 4 7 4" xfId="16290" xr:uid="{00000000-0005-0000-0000-0000ED8C0000}"/>
    <cellStyle name="Separador de milhares 8 4 8" xfId="9277" xr:uid="{00000000-0005-0000-0000-0000EE8C0000}"/>
    <cellStyle name="Separador de milhares 8 4 8 2" xfId="28461" xr:uid="{00000000-0005-0000-0000-0000EF8C0000}"/>
    <cellStyle name="Separador de milhares 8 4 8 3" xfId="38641" xr:uid="{00000000-0005-0000-0000-0000F08C0000}"/>
    <cellStyle name="Separador de milhares 8 4 8 4" xfId="18281" xr:uid="{00000000-0005-0000-0000-0000F18C0000}"/>
    <cellStyle name="Separador de milhares 8 4 9" xfId="11030" xr:uid="{00000000-0005-0000-0000-0000F28C0000}"/>
    <cellStyle name="Separador de milhares 8 4 9 2" xfId="30214" xr:uid="{00000000-0005-0000-0000-0000F38C0000}"/>
    <cellStyle name="Separador de milhares 8 4 9 3" xfId="40394" xr:uid="{00000000-0005-0000-0000-0000F48C0000}"/>
    <cellStyle name="Separador de milhares 8 4 9 4" xfId="20034" xr:uid="{00000000-0005-0000-0000-0000F58C0000}"/>
    <cellStyle name="Separador de milhares 8 5" xfId="3769" xr:uid="{00000000-0005-0000-0000-0000F68C0000}"/>
    <cellStyle name="Separador de milhares 8 5 10" xfId="11901" xr:uid="{00000000-0005-0000-0000-0000F78C0000}"/>
    <cellStyle name="Separador de milhares 8 5 10 2" xfId="31085" xr:uid="{00000000-0005-0000-0000-0000F88C0000}"/>
    <cellStyle name="Separador de milhares 8 5 10 3" xfId="41265" xr:uid="{00000000-0005-0000-0000-0000F98C0000}"/>
    <cellStyle name="Separador de milhares 8 5 10 4" xfId="20905" xr:uid="{00000000-0005-0000-0000-0000FA8C0000}"/>
    <cellStyle name="Separador de milhares 8 5 11" xfId="21782" xr:uid="{00000000-0005-0000-0000-0000FB8C0000}"/>
    <cellStyle name="Separador de milhares 8 5 11 2" xfId="31962" xr:uid="{00000000-0005-0000-0000-0000FC8C0000}"/>
    <cellStyle name="Separador de milhares 8 5 11 3" xfId="42142" xr:uid="{00000000-0005-0000-0000-0000FD8C0000}"/>
    <cellStyle name="Separador de milhares 8 5 12" xfId="22678" xr:uid="{00000000-0005-0000-0000-0000FE8C0000}"/>
    <cellStyle name="Separador de milhares 8 5 12 2" xfId="32858" xr:uid="{00000000-0005-0000-0000-0000FF8C0000}"/>
    <cellStyle name="Separador de milhares 8 5 12 3" xfId="43038" xr:uid="{00000000-0005-0000-0000-0000008D0000}"/>
    <cellStyle name="Separador de milhares 8 5 13" xfId="22917" xr:uid="{00000000-0005-0000-0000-0000018D0000}"/>
    <cellStyle name="Separador de milhares 8 5 14" xfId="23086" xr:uid="{00000000-0005-0000-0000-0000028D0000}"/>
    <cellStyle name="Separador de milhares 8 5 15" xfId="33097" xr:uid="{00000000-0005-0000-0000-0000038D0000}"/>
    <cellStyle name="Separador de milhares 8 5 16" xfId="33266" xr:uid="{00000000-0005-0000-0000-0000048D0000}"/>
    <cellStyle name="Separador de milhares 8 5 17" xfId="43277" xr:uid="{00000000-0005-0000-0000-0000058D0000}"/>
    <cellStyle name="Separador de milhares 8 5 18" xfId="43516" xr:uid="{00000000-0005-0000-0000-0000068D0000}"/>
    <cellStyle name="Separador de milhares 8 5 19" xfId="12780" xr:uid="{00000000-0005-0000-0000-0000078D0000}"/>
    <cellStyle name="Separador de milhares 8 5 2" xfId="3890" xr:uid="{00000000-0005-0000-0000-0000088D0000}"/>
    <cellStyle name="Separador de milhares 8 5 2 10" xfId="21900" xr:uid="{00000000-0005-0000-0000-0000098D0000}"/>
    <cellStyle name="Separador de milhares 8 5 2 10 2" xfId="32080" xr:uid="{00000000-0005-0000-0000-00000A8D0000}"/>
    <cellStyle name="Separador de milhares 8 5 2 10 3" xfId="42260" xr:uid="{00000000-0005-0000-0000-00000B8D0000}"/>
    <cellStyle name="Separador de milhares 8 5 2 11" xfId="22796" xr:uid="{00000000-0005-0000-0000-00000C8D0000}"/>
    <cellStyle name="Separador de milhares 8 5 2 11 2" xfId="32976" xr:uid="{00000000-0005-0000-0000-00000D8D0000}"/>
    <cellStyle name="Separador de milhares 8 5 2 11 3" xfId="43156" xr:uid="{00000000-0005-0000-0000-00000E8D0000}"/>
    <cellStyle name="Separador de milhares 8 5 2 12" xfId="23035" xr:uid="{00000000-0005-0000-0000-00000F8D0000}"/>
    <cellStyle name="Separador de milhares 8 5 2 13" xfId="33215" xr:uid="{00000000-0005-0000-0000-0000108D0000}"/>
    <cellStyle name="Separador de milhares 8 5 2 14" xfId="43395" xr:uid="{00000000-0005-0000-0000-0000118D0000}"/>
    <cellStyle name="Separador de milhares 8 5 2 15" xfId="43634" xr:uid="{00000000-0005-0000-0000-0000128D0000}"/>
    <cellStyle name="Separador de milhares 8 5 2 16" xfId="12898" xr:uid="{00000000-0005-0000-0000-0000138D0000}"/>
    <cellStyle name="Separador de milhares 8 5 2 2" xfId="4110" xr:uid="{00000000-0005-0000-0000-0000148D0000}"/>
    <cellStyle name="Separador de milhares 8 5 2 2 10" xfId="23298" xr:uid="{00000000-0005-0000-0000-0000158D0000}"/>
    <cellStyle name="Separador de milhares 8 5 2 2 11" xfId="33478" xr:uid="{00000000-0005-0000-0000-0000168D0000}"/>
    <cellStyle name="Separador de milhares 8 5 2 2 12" xfId="13117" xr:uid="{00000000-0005-0000-0000-0000178D0000}"/>
    <cellStyle name="Separador de milhares 8 5 2 2 2" xfId="4548" xr:uid="{00000000-0005-0000-0000-0000188D0000}"/>
    <cellStyle name="Separador de milhares 8 5 2 2 2 10" xfId="33916" xr:uid="{00000000-0005-0000-0000-0000198D0000}"/>
    <cellStyle name="Separador de milhares 8 5 2 2 2 11" xfId="13555" xr:uid="{00000000-0005-0000-0000-00001A8D0000}"/>
    <cellStyle name="Separador de milhares 8 5 2 2 2 2" xfId="5425" xr:uid="{00000000-0005-0000-0000-00001B8D0000}"/>
    <cellStyle name="Separador de milhares 8 5 2 2 2 2 2" xfId="7177" xr:uid="{00000000-0005-0000-0000-00001C8D0000}"/>
    <cellStyle name="Separador de milhares 8 5 2 2 2 2 2 2" xfId="26364" xr:uid="{00000000-0005-0000-0000-00001D8D0000}"/>
    <cellStyle name="Separador de milhares 8 5 2 2 2 2 2 3" xfId="36544" xr:uid="{00000000-0005-0000-0000-00001E8D0000}"/>
    <cellStyle name="Separador de milhares 8 5 2 2 2 2 2 4" xfId="16183" xr:uid="{00000000-0005-0000-0000-00001F8D0000}"/>
    <cellStyle name="Separador de milhares 8 5 2 2 2 2 3" xfId="8930" xr:uid="{00000000-0005-0000-0000-0000208D0000}"/>
    <cellStyle name="Separador de milhares 8 5 2 2 2 2 3 2" xfId="28117" xr:uid="{00000000-0005-0000-0000-0000218D0000}"/>
    <cellStyle name="Separador de milhares 8 5 2 2 2 2 3 3" xfId="38297" xr:uid="{00000000-0005-0000-0000-0000228D0000}"/>
    <cellStyle name="Separador de milhares 8 5 2 2 2 2 3 4" xfId="17936" xr:uid="{00000000-0005-0000-0000-0000238D0000}"/>
    <cellStyle name="Separador de milhares 8 5 2 2 2 2 4" xfId="10923" xr:uid="{00000000-0005-0000-0000-0000248D0000}"/>
    <cellStyle name="Separador de milhares 8 5 2 2 2 2 4 2" xfId="30107" xr:uid="{00000000-0005-0000-0000-0000258D0000}"/>
    <cellStyle name="Separador de milhares 8 5 2 2 2 2 4 3" xfId="40287" xr:uid="{00000000-0005-0000-0000-0000268D0000}"/>
    <cellStyle name="Separador de milhares 8 5 2 2 2 2 4 4" xfId="19927" xr:uid="{00000000-0005-0000-0000-0000278D0000}"/>
    <cellStyle name="Separador de milhares 8 5 2 2 2 2 5" xfId="24612" xr:uid="{00000000-0005-0000-0000-0000288D0000}"/>
    <cellStyle name="Separador de milhares 8 5 2 2 2 2 6" xfId="34792" xr:uid="{00000000-0005-0000-0000-0000298D0000}"/>
    <cellStyle name="Separador de milhares 8 5 2 2 2 2 7" xfId="14431" xr:uid="{00000000-0005-0000-0000-00002A8D0000}"/>
    <cellStyle name="Separador de milhares 8 5 2 2 2 3" xfId="6301" xr:uid="{00000000-0005-0000-0000-00002B8D0000}"/>
    <cellStyle name="Separador de milhares 8 5 2 2 2 3 2" xfId="25488" xr:uid="{00000000-0005-0000-0000-00002C8D0000}"/>
    <cellStyle name="Separador de milhares 8 5 2 2 2 3 3" xfId="35668" xr:uid="{00000000-0005-0000-0000-00002D8D0000}"/>
    <cellStyle name="Separador de milhares 8 5 2 2 2 3 4" xfId="15307" xr:uid="{00000000-0005-0000-0000-00002E8D0000}"/>
    <cellStyle name="Separador de milhares 8 5 2 2 2 4" xfId="8054" xr:uid="{00000000-0005-0000-0000-00002F8D0000}"/>
    <cellStyle name="Separador de milhares 8 5 2 2 2 4 2" xfId="27241" xr:uid="{00000000-0005-0000-0000-0000308D0000}"/>
    <cellStyle name="Separador de milhares 8 5 2 2 2 4 3" xfId="37421" xr:uid="{00000000-0005-0000-0000-0000318D0000}"/>
    <cellStyle name="Separador de milhares 8 5 2 2 2 4 4" xfId="17060" xr:uid="{00000000-0005-0000-0000-0000328D0000}"/>
    <cellStyle name="Separador de milhares 8 5 2 2 2 5" xfId="10047" xr:uid="{00000000-0005-0000-0000-0000338D0000}"/>
    <cellStyle name="Separador de milhares 8 5 2 2 2 5 2" xfId="29231" xr:uid="{00000000-0005-0000-0000-0000348D0000}"/>
    <cellStyle name="Separador de milhares 8 5 2 2 2 5 3" xfId="39411" xr:uid="{00000000-0005-0000-0000-0000358D0000}"/>
    <cellStyle name="Separador de milhares 8 5 2 2 2 5 4" xfId="19051" xr:uid="{00000000-0005-0000-0000-0000368D0000}"/>
    <cellStyle name="Separador de milhares 8 5 2 2 2 6" xfId="11800" xr:uid="{00000000-0005-0000-0000-0000378D0000}"/>
    <cellStyle name="Separador de milhares 8 5 2 2 2 6 2" xfId="30984" xr:uid="{00000000-0005-0000-0000-0000388D0000}"/>
    <cellStyle name="Separador de milhares 8 5 2 2 2 6 3" xfId="41164" xr:uid="{00000000-0005-0000-0000-0000398D0000}"/>
    <cellStyle name="Separador de milhares 8 5 2 2 2 6 4" xfId="20804" xr:uid="{00000000-0005-0000-0000-00003A8D0000}"/>
    <cellStyle name="Separador de milhares 8 5 2 2 2 7" xfId="12676" xr:uid="{00000000-0005-0000-0000-00003B8D0000}"/>
    <cellStyle name="Separador de milhares 8 5 2 2 2 7 2" xfId="31860" xr:uid="{00000000-0005-0000-0000-00003C8D0000}"/>
    <cellStyle name="Separador de milhares 8 5 2 2 2 7 3" xfId="42040" xr:uid="{00000000-0005-0000-0000-00003D8D0000}"/>
    <cellStyle name="Separador de milhares 8 5 2 2 2 7 4" xfId="21680" xr:uid="{00000000-0005-0000-0000-00003E8D0000}"/>
    <cellStyle name="Separador de milhares 8 5 2 2 2 8" xfId="22557" xr:uid="{00000000-0005-0000-0000-00003F8D0000}"/>
    <cellStyle name="Separador de milhares 8 5 2 2 2 8 2" xfId="32737" xr:uid="{00000000-0005-0000-0000-0000408D0000}"/>
    <cellStyle name="Separador de milhares 8 5 2 2 2 8 3" xfId="42917" xr:uid="{00000000-0005-0000-0000-0000418D0000}"/>
    <cellStyle name="Separador de milhares 8 5 2 2 2 9" xfId="23736" xr:uid="{00000000-0005-0000-0000-0000428D0000}"/>
    <cellStyle name="Separador de milhares 8 5 2 2 3" xfId="4987" xr:uid="{00000000-0005-0000-0000-0000438D0000}"/>
    <cellStyle name="Separador de milhares 8 5 2 2 3 2" xfId="6739" xr:uid="{00000000-0005-0000-0000-0000448D0000}"/>
    <cellStyle name="Separador de milhares 8 5 2 2 3 2 2" xfId="25926" xr:uid="{00000000-0005-0000-0000-0000458D0000}"/>
    <cellStyle name="Separador de milhares 8 5 2 2 3 2 3" xfId="36106" xr:uid="{00000000-0005-0000-0000-0000468D0000}"/>
    <cellStyle name="Separador de milhares 8 5 2 2 3 2 4" xfId="15745" xr:uid="{00000000-0005-0000-0000-0000478D0000}"/>
    <cellStyle name="Separador de milhares 8 5 2 2 3 3" xfId="8492" xr:uid="{00000000-0005-0000-0000-0000488D0000}"/>
    <cellStyle name="Separador de milhares 8 5 2 2 3 3 2" xfId="27679" xr:uid="{00000000-0005-0000-0000-0000498D0000}"/>
    <cellStyle name="Separador de milhares 8 5 2 2 3 3 3" xfId="37859" xr:uid="{00000000-0005-0000-0000-00004A8D0000}"/>
    <cellStyle name="Separador de milhares 8 5 2 2 3 3 4" xfId="17498" xr:uid="{00000000-0005-0000-0000-00004B8D0000}"/>
    <cellStyle name="Separador de milhares 8 5 2 2 3 4" xfId="10485" xr:uid="{00000000-0005-0000-0000-00004C8D0000}"/>
    <cellStyle name="Separador de milhares 8 5 2 2 3 4 2" xfId="29669" xr:uid="{00000000-0005-0000-0000-00004D8D0000}"/>
    <cellStyle name="Separador de milhares 8 5 2 2 3 4 3" xfId="39849" xr:uid="{00000000-0005-0000-0000-00004E8D0000}"/>
    <cellStyle name="Separador de milhares 8 5 2 2 3 4 4" xfId="19489" xr:uid="{00000000-0005-0000-0000-00004F8D0000}"/>
    <cellStyle name="Separador de milhares 8 5 2 2 3 5" xfId="24174" xr:uid="{00000000-0005-0000-0000-0000508D0000}"/>
    <cellStyle name="Separador de milhares 8 5 2 2 3 6" xfId="34354" xr:uid="{00000000-0005-0000-0000-0000518D0000}"/>
    <cellStyle name="Separador de milhares 8 5 2 2 3 7" xfId="13993" xr:uid="{00000000-0005-0000-0000-0000528D0000}"/>
    <cellStyle name="Separador de milhares 8 5 2 2 4" xfId="5863" xr:uid="{00000000-0005-0000-0000-0000538D0000}"/>
    <cellStyle name="Separador de milhares 8 5 2 2 4 2" xfId="25050" xr:uid="{00000000-0005-0000-0000-0000548D0000}"/>
    <cellStyle name="Separador de milhares 8 5 2 2 4 3" xfId="35230" xr:uid="{00000000-0005-0000-0000-0000558D0000}"/>
    <cellStyle name="Separador de milhares 8 5 2 2 4 4" xfId="14869" xr:uid="{00000000-0005-0000-0000-0000568D0000}"/>
    <cellStyle name="Separador de milhares 8 5 2 2 5" xfId="7616" xr:uid="{00000000-0005-0000-0000-0000578D0000}"/>
    <cellStyle name="Separador de milhares 8 5 2 2 5 2" xfId="26803" xr:uid="{00000000-0005-0000-0000-0000588D0000}"/>
    <cellStyle name="Separador de milhares 8 5 2 2 5 3" xfId="36983" xr:uid="{00000000-0005-0000-0000-0000598D0000}"/>
    <cellStyle name="Separador de milhares 8 5 2 2 5 4" xfId="16622" xr:uid="{00000000-0005-0000-0000-00005A8D0000}"/>
    <cellStyle name="Separador de milhares 8 5 2 2 6" xfId="9609" xr:uid="{00000000-0005-0000-0000-00005B8D0000}"/>
    <cellStyle name="Separador de milhares 8 5 2 2 6 2" xfId="28793" xr:uid="{00000000-0005-0000-0000-00005C8D0000}"/>
    <cellStyle name="Separador de milhares 8 5 2 2 6 3" xfId="38973" xr:uid="{00000000-0005-0000-0000-00005D8D0000}"/>
    <cellStyle name="Separador de milhares 8 5 2 2 6 4" xfId="18613" xr:uid="{00000000-0005-0000-0000-00005E8D0000}"/>
    <cellStyle name="Separador de milhares 8 5 2 2 7" xfId="11362" xr:uid="{00000000-0005-0000-0000-00005F8D0000}"/>
    <cellStyle name="Separador de milhares 8 5 2 2 7 2" xfId="30546" xr:uid="{00000000-0005-0000-0000-0000608D0000}"/>
    <cellStyle name="Separador de milhares 8 5 2 2 7 3" xfId="40726" xr:uid="{00000000-0005-0000-0000-0000618D0000}"/>
    <cellStyle name="Separador de milhares 8 5 2 2 7 4" xfId="20366" xr:uid="{00000000-0005-0000-0000-0000628D0000}"/>
    <cellStyle name="Separador de milhares 8 5 2 2 8" xfId="12238" xr:uid="{00000000-0005-0000-0000-0000638D0000}"/>
    <cellStyle name="Separador de milhares 8 5 2 2 8 2" xfId="31422" xr:uid="{00000000-0005-0000-0000-0000648D0000}"/>
    <cellStyle name="Separador de milhares 8 5 2 2 8 3" xfId="41602" xr:uid="{00000000-0005-0000-0000-0000658D0000}"/>
    <cellStyle name="Separador de milhares 8 5 2 2 8 4" xfId="21242" xr:uid="{00000000-0005-0000-0000-0000668D0000}"/>
    <cellStyle name="Separador de milhares 8 5 2 2 9" xfId="22119" xr:uid="{00000000-0005-0000-0000-0000678D0000}"/>
    <cellStyle name="Separador de milhares 8 5 2 2 9 2" xfId="32299" xr:uid="{00000000-0005-0000-0000-0000688D0000}"/>
    <cellStyle name="Separador de milhares 8 5 2 2 9 3" xfId="42479" xr:uid="{00000000-0005-0000-0000-0000698D0000}"/>
    <cellStyle name="Separador de milhares 8 5 2 3" xfId="4329" xr:uid="{00000000-0005-0000-0000-00006A8D0000}"/>
    <cellStyle name="Separador de milhares 8 5 2 3 10" xfId="33697" xr:uid="{00000000-0005-0000-0000-00006B8D0000}"/>
    <cellStyle name="Separador de milhares 8 5 2 3 11" xfId="13336" xr:uid="{00000000-0005-0000-0000-00006C8D0000}"/>
    <cellStyle name="Separador de milhares 8 5 2 3 2" xfId="5206" xr:uid="{00000000-0005-0000-0000-00006D8D0000}"/>
    <cellStyle name="Separador de milhares 8 5 2 3 2 2" xfId="6958" xr:uid="{00000000-0005-0000-0000-00006E8D0000}"/>
    <cellStyle name="Separador de milhares 8 5 2 3 2 2 2" xfId="26145" xr:uid="{00000000-0005-0000-0000-00006F8D0000}"/>
    <cellStyle name="Separador de milhares 8 5 2 3 2 2 3" xfId="36325" xr:uid="{00000000-0005-0000-0000-0000708D0000}"/>
    <cellStyle name="Separador de milhares 8 5 2 3 2 2 4" xfId="15964" xr:uid="{00000000-0005-0000-0000-0000718D0000}"/>
    <cellStyle name="Separador de milhares 8 5 2 3 2 3" xfId="8711" xr:uid="{00000000-0005-0000-0000-0000728D0000}"/>
    <cellStyle name="Separador de milhares 8 5 2 3 2 3 2" xfId="27898" xr:uid="{00000000-0005-0000-0000-0000738D0000}"/>
    <cellStyle name="Separador de milhares 8 5 2 3 2 3 3" xfId="38078" xr:uid="{00000000-0005-0000-0000-0000748D0000}"/>
    <cellStyle name="Separador de milhares 8 5 2 3 2 3 4" xfId="17717" xr:uid="{00000000-0005-0000-0000-0000758D0000}"/>
    <cellStyle name="Separador de milhares 8 5 2 3 2 4" xfId="10704" xr:uid="{00000000-0005-0000-0000-0000768D0000}"/>
    <cellStyle name="Separador de milhares 8 5 2 3 2 4 2" xfId="29888" xr:uid="{00000000-0005-0000-0000-0000778D0000}"/>
    <cellStyle name="Separador de milhares 8 5 2 3 2 4 3" xfId="40068" xr:uid="{00000000-0005-0000-0000-0000788D0000}"/>
    <cellStyle name="Separador de milhares 8 5 2 3 2 4 4" xfId="19708" xr:uid="{00000000-0005-0000-0000-0000798D0000}"/>
    <cellStyle name="Separador de milhares 8 5 2 3 2 5" xfId="24393" xr:uid="{00000000-0005-0000-0000-00007A8D0000}"/>
    <cellStyle name="Separador de milhares 8 5 2 3 2 6" xfId="34573" xr:uid="{00000000-0005-0000-0000-00007B8D0000}"/>
    <cellStyle name="Separador de milhares 8 5 2 3 2 7" xfId="14212" xr:uid="{00000000-0005-0000-0000-00007C8D0000}"/>
    <cellStyle name="Separador de milhares 8 5 2 3 3" xfId="6082" xr:uid="{00000000-0005-0000-0000-00007D8D0000}"/>
    <cellStyle name="Separador de milhares 8 5 2 3 3 2" xfId="25269" xr:uid="{00000000-0005-0000-0000-00007E8D0000}"/>
    <cellStyle name="Separador de milhares 8 5 2 3 3 3" xfId="35449" xr:uid="{00000000-0005-0000-0000-00007F8D0000}"/>
    <cellStyle name="Separador de milhares 8 5 2 3 3 4" xfId="15088" xr:uid="{00000000-0005-0000-0000-0000808D0000}"/>
    <cellStyle name="Separador de milhares 8 5 2 3 4" xfId="7835" xr:uid="{00000000-0005-0000-0000-0000818D0000}"/>
    <cellStyle name="Separador de milhares 8 5 2 3 4 2" xfId="27022" xr:uid="{00000000-0005-0000-0000-0000828D0000}"/>
    <cellStyle name="Separador de milhares 8 5 2 3 4 3" xfId="37202" xr:uid="{00000000-0005-0000-0000-0000838D0000}"/>
    <cellStyle name="Separador de milhares 8 5 2 3 4 4" xfId="16841" xr:uid="{00000000-0005-0000-0000-0000848D0000}"/>
    <cellStyle name="Separador de milhares 8 5 2 3 5" xfId="9828" xr:uid="{00000000-0005-0000-0000-0000858D0000}"/>
    <cellStyle name="Separador de milhares 8 5 2 3 5 2" xfId="29012" xr:uid="{00000000-0005-0000-0000-0000868D0000}"/>
    <cellStyle name="Separador de milhares 8 5 2 3 5 3" xfId="39192" xr:uid="{00000000-0005-0000-0000-0000878D0000}"/>
    <cellStyle name="Separador de milhares 8 5 2 3 5 4" xfId="18832" xr:uid="{00000000-0005-0000-0000-0000888D0000}"/>
    <cellStyle name="Separador de milhares 8 5 2 3 6" xfId="11581" xr:uid="{00000000-0005-0000-0000-0000898D0000}"/>
    <cellStyle name="Separador de milhares 8 5 2 3 6 2" xfId="30765" xr:uid="{00000000-0005-0000-0000-00008A8D0000}"/>
    <cellStyle name="Separador de milhares 8 5 2 3 6 3" xfId="40945" xr:uid="{00000000-0005-0000-0000-00008B8D0000}"/>
    <cellStyle name="Separador de milhares 8 5 2 3 6 4" xfId="20585" xr:uid="{00000000-0005-0000-0000-00008C8D0000}"/>
    <cellStyle name="Separador de milhares 8 5 2 3 7" xfId="12457" xr:uid="{00000000-0005-0000-0000-00008D8D0000}"/>
    <cellStyle name="Separador de milhares 8 5 2 3 7 2" xfId="31641" xr:uid="{00000000-0005-0000-0000-00008E8D0000}"/>
    <cellStyle name="Separador de milhares 8 5 2 3 7 3" xfId="41821" xr:uid="{00000000-0005-0000-0000-00008F8D0000}"/>
    <cellStyle name="Separador de milhares 8 5 2 3 7 4" xfId="21461" xr:uid="{00000000-0005-0000-0000-0000908D0000}"/>
    <cellStyle name="Separador de milhares 8 5 2 3 8" xfId="22338" xr:uid="{00000000-0005-0000-0000-0000918D0000}"/>
    <cellStyle name="Separador de milhares 8 5 2 3 8 2" xfId="32518" xr:uid="{00000000-0005-0000-0000-0000928D0000}"/>
    <cellStyle name="Separador de milhares 8 5 2 3 8 3" xfId="42698" xr:uid="{00000000-0005-0000-0000-0000938D0000}"/>
    <cellStyle name="Separador de milhares 8 5 2 3 9" xfId="23517" xr:uid="{00000000-0005-0000-0000-0000948D0000}"/>
    <cellStyle name="Separador de milhares 8 5 2 4" xfId="4768" xr:uid="{00000000-0005-0000-0000-0000958D0000}"/>
    <cellStyle name="Separador de milhares 8 5 2 4 2" xfId="6520" xr:uid="{00000000-0005-0000-0000-0000968D0000}"/>
    <cellStyle name="Separador de milhares 8 5 2 4 2 2" xfId="25707" xr:uid="{00000000-0005-0000-0000-0000978D0000}"/>
    <cellStyle name="Separador de milhares 8 5 2 4 2 3" xfId="35887" xr:uid="{00000000-0005-0000-0000-0000988D0000}"/>
    <cellStyle name="Separador de milhares 8 5 2 4 2 4" xfId="15526" xr:uid="{00000000-0005-0000-0000-0000998D0000}"/>
    <cellStyle name="Separador de milhares 8 5 2 4 3" xfId="8273" xr:uid="{00000000-0005-0000-0000-00009A8D0000}"/>
    <cellStyle name="Separador de milhares 8 5 2 4 3 2" xfId="27460" xr:uid="{00000000-0005-0000-0000-00009B8D0000}"/>
    <cellStyle name="Separador de milhares 8 5 2 4 3 3" xfId="37640" xr:uid="{00000000-0005-0000-0000-00009C8D0000}"/>
    <cellStyle name="Separador de milhares 8 5 2 4 3 4" xfId="17279" xr:uid="{00000000-0005-0000-0000-00009D8D0000}"/>
    <cellStyle name="Separador de milhares 8 5 2 4 4" xfId="10266" xr:uid="{00000000-0005-0000-0000-00009E8D0000}"/>
    <cellStyle name="Separador de milhares 8 5 2 4 4 2" xfId="29450" xr:uid="{00000000-0005-0000-0000-00009F8D0000}"/>
    <cellStyle name="Separador de milhares 8 5 2 4 4 3" xfId="39630" xr:uid="{00000000-0005-0000-0000-0000A08D0000}"/>
    <cellStyle name="Separador de milhares 8 5 2 4 4 4" xfId="19270" xr:uid="{00000000-0005-0000-0000-0000A18D0000}"/>
    <cellStyle name="Separador de milhares 8 5 2 4 5" xfId="23955" xr:uid="{00000000-0005-0000-0000-0000A28D0000}"/>
    <cellStyle name="Separador de milhares 8 5 2 4 6" xfId="34135" xr:uid="{00000000-0005-0000-0000-0000A38D0000}"/>
    <cellStyle name="Separador de milhares 8 5 2 4 7" xfId="13774" xr:uid="{00000000-0005-0000-0000-0000A48D0000}"/>
    <cellStyle name="Separador de milhares 8 5 2 5" xfId="5644" xr:uid="{00000000-0005-0000-0000-0000A58D0000}"/>
    <cellStyle name="Separador de milhares 8 5 2 5 2" xfId="9170" xr:uid="{00000000-0005-0000-0000-0000A68D0000}"/>
    <cellStyle name="Separador de milhares 8 5 2 5 2 2" xfId="28354" xr:uid="{00000000-0005-0000-0000-0000A78D0000}"/>
    <cellStyle name="Separador de milhares 8 5 2 5 2 3" xfId="38534" xr:uid="{00000000-0005-0000-0000-0000A88D0000}"/>
    <cellStyle name="Separador de milhares 8 5 2 5 2 4" xfId="18174" xr:uid="{00000000-0005-0000-0000-0000A98D0000}"/>
    <cellStyle name="Separador de milhares 8 5 2 5 3" xfId="24831" xr:uid="{00000000-0005-0000-0000-0000AA8D0000}"/>
    <cellStyle name="Separador de milhares 8 5 2 5 4" xfId="35011" xr:uid="{00000000-0005-0000-0000-0000AB8D0000}"/>
    <cellStyle name="Separador de milhares 8 5 2 5 5" xfId="14650" xr:uid="{00000000-0005-0000-0000-0000AC8D0000}"/>
    <cellStyle name="Separador de milhares 8 5 2 6" xfId="7397" xr:uid="{00000000-0005-0000-0000-0000AD8D0000}"/>
    <cellStyle name="Separador de milhares 8 5 2 6 2" xfId="26584" xr:uid="{00000000-0005-0000-0000-0000AE8D0000}"/>
    <cellStyle name="Separador de milhares 8 5 2 6 3" xfId="36764" xr:uid="{00000000-0005-0000-0000-0000AF8D0000}"/>
    <cellStyle name="Separador de milhares 8 5 2 6 4" xfId="16403" xr:uid="{00000000-0005-0000-0000-0000B08D0000}"/>
    <cellStyle name="Separador de milhares 8 5 2 7" xfId="9390" xr:uid="{00000000-0005-0000-0000-0000B18D0000}"/>
    <cellStyle name="Separador de milhares 8 5 2 7 2" xfId="28574" xr:uid="{00000000-0005-0000-0000-0000B28D0000}"/>
    <cellStyle name="Separador de milhares 8 5 2 7 3" xfId="38754" xr:uid="{00000000-0005-0000-0000-0000B38D0000}"/>
    <cellStyle name="Separador de milhares 8 5 2 7 4" xfId="18394" xr:uid="{00000000-0005-0000-0000-0000B48D0000}"/>
    <cellStyle name="Separador de milhares 8 5 2 8" xfId="11143" xr:uid="{00000000-0005-0000-0000-0000B58D0000}"/>
    <cellStyle name="Separador de milhares 8 5 2 8 2" xfId="30327" xr:uid="{00000000-0005-0000-0000-0000B68D0000}"/>
    <cellStyle name="Separador de milhares 8 5 2 8 3" xfId="40507" xr:uid="{00000000-0005-0000-0000-0000B78D0000}"/>
    <cellStyle name="Separador de milhares 8 5 2 8 4" xfId="20147" xr:uid="{00000000-0005-0000-0000-0000B88D0000}"/>
    <cellStyle name="Separador de milhares 8 5 2 9" xfId="12019" xr:uid="{00000000-0005-0000-0000-0000B98D0000}"/>
    <cellStyle name="Separador de milhares 8 5 2 9 2" xfId="31203" xr:uid="{00000000-0005-0000-0000-0000BA8D0000}"/>
    <cellStyle name="Separador de milhares 8 5 2 9 3" xfId="41383" xr:uid="{00000000-0005-0000-0000-0000BB8D0000}"/>
    <cellStyle name="Separador de milhares 8 5 2 9 4" xfId="21023" xr:uid="{00000000-0005-0000-0000-0000BC8D0000}"/>
    <cellStyle name="Separador de milhares 8 5 3" xfId="3992" xr:uid="{00000000-0005-0000-0000-0000BD8D0000}"/>
    <cellStyle name="Separador de milhares 8 5 3 10" xfId="23180" xr:uid="{00000000-0005-0000-0000-0000BE8D0000}"/>
    <cellStyle name="Separador de milhares 8 5 3 11" xfId="33360" xr:uid="{00000000-0005-0000-0000-0000BF8D0000}"/>
    <cellStyle name="Separador de milhares 8 5 3 12" xfId="12999" xr:uid="{00000000-0005-0000-0000-0000C08D0000}"/>
    <cellStyle name="Separador de milhares 8 5 3 2" xfId="4430" xr:uid="{00000000-0005-0000-0000-0000C18D0000}"/>
    <cellStyle name="Separador de milhares 8 5 3 2 10" xfId="33798" xr:uid="{00000000-0005-0000-0000-0000C28D0000}"/>
    <cellStyle name="Separador de milhares 8 5 3 2 11" xfId="13437" xr:uid="{00000000-0005-0000-0000-0000C38D0000}"/>
    <cellStyle name="Separador de milhares 8 5 3 2 2" xfId="5307" xr:uid="{00000000-0005-0000-0000-0000C48D0000}"/>
    <cellStyle name="Separador de milhares 8 5 3 2 2 2" xfId="7059" xr:uid="{00000000-0005-0000-0000-0000C58D0000}"/>
    <cellStyle name="Separador de milhares 8 5 3 2 2 2 2" xfId="26246" xr:uid="{00000000-0005-0000-0000-0000C68D0000}"/>
    <cellStyle name="Separador de milhares 8 5 3 2 2 2 3" xfId="36426" xr:uid="{00000000-0005-0000-0000-0000C78D0000}"/>
    <cellStyle name="Separador de milhares 8 5 3 2 2 2 4" xfId="16065" xr:uid="{00000000-0005-0000-0000-0000C88D0000}"/>
    <cellStyle name="Separador de milhares 8 5 3 2 2 3" xfId="8812" xr:uid="{00000000-0005-0000-0000-0000C98D0000}"/>
    <cellStyle name="Separador de milhares 8 5 3 2 2 3 2" xfId="27999" xr:uid="{00000000-0005-0000-0000-0000CA8D0000}"/>
    <cellStyle name="Separador de milhares 8 5 3 2 2 3 3" xfId="38179" xr:uid="{00000000-0005-0000-0000-0000CB8D0000}"/>
    <cellStyle name="Separador de milhares 8 5 3 2 2 3 4" xfId="17818" xr:uid="{00000000-0005-0000-0000-0000CC8D0000}"/>
    <cellStyle name="Separador de milhares 8 5 3 2 2 4" xfId="10805" xr:uid="{00000000-0005-0000-0000-0000CD8D0000}"/>
    <cellStyle name="Separador de milhares 8 5 3 2 2 4 2" xfId="29989" xr:uid="{00000000-0005-0000-0000-0000CE8D0000}"/>
    <cellStyle name="Separador de milhares 8 5 3 2 2 4 3" xfId="40169" xr:uid="{00000000-0005-0000-0000-0000CF8D0000}"/>
    <cellStyle name="Separador de milhares 8 5 3 2 2 4 4" xfId="19809" xr:uid="{00000000-0005-0000-0000-0000D08D0000}"/>
    <cellStyle name="Separador de milhares 8 5 3 2 2 5" xfId="24494" xr:uid="{00000000-0005-0000-0000-0000D18D0000}"/>
    <cellStyle name="Separador de milhares 8 5 3 2 2 6" xfId="34674" xr:uid="{00000000-0005-0000-0000-0000D28D0000}"/>
    <cellStyle name="Separador de milhares 8 5 3 2 2 7" xfId="14313" xr:uid="{00000000-0005-0000-0000-0000D38D0000}"/>
    <cellStyle name="Separador de milhares 8 5 3 2 3" xfId="6183" xr:uid="{00000000-0005-0000-0000-0000D48D0000}"/>
    <cellStyle name="Separador de milhares 8 5 3 2 3 2" xfId="25370" xr:uid="{00000000-0005-0000-0000-0000D58D0000}"/>
    <cellStyle name="Separador de milhares 8 5 3 2 3 3" xfId="35550" xr:uid="{00000000-0005-0000-0000-0000D68D0000}"/>
    <cellStyle name="Separador de milhares 8 5 3 2 3 4" xfId="15189" xr:uid="{00000000-0005-0000-0000-0000D78D0000}"/>
    <cellStyle name="Separador de milhares 8 5 3 2 4" xfId="7936" xr:uid="{00000000-0005-0000-0000-0000D88D0000}"/>
    <cellStyle name="Separador de milhares 8 5 3 2 4 2" xfId="27123" xr:uid="{00000000-0005-0000-0000-0000D98D0000}"/>
    <cellStyle name="Separador de milhares 8 5 3 2 4 3" xfId="37303" xr:uid="{00000000-0005-0000-0000-0000DA8D0000}"/>
    <cellStyle name="Separador de milhares 8 5 3 2 4 4" xfId="16942" xr:uid="{00000000-0005-0000-0000-0000DB8D0000}"/>
    <cellStyle name="Separador de milhares 8 5 3 2 5" xfId="9929" xr:uid="{00000000-0005-0000-0000-0000DC8D0000}"/>
    <cellStyle name="Separador de milhares 8 5 3 2 5 2" xfId="29113" xr:uid="{00000000-0005-0000-0000-0000DD8D0000}"/>
    <cellStyle name="Separador de milhares 8 5 3 2 5 3" xfId="39293" xr:uid="{00000000-0005-0000-0000-0000DE8D0000}"/>
    <cellStyle name="Separador de milhares 8 5 3 2 5 4" xfId="18933" xr:uid="{00000000-0005-0000-0000-0000DF8D0000}"/>
    <cellStyle name="Separador de milhares 8 5 3 2 6" xfId="11682" xr:uid="{00000000-0005-0000-0000-0000E08D0000}"/>
    <cellStyle name="Separador de milhares 8 5 3 2 6 2" xfId="30866" xr:uid="{00000000-0005-0000-0000-0000E18D0000}"/>
    <cellStyle name="Separador de milhares 8 5 3 2 6 3" xfId="41046" xr:uid="{00000000-0005-0000-0000-0000E28D0000}"/>
    <cellStyle name="Separador de milhares 8 5 3 2 6 4" xfId="20686" xr:uid="{00000000-0005-0000-0000-0000E38D0000}"/>
    <cellStyle name="Separador de milhares 8 5 3 2 7" xfId="12558" xr:uid="{00000000-0005-0000-0000-0000E48D0000}"/>
    <cellStyle name="Separador de milhares 8 5 3 2 7 2" xfId="31742" xr:uid="{00000000-0005-0000-0000-0000E58D0000}"/>
    <cellStyle name="Separador de milhares 8 5 3 2 7 3" xfId="41922" xr:uid="{00000000-0005-0000-0000-0000E68D0000}"/>
    <cellStyle name="Separador de milhares 8 5 3 2 7 4" xfId="21562" xr:uid="{00000000-0005-0000-0000-0000E78D0000}"/>
    <cellStyle name="Separador de milhares 8 5 3 2 8" xfId="22439" xr:uid="{00000000-0005-0000-0000-0000E88D0000}"/>
    <cellStyle name="Separador de milhares 8 5 3 2 8 2" xfId="32619" xr:uid="{00000000-0005-0000-0000-0000E98D0000}"/>
    <cellStyle name="Separador de milhares 8 5 3 2 8 3" xfId="42799" xr:uid="{00000000-0005-0000-0000-0000EA8D0000}"/>
    <cellStyle name="Separador de milhares 8 5 3 2 9" xfId="23618" xr:uid="{00000000-0005-0000-0000-0000EB8D0000}"/>
    <cellStyle name="Separador de milhares 8 5 3 3" xfId="4869" xr:uid="{00000000-0005-0000-0000-0000EC8D0000}"/>
    <cellStyle name="Separador de milhares 8 5 3 3 2" xfId="6621" xr:uid="{00000000-0005-0000-0000-0000ED8D0000}"/>
    <cellStyle name="Separador de milhares 8 5 3 3 2 2" xfId="25808" xr:uid="{00000000-0005-0000-0000-0000EE8D0000}"/>
    <cellStyle name="Separador de milhares 8 5 3 3 2 3" xfId="35988" xr:uid="{00000000-0005-0000-0000-0000EF8D0000}"/>
    <cellStyle name="Separador de milhares 8 5 3 3 2 4" xfId="15627" xr:uid="{00000000-0005-0000-0000-0000F08D0000}"/>
    <cellStyle name="Separador de milhares 8 5 3 3 3" xfId="8374" xr:uid="{00000000-0005-0000-0000-0000F18D0000}"/>
    <cellStyle name="Separador de milhares 8 5 3 3 3 2" xfId="27561" xr:uid="{00000000-0005-0000-0000-0000F28D0000}"/>
    <cellStyle name="Separador de milhares 8 5 3 3 3 3" xfId="37741" xr:uid="{00000000-0005-0000-0000-0000F38D0000}"/>
    <cellStyle name="Separador de milhares 8 5 3 3 3 4" xfId="17380" xr:uid="{00000000-0005-0000-0000-0000F48D0000}"/>
    <cellStyle name="Separador de milhares 8 5 3 3 4" xfId="10367" xr:uid="{00000000-0005-0000-0000-0000F58D0000}"/>
    <cellStyle name="Separador de milhares 8 5 3 3 4 2" xfId="29551" xr:uid="{00000000-0005-0000-0000-0000F68D0000}"/>
    <cellStyle name="Separador de milhares 8 5 3 3 4 3" xfId="39731" xr:uid="{00000000-0005-0000-0000-0000F78D0000}"/>
    <cellStyle name="Separador de milhares 8 5 3 3 4 4" xfId="19371" xr:uid="{00000000-0005-0000-0000-0000F88D0000}"/>
    <cellStyle name="Separador de milhares 8 5 3 3 5" xfId="24056" xr:uid="{00000000-0005-0000-0000-0000F98D0000}"/>
    <cellStyle name="Separador de milhares 8 5 3 3 6" xfId="34236" xr:uid="{00000000-0005-0000-0000-0000FA8D0000}"/>
    <cellStyle name="Separador de milhares 8 5 3 3 7" xfId="13875" xr:uid="{00000000-0005-0000-0000-0000FB8D0000}"/>
    <cellStyle name="Separador de milhares 8 5 3 4" xfId="5745" xr:uid="{00000000-0005-0000-0000-0000FC8D0000}"/>
    <cellStyle name="Separador de milhares 8 5 3 4 2" xfId="24932" xr:uid="{00000000-0005-0000-0000-0000FD8D0000}"/>
    <cellStyle name="Separador de milhares 8 5 3 4 3" xfId="35112" xr:uid="{00000000-0005-0000-0000-0000FE8D0000}"/>
    <cellStyle name="Separador de milhares 8 5 3 4 4" xfId="14751" xr:uid="{00000000-0005-0000-0000-0000FF8D0000}"/>
    <cellStyle name="Separador de milhares 8 5 3 5" xfId="7498" xr:uid="{00000000-0005-0000-0000-0000008E0000}"/>
    <cellStyle name="Separador de milhares 8 5 3 5 2" xfId="26685" xr:uid="{00000000-0005-0000-0000-0000018E0000}"/>
    <cellStyle name="Separador de milhares 8 5 3 5 3" xfId="36865" xr:uid="{00000000-0005-0000-0000-0000028E0000}"/>
    <cellStyle name="Separador de milhares 8 5 3 5 4" xfId="16504" xr:uid="{00000000-0005-0000-0000-0000038E0000}"/>
    <cellStyle name="Separador de milhares 8 5 3 6" xfId="9491" xr:uid="{00000000-0005-0000-0000-0000048E0000}"/>
    <cellStyle name="Separador de milhares 8 5 3 6 2" xfId="28675" xr:uid="{00000000-0005-0000-0000-0000058E0000}"/>
    <cellStyle name="Separador de milhares 8 5 3 6 3" xfId="38855" xr:uid="{00000000-0005-0000-0000-0000068E0000}"/>
    <cellStyle name="Separador de milhares 8 5 3 6 4" xfId="18495" xr:uid="{00000000-0005-0000-0000-0000078E0000}"/>
    <cellStyle name="Separador de milhares 8 5 3 7" xfId="11244" xr:uid="{00000000-0005-0000-0000-0000088E0000}"/>
    <cellStyle name="Separador de milhares 8 5 3 7 2" xfId="30428" xr:uid="{00000000-0005-0000-0000-0000098E0000}"/>
    <cellStyle name="Separador de milhares 8 5 3 7 3" xfId="40608" xr:uid="{00000000-0005-0000-0000-00000A8E0000}"/>
    <cellStyle name="Separador de milhares 8 5 3 7 4" xfId="20248" xr:uid="{00000000-0005-0000-0000-00000B8E0000}"/>
    <cellStyle name="Separador de milhares 8 5 3 8" xfId="12120" xr:uid="{00000000-0005-0000-0000-00000C8E0000}"/>
    <cellStyle name="Separador de milhares 8 5 3 8 2" xfId="31304" xr:uid="{00000000-0005-0000-0000-00000D8E0000}"/>
    <cellStyle name="Separador de milhares 8 5 3 8 3" xfId="41484" xr:uid="{00000000-0005-0000-0000-00000E8E0000}"/>
    <cellStyle name="Separador de milhares 8 5 3 8 4" xfId="21124" xr:uid="{00000000-0005-0000-0000-00000F8E0000}"/>
    <cellStyle name="Separador de milhares 8 5 3 9" xfId="22001" xr:uid="{00000000-0005-0000-0000-0000108E0000}"/>
    <cellStyle name="Separador de milhares 8 5 3 9 2" xfId="32181" xr:uid="{00000000-0005-0000-0000-0000118E0000}"/>
    <cellStyle name="Separador de milhares 8 5 3 9 3" xfId="42361" xr:uid="{00000000-0005-0000-0000-0000128E0000}"/>
    <cellStyle name="Separador de milhares 8 5 4" xfId="4211" xr:uid="{00000000-0005-0000-0000-0000138E0000}"/>
    <cellStyle name="Separador de milhares 8 5 4 10" xfId="33579" xr:uid="{00000000-0005-0000-0000-0000148E0000}"/>
    <cellStyle name="Separador de milhares 8 5 4 11" xfId="13218" xr:uid="{00000000-0005-0000-0000-0000158E0000}"/>
    <cellStyle name="Separador de milhares 8 5 4 2" xfId="5088" xr:uid="{00000000-0005-0000-0000-0000168E0000}"/>
    <cellStyle name="Separador de milhares 8 5 4 2 2" xfId="6840" xr:uid="{00000000-0005-0000-0000-0000178E0000}"/>
    <cellStyle name="Separador de milhares 8 5 4 2 2 2" xfId="26027" xr:uid="{00000000-0005-0000-0000-0000188E0000}"/>
    <cellStyle name="Separador de milhares 8 5 4 2 2 3" xfId="36207" xr:uid="{00000000-0005-0000-0000-0000198E0000}"/>
    <cellStyle name="Separador de milhares 8 5 4 2 2 4" xfId="15846" xr:uid="{00000000-0005-0000-0000-00001A8E0000}"/>
    <cellStyle name="Separador de milhares 8 5 4 2 3" xfId="8593" xr:uid="{00000000-0005-0000-0000-00001B8E0000}"/>
    <cellStyle name="Separador de milhares 8 5 4 2 3 2" xfId="27780" xr:uid="{00000000-0005-0000-0000-00001C8E0000}"/>
    <cellStyle name="Separador de milhares 8 5 4 2 3 3" xfId="37960" xr:uid="{00000000-0005-0000-0000-00001D8E0000}"/>
    <cellStyle name="Separador de milhares 8 5 4 2 3 4" xfId="17599" xr:uid="{00000000-0005-0000-0000-00001E8E0000}"/>
    <cellStyle name="Separador de milhares 8 5 4 2 4" xfId="10586" xr:uid="{00000000-0005-0000-0000-00001F8E0000}"/>
    <cellStyle name="Separador de milhares 8 5 4 2 4 2" xfId="29770" xr:uid="{00000000-0005-0000-0000-0000208E0000}"/>
    <cellStyle name="Separador de milhares 8 5 4 2 4 3" xfId="39950" xr:uid="{00000000-0005-0000-0000-0000218E0000}"/>
    <cellStyle name="Separador de milhares 8 5 4 2 4 4" xfId="19590" xr:uid="{00000000-0005-0000-0000-0000228E0000}"/>
    <cellStyle name="Separador de milhares 8 5 4 2 5" xfId="24275" xr:uid="{00000000-0005-0000-0000-0000238E0000}"/>
    <cellStyle name="Separador de milhares 8 5 4 2 6" xfId="34455" xr:uid="{00000000-0005-0000-0000-0000248E0000}"/>
    <cellStyle name="Separador de milhares 8 5 4 2 7" xfId="14094" xr:uid="{00000000-0005-0000-0000-0000258E0000}"/>
    <cellStyle name="Separador de milhares 8 5 4 3" xfId="5964" xr:uid="{00000000-0005-0000-0000-0000268E0000}"/>
    <cellStyle name="Separador de milhares 8 5 4 3 2" xfId="25151" xr:uid="{00000000-0005-0000-0000-0000278E0000}"/>
    <cellStyle name="Separador de milhares 8 5 4 3 3" xfId="35331" xr:uid="{00000000-0005-0000-0000-0000288E0000}"/>
    <cellStyle name="Separador de milhares 8 5 4 3 4" xfId="14970" xr:uid="{00000000-0005-0000-0000-0000298E0000}"/>
    <cellStyle name="Separador de milhares 8 5 4 4" xfId="7717" xr:uid="{00000000-0005-0000-0000-00002A8E0000}"/>
    <cellStyle name="Separador de milhares 8 5 4 4 2" xfId="26904" xr:uid="{00000000-0005-0000-0000-00002B8E0000}"/>
    <cellStyle name="Separador de milhares 8 5 4 4 3" xfId="37084" xr:uid="{00000000-0005-0000-0000-00002C8E0000}"/>
    <cellStyle name="Separador de milhares 8 5 4 4 4" xfId="16723" xr:uid="{00000000-0005-0000-0000-00002D8E0000}"/>
    <cellStyle name="Separador de milhares 8 5 4 5" xfId="9710" xr:uid="{00000000-0005-0000-0000-00002E8E0000}"/>
    <cellStyle name="Separador de milhares 8 5 4 5 2" xfId="28894" xr:uid="{00000000-0005-0000-0000-00002F8E0000}"/>
    <cellStyle name="Separador de milhares 8 5 4 5 3" xfId="39074" xr:uid="{00000000-0005-0000-0000-0000308E0000}"/>
    <cellStyle name="Separador de milhares 8 5 4 5 4" xfId="18714" xr:uid="{00000000-0005-0000-0000-0000318E0000}"/>
    <cellStyle name="Separador de milhares 8 5 4 6" xfId="11463" xr:uid="{00000000-0005-0000-0000-0000328E0000}"/>
    <cellStyle name="Separador de milhares 8 5 4 6 2" xfId="30647" xr:uid="{00000000-0005-0000-0000-0000338E0000}"/>
    <cellStyle name="Separador de milhares 8 5 4 6 3" xfId="40827" xr:uid="{00000000-0005-0000-0000-0000348E0000}"/>
    <cellStyle name="Separador de milhares 8 5 4 6 4" xfId="20467" xr:uid="{00000000-0005-0000-0000-0000358E0000}"/>
    <cellStyle name="Separador de milhares 8 5 4 7" xfId="12339" xr:uid="{00000000-0005-0000-0000-0000368E0000}"/>
    <cellStyle name="Separador de milhares 8 5 4 7 2" xfId="31523" xr:uid="{00000000-0005-0000-0000-0000378E0000}"/>
    <cellStyle name="Separador de milhares 8 5 4 7 3" xfId="41703" xr:uid="{00000000-0005-0000-0000-0000388E0000}"/>
    <cellStyle name="Separador de milhares 8 5 4 7 4" xfId="21343" xr:uid="{00000000-0005-0000-0000-0000398E0000}"/>
    <cellStyle name="Separador de milhares 8 5 4 8" xfId="22220" xr:uid="{00000000-0005-0000-0000-00003A8E0000}"/>
    <cellStyle name="Separador de milhares 8 5 4 8 2" xfId="32400" xr:uid="{00000000-0005-0000-0000-00003B8E0000}"/>
    <cellStyle name="Separador de milhares 8 5 4 8 3" xfId="42580" xr:uid="{00000000-0005-0000-0000-00003C8E0000}"/>
    <cellStyle name="Separador de milhares 8 5 4 9" xfId="23399" xr:uid="{00000000-0005-0000-0000-00003D8E0000}"/>
    <cellStyle name="Separador de milhares 8 5 5" xfId="4650" xr:uid="{00000000-0005-0000-0000-00003E8E0000}"/>
    <cellStyle name="Separador de milhares 8 5 5 2" xfId="6402" xr:uid="{00000000-0005-0000-0000-00003F8E0000}"/>
    <cellStyle name="Separador de milhares 8 5 5 2 2" xfId="25589" xr:uid="{00000000-0005-0000-0000-0000408E0000}"/>
    <cellStyle name="Separador de milhares 8 5 5 2 3" xfId="35769" xr:uid="{00000000-0005-0000-0000-0000418E0000}"/>
    <cellStyle name="Separador de milhares 8 5 5 2 4" xfId="15408" xr:uid="{00000000-0005-0000-0000-0000428E0000}"/>
    <cellStyle name="Separador de milhares 8 5 5 3" xfId="8155" xr:uid="{00000000-0005-0000-0000-0000438E0000}"/>
    <cellStyle name="Separador de milhares 8 5 5 3 2" xfId="27342" xr:uid="{00000000-0005-0000-0000-0000448E0000}"/>
    <cellStyle name="Separador de milhares 8 5 5 3 3" xfId="37522" xr:uid="{00000000-0005-0000-0000-0000458E0000}"/>
    <cellStyle name="Separador de milhares 8 5 5 3 4" xfId="17161" xr:uid="{00000000-0005-0000-0000-0000468E0000}"/>
    <cellStyle name="Separador de milhares 8 5 5 4" xfId="10148" xr:uid="{00000000-0005-0000-0000-0000478E0000}"/>
    <cellStyle name="Separador de milhares 8 5 5 4 2" xfId="29332" xr:uid="{00000000-0005-0000-0000-0000488E0000}"/>
    <cellStyle name="Separador de milhares 8 5 5 4 3" xfId="39512" xr:uid="{00000000-0005-0000-0000-0000498E0000}"/>
    <cellStyle name="Separador de milhares 8 5 5 4 4" xfId="19152" xr:uid="{00000000-0005-0000-0000-00004A8E0000}"/>
    <cellStyle name="Separador de milhares 8 5 5 5" xfId="23837" xr:uid="{00000000-0005-0000-0000-00004B8E0000}"/>
    <cellStyle name="Separador de milhares 8 5 5 6" xfId="34017" xr:uid="{00000000-0005-0000-0000-00004C8E0000}"/>
    <cellStyle name="Separador de milhares 8 5 5 7" xfId="13656" xr:uid="{00000000-0005-0000-0000-00004D8E0000}"/>
    <cellStyle name="Separador de milhares 8 5 6" xfId="5526" xr:uid="{00000000-0005-0000-0000-00004E8E0000}"/>
    <cellStyle name="Separador de milhares 8 5 6 2" xfId="9052" xr:uid="{00000000-0005-0000-0000-00004F8E0000}"/>
    <cellStyle name="Separador de milhares 8 5 6 2 2" xfId="28236" xr:uid="{00000000-0005-0000-0000-0000508E0000}"/>
    <cellStyle name="Separador de milhares 8 5 6 2 3" xfId="38416" xr:uid="{00000000-0005-0000-0000-0000518E0000}"/>
    <cellStyle name="Separador de milhares 8 5 6 2 4" xfId="18056" xr:uid="{00000000-0005-0000-0000-0000528E0000}"/>
    <cellStyle name="Separador de milhares 8 5 6 3" xfId="24713" xr:uid="{00000000-0005-0000-0000-0000538E0000}"/>
    <cellStyle name="Separador de milhares 8 5 6 4" xfId="34893" xr:uid="{00000000-0005-0000-0000-0000548E0000}"/>
    <cellStyle name="Separador de milhares 8 5 6 5" xfId="14532" xr:uid="{00000000-0005-0000-0000-0000558E0000}"/>
    <cellStyle name="Separador de milhares 8 5 7" xfId="7279" xr:uid="{00000000-0005-0000-0000-0000568E0000}"/>
    <cellStyle name="Separador de milhares 8 5 7 2" xfId="26466" xr:uid="{00000000-0005-0000-0000-0000578E0000}"/>
    <cellStyle name="Separador de milhares 8 5 7 3" xfId="36646" xr:uid="{00000000-0005-0000-0000-0000588E0000}"/>
    <cellStyle name="Separador de milhares 8 5 7 4" xfId="16285" xr:uid="{00000000-0005-0000-0000-0000598E0000}"/>
    <cellStyle name="Separador de milhares 8 5 8" xfId="9272" xr:uid="{00000000-0005-0000-0000-00005A8E0000}"/>
    <cellStyle name="Separador de milhares 8 5 8 2" xfId="28456" xr:uid="{00000000-0005-0000-0000-00005B8E0000}"/>
    <cellStyle name="Separador de milhares 8 5 8 3" xfId="38636" xr:uid="{00000000-0005-0000-0000-00005C8E0000}"/>
    <cellStyle name="Separador de milhares 8 5 8 4" xfId="18276" xr:uid="{00000000-0005-0000-0000-00005D8E0000}"/>
    <cellStyle name="Separador de milhares 8 5 9" xfId="11025" xr:uid="{00000000-0005-0000-0000-00005E8E0000}"/>
    <cellStyle name="Separador de milhares 8 5 9 2" xfId="30209" xr:uid="{00000000-0005-0000-0000-00005F8E0000}"/>
    <cellStyle name="Separador de milhares 8 5 9 3" xfId="40389" xr:uid="{00000000-0005-0000-0000-0000608E0000}"/>
    <cellStyle name="Separador de milhares 8 5 9 4" xfId="20029" xr:uid="{00000000-0005-0000-0000-0000618E0000}"/>
    <cellStyle name="Separador de milhares 8 6" xfId="3799" xr:uid="{00000000-0005-0000-0000-0000628E0000}"/>
    <cellStyle name="Separador de milhares 8 6 10" xfId="21809" xr:uid="{00000000-0005-0000-0000-0000638E0000}"/>
    <cellStyle name="Separador de milhares 8 6 10 2" xfId="31989" xr:uid="{00000000-0005-0000-0000-0000648E0000}"/>
    <cellStyle name="Separador de milhares 8 6 10 3" xfId="42169" xr:uid="{00000000-0005-0000-0000-0000658E0000}"/>
    <cellStyle name="Separador de milhares 8 6 11" xfId="22705" xr:uid="{00000000-0005-0000-0000-0000668E0000}"/>
    <cellStyle name="Separador de milhares 8 6 11 2" xfId="32885" xr:uid="{00000000-0005-0000-0000-0000678E0000}"/>
    <cellStyle name="Separador de milhares 8 6 11 3" xfId="43065" xr:uid="{00000000-0005-0000-0000-0000688E0000}"/>
    <cellStyle name="Separador de milhares 8 6 12" xfId="22944" xr:uid="{00000000-0005-0000-0000-0000698E0000}"/>
    <cellStyle name="Separador de milhares 8 6 13" xfId="33124" xr:uid="{00000000-0005-0000-0000-00006A8E0000}"/>
    <cellStyle name="Separador de milhares 8 6 14" xfId="43304" xr:uid="{00000000-0005-0000-0000-00006B8E0000}"/>
    <cellStyle name="Separador de milhares 8 6 15" xfId="43543" xr:uid="{00000000-0005-0000-0000-00006C8E0000}"/>
    <cellStyle name="Separador de milhares 8 6 16" xfId="12807" xr:uid="{00000000-0005-0000-0000-00006D8E0000}"/>
    <cellStyle name="Separador de milhares 8 6 2" xfId="4019" xr:uid="{00000000-0005-0000-0000-00006E8E0000}"/>
    <cellStyle name="Separador de milhares 8 6 2 10" xfId="23207" xr:uid="{00000000-0005-0000-0000-00006F8E0000}"/>
    <cellStyle name="Separador de milhares 8 6 2 11" xfId="33387" xr:uid="{00000000-0005-0000-0000-0000708E0000}"/>
    <cellStyle name="Separador de milhares 8 6 2 12" xfId="13026" xr:uid="{00000000-0005-0000-0000-0000718E0000}"/>
    <cellStyle name="Separador de milhares 8 6 2 2" xfId="4457" xr:uid="{00000000-0005-0000-0000-0000728E0000}"/>
    <cellStyle name="Separador de milhares 8 6 2 2 10" xfId="33825" xr:uid="{00000000-0005-0000-0000-0000738E0000}"/>
    <cellStyle name="Separador de milhares 8 6 2 2 11" xfId="13464" xr:uid="{00000000-0005-0000-0000-0000748E0000}"/>
    <cellStyle name="Separador de milhares 8 6 2 2 2" xfId="5334" xr:uid="{00000000-0005-0000-0000-0000758E0000}"/>
    <cellStyle name="Separador de milhares 8 6 2 2 2 2" xfId="7086" xr:uid="{00000000-0005-0000-0000-0000768E0000}"/>
    <cellStyle name="Separador de milhares 8 6 2 2 2 2 2" xfId="26273" xr:uid="{00000000-0005-0000-0000-0000778E0000}"/>
    <cellStyle name="Separador de milhares 8 6 2 2 2 2 3" xfId="36453" xr:uid="{00000000-0005-0000-0000-0000788E0000}"/>
    <cellStyle name="Separador de milhares 8 6 2 2 2 2 4" xfId="16092" xr:uid="{00000000-0005-0000-0000-0000798E0000}"/>
    <cellStyle name="Separador de milhares 8 6 2 2 2 3" xfId="8839" xr:uid="{00000000-0005-0000-0000-00007A8E0000}"/>
    <cellStyle name="Separador de milhares 8 6 2 2 2 3 2" xfId="28026" xr:uid="{00000000-0005-0000-0000-00007B8E0000}"/>
    <cellStyle name="Separador de milhares 8 6 2 2 2 3 3" xfId="38206" xr:uid="{00000000-0005-0000-0000-00007C8E0000}"/>
    <cellStyle name="Separador de milhares 8 6 2 2 2 3 4" xfId="17845" xr:uid="{00000000-0005-0000-0000-00007D8E0000}"/>
    <cellStyle name="Separador de milhares 8 6 2 2 2 4" xfId="10832" xr:uid="{00000000-0005-0000-0000-00007E8E0000}"/>
    <cellStyle name="Separador de milhares 8 6 2 2 2 4 2" xfId="30016" xr:uid="{00000000-0005-0000-0000-00007F8E0000}"/>
    <cellStyle name="Separador de milhares 8 6 2 2 2 4 3" xfId="40196" xr:uid="{00000000-0005-0000-0000-0000808E0000}"/>
    <cellStyle name="Separador de milhares 8 6 2 2 2 4 4" xfId="19836" xr:uid="{00000000-0005-0000-0000-0000818E0000}"/>
    <cellStyle name="Separador de milhares 8 6 2 2 2 5" xfId="24521" xr:uid="{00000000-0005-0000-0000-0000828E0000}"/>
    <cellStyle name="Separador de milhares 8 6 2 2 2 6" xfId="34701" xr:uid="{00000000-0005-0000-0000-0000838E0000}"/>
    <cellStyle name="Separador de milhares 8 6 2 2 2 7" xfId="14340" xr:uid="{00000000-0005-0000-0000-0000848E0000}"/>
    <cellStyle name="Separador de milhares 8 6 2 2 3" xfId="6210" xr:uid="{00000000-0005-0000-0000-0000858E0000}"/>
    <cellStyle name="Separador de milhares 8 6 2 2 3 2" xfId="25397" xr:uid="{00000000-0005-0000-0000-0000868E0000}"/>
    <cellStyle name="Separador de milhares 8 6 2 2 3 3" xfId="35577" xr:uid="{00000000-0005-0000-0000-0000878E0000}"/>
    <cellStyle name="Separador de milhares 8 6 2 2 3 4" xfId="15216" xr:uid="{00000000-0005-0000-0000-0000888E0000}"/>
    <cellStyle name="Separador de milhares 8 6 2 2 4" xfId="7963" xr:uid="{00000000-0005-0000-0000-0000898E0000}"/>
    <cellStyle name="Separador de milhares 8 6 2 2 4 2" xfId="27150" xr:uid="{00000000-0005-0000-0000-00008A8E0000}"/>
    <cellStyle name="Separador de milhares 8 6 2 2 4 3" xfId="37330" xr:uid="{00000000-0005-0000-0000-00008B8E0000}"/>
    <cellStyle name="Separador de milhares 8 6 2 2 4 4" xfId="16969" xr:uid="{00000000-0005-0000-0000-00008C8E0000}"/>
    <cellStyle name="Separador de milhares 8 6 2 2 5" xfId="9956" xr:uid="{00000000-0005-0000-0000-00008D8E0000}"/>
    <cellStyle name="Separador de milhares 8 6 2 2 5 2" xfId="29140" xr:uid="{00000000-0005-0000-0000-00008E8E0000}"/>
    <cellStyle name="Separador de milhares 8 6 2 2 5 3" xfId="39320" xr:uid="{00000000-0005-0000-0000-00008F8E0000}"/>
    <cellStyle name="Separador de milhares 8 6 2 2 5 4" xfId="18960" xr:uid="{00000000-0005-0000-0000-0000908E0000}"/>
    <cellStyle name="Separador de milhares 8 6 2 2 6" xfId="11709" xr:uid="{00000000-0005-0000-0000-0000918E0000}"/>
    <cellStyle name="Separador de milhares 8 6 2 2 6 2" xfId="30893" xr:uid="{00000000-0005-0000-0000-0000928E0000}"/>
    <cellStyle name="Separador de milhares 8 6 2 2 6 3" xfId="41073" xr:uid="{00000000-0005-0000-0000-0000938E0000}"/>
    <cellStyle name="Separador de milhares 8 6 2 2 6 4" xfId="20713" xr:uid="{00000000-0005-0000-0000-0000948E0000}"/>
    <cellStyle name="Separador de milhares 8 6 2 2 7" xfId="12585" xr:uid="{00000000-0005-0000-0000-0000958E0000}"/>
    <cellStyle name="Separador de milhares 8 6 2 2 7 2" xfId="31769" xr:uid="{00000000-0005-0000-0000-0000968E0000}"/>
    <cellStyle name="Separador de milhares 8 6 2 2 7 3" xfId="41949" xr:uid="{00000000-0005-0000-0000-0000978E0000}"/>
    <cellStyle name="Separador de milhares 8 6 2 2 7 4" xfId="21589" xr:uid="{00000000-0005-0000-0000-0000988E0000}"/>
    <cellStyle name="Separador de milhares 8 6 2 2 8" xfId="22466" xr:uid="{00000000-0005-0000-0000-0000998E0000}"/>
    <cellStyle name="Separador de milhares 8 6 2 2 8 2" xfId="32646" xr:uid="{00000000-0005-0000-0000-00009A8E0000}"/>
    <cellStyle name="Separador de milhares 8 6 2 2 8 3" xfId="42826" xr:uid="{00000000-0005-0000-0000-00009B8E0000}"/>
    <cellStyle name="Separador de milhares 8 6 2 2 9" xfId="23645" xr:uid="{00000000-0005-0000-0000-00009C8E0000}"/>
    <cellStyle name="Separador de milhares 8 6 2 3" xfId="4896" xr:uid="{00000000-0005-0000-0000-00009D8E0000}"/>
    <cellStyle name="Separador de milhares 8 6 2 3 2" xfId="6648" xr:uid="{00000000-0005-0000-0000-00009E8E0000}"/>
    <cellStyle name="Separador de milhares 8 6 2 3 2 2" xfId="25835" xr:uid="{00000000-0005-0000-0000-00009F8E0000}"/>
    <cellStyle name="Separador de milhares 8 6 2 3 2 3" xfId="36015" xr:uid="{00000000-0005-0000-0000-0000A08E0000}"/>
    <cellStyle name="Separador de milhares 8 6 2 3 2 4" xfId="15654" xr:uid="{00000000-0005-0000-0000-0000A18E0000}"/>
    <cellStyle name="Separador de milhares 8 6 2 3 3" xfId="8401" xr:uid="{00000000-0005-0000-0000-0000A28E0000}"/>
    <cellStyle name="Separador de milhares 8 6 2 3 3 2" xfId="27588" xr:uid="{00000000-0005-0000-0000-0000A38E0000}"/>
    <cellStyle name="Separador de milhares 8 6 2 3 3 3" xfId="37768" xr:uid="{00000000-0005-0000-0000-0000A48E0000}"/>
    <cellStyle name="Separador de milhares 8 6 2 3 3 4" xfId="17407" xr:uid="{00000000-0005-0000-0000-0000A58E0000}"/>
    <cellStyle name="Separador de milhares 8 6 2 3 4" xfId="10394" xr:uid="{00000000-0005-0000-0000-0000A68E0000}"/>
    <cellStyle name="Separador de milhares 8 6 2 3 4 2" xfId="29578" xr:uid="{00000000-0005-0000-0000-0000A78E0000}"/>
    <cellStyle name="Separador de milhares 8 6 2 3 4 3" xfId="39758" xr:uid="{00000000-0005-0000-0000-0000A88E0000}"/>
    <cellStyle name="Separador de milhares 8 6 2 3 4 4" xfId="19398" xr:uid="{00000000-0005-0000-0000-0000A98E0000}"/>
    <cellStyle name="Separador de milhares 8 6 2 3 5" xfId="24083" xr:uid="{00000000-0005-0000-0000-0000AA8E0000}"/>
    <cellStyle name="Separador de milhares 8 6 2 3 6" xfId="34263" xr:uid="{00000000-0005-0000-0000-0000AB8E0000}"/>
    <cellStyle name="Separador de milhares 8 6 2 3 7" xfId="13902" xr:uid="{00000000-0005-0000-0000-0000AC8E0000}"/>
    <cellStyle name="Separador de milhares 8 6 2 4" xfId="5772" xr:uid="{00000000-0005-0000-0000-0000AD8E0000}"/>
    <cellStyle name="Separador de milhares 8 6 2 4 2" xfId="24959" xr:uid="{00000000-0005-0000-0000-0000AE8E0000}"/>
    <cellStyle name="Separador de milhares 8 6 2 4 3" xfId="35139" xr:uid="{00000000-0005-0000-0000-0000AF8E0000}"/>
    <cellStyle name="Separador de milhares 8 6 2 4 4" xfId="14778" xr:uid="{00000000-0005-0000-0000-0000B08E0000}"/>
    <cellStyle name="Separador de milhares 8 6 2 5" xfId="7525" xr:uid="{00000000-0005-0000-0000-0000B18E0000}"/>
    <cellStyle name="Separador de milhares 8 6 2 5 2" xfId="26712" xr:uid="{00000000-0005-0000-0000-0000B28E0000}"/>
    <cellStyle name="Separador de milhares 8 6 2 5 3" xfId="36892" xr:uid="{00000000-0005-0000-0000-0000B38E0000}"/>
    <cellStyle name="Separador de milhares 8 6 2 5 4" xfId="16531" xr:uid="{00000000-0005-0000-0000-0000B48E0000}"/>
    <cellStyle name="Separador de milhares 8 6 2 6" xfId="9518" xr:uid="{00000000-0005-0000-0000-0000B58E0000}"/>
    <cellStyle name="Separador de milhares 8 6 2 6 2" xfId="28702" xr:uid="{00000000-0005-0000-0000-0000B68E0000}"/>
    <cellStyle name="Separador de milhares 8 6 2 6 3" xfId="38882" xr:uid="{00000000-0005-0000-0000-0000B78E0000}"/>
    <cellStyle name="Separador de milhares 8 6 2 6 4" xfId="18522" xr:uid="{00000000-0005-0000-0000-0000B88E0000}"/>
    <cellStyle name="Separador de milhares 8 6 2 7" xfId="11271" xr:uid="{00000000-0005-0000-0000-0000B98E0000}"/>
    <cellStyle name="Separador de milhares 8 6 2 7 2" xfId="30455" xr:uid="{00000000-0005-0000-0000-0000BA8E0000}"/>
    <cellStyle name="Separador de milhares 8 6 2 7 3" xfId="40635" xr:uid="{00000000-0005-0000-0000-0000BB8E0000}"/>
    <cellStyle name="Separador de milhares 8 6 2 7 4" xfId="20275" xr:uid="{00000000-0005-0000-0000-0000BC8E0000}"/>
    <cellStyle name="Separador de milhares 8 6 2 8" xfId="12147" xr:uid="{00000000-0005-0000-0000-0000BD8E0000}"/>
    <cellStyle name="Separador de milhares 8 6 2 8 2" xfId="31331" xr:uid="{00000000-0005-0000-0000-0000BE8E0000}"/>
    <cellStyle name="Separador de milhares 8 6 2 8 3" xfId="41511" xr:uid="{00000000-0005-0000-0000-0000BF8E0000}"/>
    <cellStyle name="Separador de milhares 8 6 2 8 4" xfId="21151" xr:uid="{00000000-0005-0000-0000-0000C08E0000}"/>
    <cellStyle name="Separador de milhares 8 6 2 9" xfId="22028" xr:uid="{00000000-0005-0000-0000-0000C18E0000}"/>
    <cellStyle name="Separador de milhares 8 6 2 9 2" xfId="32208" xr:uid="{00000000-0005-0000-0000-0000C28E0000}"/>
    <cellStyle name="Separador de milhares 8 6 2 9 3" xfId="42388" xr:uid="{00000000-0005-0000-0000-0000C38E0000}"/>
    <cellStyle name="Separador de milhares 8 6 3" xfId="4238" xr:uid="{00000000-0005-0000-0000-0000C48E0000}"/>
    <cellStyle name="Separador de milhares 8 6 3 10" xfId="33606" xr:uid="{00000000-0005-0000-0000-0000C58E0000}"/>
    <cellStyle name="Separador de milhares 8 6 3 11" xfId="13245" xr:uid="{00000000-0005-0000-0000-0000C68E0000}"/>
    <cellStyle name="Separador de milhares 8 6 3 2" xfId="5115" xr:uid="{00000000-0005-0000-0000-0000C78E0000}"/>
    <cellStyle name="Separador de milhares 8 6 3 2 2" xfId="6867" xr:uid="{00000000-0005-0000-0000-0000C88E0000}"/>
    <cellStyle name="Separador de milhares 8 6 3 2 2 2" xfId="26054" xr:uid="{00000000-0005-0000-0000-0000C98E0000}"/>
    <cellStyle name="Separador de milhares 8 6 3 2 2 3" xfId="36234" xr:uid="{00000000-0005-0000-0000-0000CA8E0000}"/>
    <cellStyle name="Separador de milhares 8 6 3 2 2 4" xfId="15873" xr:uid="{00000000-0005-0000-0000-0000CB8E0000}"/>
    <cellStyle name="Separador de milhares 8 6 3 2 3" xfId="8620" xr:uid="{00000000-0005-0000-0000-0000CC8E0000}"/>
    <cellStyle name="Separador de milhares 8 6 3 2 3 2" xfId="27807" xr:uid="{00000000-0005-0000-0000-0000CD8E0000}"/>
    <cellStyle name="Separador de milhares 8 6 3 2 3 3" xfId="37987" xr:uid="{00000000-0005-0000-0000-0000CE8E0000}"/>
    <cellStyle name="Separador de milhares 8 6 3 2 3 4" xfId="17626" xr:uid="{00000000-0005-0000-0000-0000CF8E0000}"/>
    <cellStyle name="Separador de milhares 8 6 3 2 4" xfId="10613" xr:uid="{00000000-0005-0000-0000-0000D08E0000}"/>
    <cellStyle name="Separador de milhares 8 6 3 2 4 2" xfId="29797" xr:uid="{00000000-0005-0000-0000-0000D18E0000}"/>
    <cellStyle name="Separador de milhares 8 6 3 2 4 3" xfId="39977" xr:uid="{00000000-0005-0000-0000-0000D28E0000}"/>
    <cellStyle name="Separador de milhares 8 6 3 2 4 4" xfId="19617" xr:uid="{00000000-0005-0000-0000-0000D38E0000}"/>
    <cellStyle name="Separador de milhares 8 6 3 2 5" xfId="24302" xr:uid="{00000000-0005-0000-0000-0000D48E0000}"/>
    <cellStyle name="Separador de milhares 8 6 3 2 6" xfId="34482" xr:uid="{00000000-0005-0000-0000-0000D58E0000}"/>
    <cellStyle name="Separador de milhares 8 6 3 2 7" xfId="14121" xr:uid="{00000000-0005-0000-0000-0000D68E0000}"/>
    <cellStyle name="Separador de milhares 8 6 3 3" xfId="5991" xr:uid="{00000000-0005-0000-0000-0000D78E0000}"/>
    <cellStyle name="Separador de milhares 8 6 3 3 2" xfId="25178" xr:uid="{00000000-0005-0000-0000-0000D88E0000}"/>
    <cellStyle name="Separador de milhares 8 6 3 3 3" xfId="35358" xr:uid="{00000000-0005-0000-0000-0000D98E0000}"/>
    <cellStyle name="Separador de milhares 8 6 3 3 4" xfId="14997" xr:uid="{00000000-0005-0000-0000-0000DA8E0000}"/>
    <cellStyle name="Separador de milhares 8 6 3 4" xfId="7744" xr:uid="{00000000-0005-0000-0000-0000DB8E0000}"/>
    <cellStyle name="Separador de milhares 8 6 3 4 2" xfId="26931" xr:uid="{00000000-0005-0000-0000-0000DC8E0000}"/>
    <cellStyle name="Separador de milhares 8 6 3 4 3" xfId="37111" xr:uid="{00000000-0005-0000-0000-0000DD8E0000}"/>
    <cellStyle name="Separador de milhares 8 6 3 4 4" xfId="16750" xr:uid="{00000000-0005-0000-0000-0000DE8E0000}"/>
    <cellStyle name="Separador de milhares 8 6 3 5" xfId="9737" xr:uid="{00000000-0005-0000-0000-0000DF8E0000}"/>
    <cellStyle name="Separador de milhares 8 6 3 5 2" xfId="28921" xr:uid="{00000000-0005-0000-0000-0000E08E0000}"/>
    <cellStyle name="Separador de milhares 8 6 3 5 3" xfId="39101" xr:uid="{00000000-0005-0000-0000-0000E18E0000}"/>
    <cellStyle name="Separador de milhares 8 6 3 5 4" xfId="18741" xr:uid="{00000000-0005-0000-0000-0000E28E0000}"/>
    <cellStyle name="Separador de milhares 8 6 3 6" xfId="11490" xr:uid="{00000000-0005-0000-0000-0000E38E0000}"/>
    <cellStyle name="Separador de milhares 8 6 3 6 2" xfId="30674" xr:uid="{00000000-0005-0000-0000-0000E48E0000}"/>
    <cellStyle name="Separador de milhares 8 6 3 6 3" xfId="40854" xr:uid="{00000000-0005-0000-0000-0000E58E0000}"/>
    <cellStyle name="Separador de milhares 8 6 3 6 4" xfId="20494" xr:uid="{00000000-0005-0000-0000-0000E68E0000}"/>
    <cellStyle name="Separador de milhares 8 6 3 7" xfId="12366" xr:uid="{00000000-0005-0000-0000-0000E78E0000}"/>
    <cellStyle name="Separador de milhares 8 6 3 7 2" xfId="31550" xr:uid="{00000000-0005-0000-0000-0000E88E0000}"/>
    <cellStyle name="Separador de milhares 8 6 3 7 3" xfId="41730" xr:uid="{00000000-0005-0000-0000-0000E98E0000}"/>
    <cellStyle name="Separador de milhares 8 6 3 7 4" xfId="21370" xr:uid="{00000000-0005-0000-0000-0000EA8E0000}"/>
    <cellStyle name="Separador de milhares 8 6 3 8" xfId="22247" xr:uid="{00000000-0005-0000-0000-0000EB8E0000}"/>
    <cellStyle name="Separador de milhares 8 6 3 8 2" xfId="32427" xr:uid="{00000000-0005-0000-0000-0000EC8E0000}"/>
    <cellStyle name="Separador de milhares 8 6 3 8 3" xfId="42607" xr:uid="{00000000-0005-0000-0000-0000ED8E0000}"/>
    <cellStyle name="Separador de milhares 8 6 3 9" xfId="23426" xr:uid="{00000000-0005-0000-0000-0000EE8E0000}"/>
    <cellStyle name="Separador de milhares 8 6 4" xfId="4677" xr:uid="{00000000-0005-0000-0000-0000EF8E0000}"/>
    <cellStyle name="Separador de milhares 8 6 4 2" xfId="6429" xr:uid="{00000000-0005-0000-0000-0000F08E0000}"/>
    <cellStyle name="Separador de milhares 8 6 4 2 2" xfId="25616" xr:uid="{00000000-0005-0000-0000-0000F18E0000}"/>
    <cellStyle name="Separador de milhares 8 6 4 2 3" xfId="35796" xr:uid="{00000000-0005-0000-0000-0000F28E0000}"/>
    <cellStyle name="Separador de milhares 8 6 4 2 4" xfId="15435" xr:uid="{00000000-0005-0000-0000-0000F38E0000}"/>
    <cellStyle name="Separador de milhares 8 6 4 3" xfId="8182" xr:uid="{00000000-0005-0000-0000-0000F48E0000}"/>
    <cellStyle name="Separador de milhares 8 6 4 3 2" xfId="27369" xr:uid="{00000000-0005-0000-0000-0000F58E0000}"/>
    <cellStyle name="Separador de milhares 8 6 4 3 3" xfId="37549" xr:uid="{00000000-0005-0000-0000-0000F68E0000}"/>
    <cellStyle name="Separador de milhares 8 6 4 3 4" xfId="17188" xr:uid="{00000000-0005-0000-0000-0000F78E0000}"/>
    <cellStyle name="Separador de milhares 8 6 4 4" xfId="10175" xr:uid="{00000000-0005-0000-0000-0000F88E0000}"/>
    <cellStyle name="Separador de milhares 8 6 4 4 2" xfId="29359" xr:uid="{00000000-0005-0000-0000-0000F98E0000}"/>
    <cellStyle name="Separador de milhares 8 6 4 4 3" xfId="39539" xr:uid="{00000000-0005-0000-0000-0000FA8E0000}"/>
    <cellStyle name="Separador de milhares 8 6 4 4 4" xfId="19179" xr:uid="{00000000-0005-0000-0000-0000FB8E0000}"/>
    <cellStyle name="Separador de milhares 8 6 4 5" xfId="23864" xr:uid="{00000000-0005-0000-0000-0000FC8E0000}"/>
    <cellStyle name="Separador de milhares 8 6 4 6" xfId="34044" xr:uid="{00000000-0005-0000-0000-0000FD8E0000}"/>
    <cellStyle name="Separador de milhares 8 6 4 7" xfId="13683" xr:uid="{00000000-0005-0000-0000-0000FE8E0000}"/>
    <cellStyle name="Separador de milhares 8 6 5" xfId="5553" xr:uid="{00000000-0005-0000-0000-0000FF8E0000}"/>
    <cellStyle name="Separador de milhares 8 6 5 2" xfId="9079" xr:uid="{00000000-0005-0000-0000-0000008F0000}"/>
    <cellStyle name="Separador de milhares 8 6 5 2 2" xfId="28263" xr:uid="{00000000-0005-0000-0000-0000018F0000}"/>
    <cellStyle name="Separador de milhares 8 6 5 2 3" xfId="38443" xr:uid="{00000000-0005-0000-0000-0000028F0000}"/>
    <cellStyle name="Separador de milhares 8 6 5 2 4" xfId="18083" xr:uid="{00000000-0005-0000-0000-0000038F0000}"/>
    <cellStyle name="Separador de milhares 8 6 5 3" xfId="24740" xr:uid="{00000000-0005-0000-0000-0000048F0000}"/>
    <cellStyle name="Separador de milhares 8 6 5 4" xfId="34920" xr:uid="{00000000-0005-0000-0000-0000058F0000}"/>
    <cellStyle name="Separador de milhares 8 6 5 5" xfId="14559" xr:uid="{00000000-0005-0000-0000-0000068F0000}"/>
    <cellStyle name="Separador de milhares 8 6 6" xfId="7306" xr:uid="{00000000-0005-0000-0000-0000078F0000}"/>
    <cellStyle name="Separador de milhares 8 6 6 2" xfId="26493" xr:uid="{00000000-0005-0000-0000-0000088F0000}"/>
    <cellStyle name="Separador de milhares 8 6 6 3" xfId="36673" xr:uid="{00000000-0005-0000-0000-0000098F0000}"/>
    <cellStyle name="Separador de milhares 8 6 6 4" xfId="16312" xr:uid="{00000000-0005-0000-0000-00000A8F0000}"/>
    <cellStyle name="Separador de milhares 8 6 7" xfId="9299" xr:uid="{00000000-0005-0000-0000-00000B8F0000}"/>
    <cellStyle name="Separador de milhares 8 6 7 2" xfId="28483" xr:uid="{00000000-0005-0000-0000-00000C8F0000}"/>
    <cellStyle name="Separador de milhares 8 6 7 3" xfId="38663" xr:uid="{00000000-0005-0000-0000-00000D8F0000}"/>
    <cellStyle name="Separador de milhares 8 6 7 4" xfId="18303" xr:uid="{00000000-0005-0000-0000-00000E8F0000}"/>
    <cellStyle name="Separador de milhares 8 6 8" xfId="11052" xr:uid="{00000000-0005-0000-0000-00000F8F0000}"/>
    <cellStyle name="Separador de milhares 8 6 8 2" xfId="30236" xr:uid="{00000000-0005-0000-0000-0000108F0000}"/>
    <cellStyle name="Separador de milhares 8 6 8 3" xfId="40416" xr:uid="{00000000-0005-0000-0000-0000118F0000}"/>
    <cellStyle name="Separador de milhares 8 6 8 4" xfId="20056" xr:uid="{00000000-0005-0000-0000-0000128F0000}"/>
    <cellStyle name="Separador de milhares 8 6 9" xfId="11928" xr:uid="{00000000-0005-0000-0000-0000138F0000}"/>
    <cellStyle name="Separador de milhares 8 6 9 2" xfId="31112" xr:uid="{00000000-0005-0000-0000-0000148F0000}"/>
    <cellStyle name="Separador de milhares 8 6 9 3" xfId="41292" xr:uid="{00000000-0005-0000-0000-0000158F0000}"/>
    <cellStyle name="Separador de milhares 8 6 9 4" xfId="20932" xr:uid="{00000000-0005-0000-0000-0000168F0000}"/>
    <cellStyle name="Separador de milhares 8 7" xfId="8960" xr:uid="{00000000-0005-0000-0000-0000178F0000}"/>
    <cellStyle name="Separador de milhares 8 7 2" xfId="28145" xr:uid="{00000000-0005-0000-0000-0000188F0000}"/>
    <cellStyle name="Separador de milhares 8 7 3" xfId="38325" xr:uid="{00000000-0005-0000-0000-0000198F0000}"/>
    <cellStyle name="Separador de milhares 8 7 4" xfId="17965" xr:uid="{00000000-0005-0000-0000-00001A8F0000}"/>
    <cellStyle name="Separador de milhares 8 8" xfId="22587" xr:uid="{00000000-0005-0000-0000-00001B8F0000}"/>
    <cellStyle name="Separador de milhares 8 8 2" xfId="32767" xr:uid="{00000000-0005-0000-0000-00001C8F0000}"/>
    <cellStyle name="Separador de milhares 8 8 3" xfId="42947" xr:uid="{00000000-0005-0000-0000-00001D8F0000}"/>
    <cellStyle name="Separador de milhares 8 9" xfId="22826" xr:uid="{00000000-0005-0000-0000-00001E8F0000}"/>
    <cellStyle name="Separador de milhares 9" xfId="3688" xr:uid="{00000000-0005-0000-0000-00001F8F0000}"/>
    <cellStyle name="Separador de milhares 9 10" xfId="5453" xr:uid="{00000000-0005-0000-0000-0000208F0000}"/>
    <cellStyle name="Separador de milhares 9 10 2" xfId="8976" xr:uid="{00000000-0005-0000-0000-0000218F0000}"/>
    <cellStyle name="Separador de milhares 9 10 2 2" xfId="28160" xr:uid="{00000000-0005-0000-0000-0000228F0000}"/>
    <cellStyle name="Separador de milhares 9 10 2 3" xfId="38340" xr:uid="{00000000-0005-0000-0000-0000238F0000}"/>
    <cellStyle name="Separador de milhares 9 10 2 4" xfId="17980" xr:uid="{00000000-0005-0000-0000-0000248F0000}"/>
    <cellStyle name="Separador de milhares 9 10 3" xfId="24640" xr:uid="{00000000-0005-0000-0000-0000258F0000}"/>
    <cellStyle name="Separador de milhares 9 10 4" xfId="34820" xr:uid="{00000000-0005-0000-0000-0000268F0000}"/>
    <cellStyle name="Separador de milhares 9 10 5" xfId="14459" xr:uid="{00000000-0005-0000-0000-0000278F0000}"/>
    <cellStyle name="Separador de milhares 9 11" xfId="7206" xr:uid="{00000000-0005-0000-0000-0000288F0000}"/>
    <cellStyle name="Separador de milhares 9 11 2" xfId="26393" xr:uid="{00000000-0005-0000-0000-0000298F0000}"/>
    <cellStyle name="Separador de milhares 9 11 3" xfId="36573" xr:uid="{00000000-0005-0000-0000-00002A8F0000}"/>
    <cellStyle name="Separador de milhares 9 11 4" xfId="16212" xr:uid="{00000000-0005-0000-0000-00002B8F0000}"/>
    <cellStyle name="Separador de milhares 9 12" xfId="9199" xr:uid="{00000000-0005-0000-0000-00002C8F0000}"/>
    <cellStyle name="Separador de milhares 9 12 2" xfId="28383" xr:uid="{00000000-0005-0000-0000-00002D8F0000}"/>
    <cellStyle name="Separador de milhares 9 12 3" xfId="38563" xr:uid="{00000000-0005-0000-0000-00002E8F0000}"/>
    <cellStyle name="Separador de milhares 9 12 4" xfId="18203" xr:uid="{00000000-0005-0000-0000-00002F8F0000}"/>
    <cellStyle name="Separador de milhares 9 13" xfId="10952" xr:uid="{00000000-0005-0000-0000-0000308F0000}"/>
    <cellStyle name="Separador de milhares 9 13 2" xfId="30136" xr:uid="{00000000-0005-0000-0000-0000318F0000}"/>
    <cellStyle name="Separador de milhares 9 13 3" xfId="40316" xr:uid="{00000000-0005-0000-0000-0000328F0000}"/>
    <cellStyle name="Separador de milhares 9 13 4" xfId="19956" xr:uid="{00000000-0005-0000-0000-0000338F0000}"/>
    <cellStyle name="Separador de milhares 9 14" xfId="11828" xr:uid="{00000000-0005-0000-0000-0000348F0000}"/>
    <cellStyle name="Separador de milhares 9 14 2" xfId="31012" xr:uid="{00000000-0005-0000-0000-0000358F0000}"/>
    <cellStyle name="Separador de milhares 9 14 3" xfId="41192" xr:uid="{00000000-0005-0000-0000-0000368F0000}"/>
    <cellStyle name="Separador de milhares 9 14 4" xfId="20832" xr:uid="{00000000-0005-0000-0000-0000378F0000}"/>
    <cellStyle name="Separador de milhares 9 15" xfId="21709" xr:uid="{00000000-0005-0000-0000-0000388F0000}"/>
    <cellStyle name="Separador de milhares 9 15 2" xfId="31889" xr:uid="{00000000-0005-0000-0000-0000398F0000}"/>
    <cellStyle name="Separador de milhares 9 15 3" xfId="42069" xr:uid="{00000000-0005-0000-0000-00003A8F0000}"/>
    <cellStyle name="Separador de milhares 9 16" xfId="22602" xr:uid="{00000000-0005-0000-0000-00003B8F0000}"/>
    <cellStyle name="Separador de milhares 9 16 2" xfId="32782" xr:uid="{00000000-0005-0000-0000-00003C8F0000}"/>
    <cellStyle name="Separador de milhares 9 16 3" xfId="42962" xr:uid="{00000000-0005-0000-0000-00003D8F0000}"/>
    <cellStyle name="Separador de milhares 9 17" xfId="22841" xr:uid="{00000000-0005-0000-0000-00003E8F0000}"/>
    <cellStyle name="Separador de milhares 9 18" xfId="33021" xr:uid="{00000000-0005-0000-0000-00003F8F0000}"/>
    <cellStyle name="Separador de milhares 9 19" xfId="43201" xr:uid="{00000000-0005-0000-0000-0000408F0000}"/>
    <cellStyle name="Separador de milhares 9 2" xfId="3776" xr:uid="{00000000-0005-0000-0000-0000418F0000}"/>
    <cellStyle name="Separador de milhares 9 2 10" xfId="9279" xr:uid="{00000000-0005-0000-0000-0000428F0000}"/>
    <cellStyle name="Separador de milhares 9 2 10 2" xfId="28463" xr:uid="{00000000-0005-0000-0000-0000438F0000}"/>
    <cellStyle name="Separador de milhares 9 2 10 3" xfId="38643" xr:uid="{00000000-0005-0000-0000-0000448F0000}"/>
    <cellStyle name="Separador de milhares 9 2 10 4" xfId="18283" xr:uid="{00000000-0005-0000-0000-0000458F0000}"/>
    <cellStyle name="Separador de milhares 9 2 11" xfId="11032" xr:uid="{00000000-0005-0000-0000-0000468F0000}"/>
    <cellStyle name="Separador de milhares 9 2 11 2" xfId="30216" xr:uid="{00000000-0005-0000-0000-0000478F0000}"/>
    <cellStyle name="Separador de milhares 9 2 11 3" xfId="40396" xr:uid="{00000000-0005-0000-0000-0000488F0000}"/>
    <cellStyle name="Separador de milhares 9 2 11 4" xfId="20036" xr:uid="{00000000-0005-0000-0000-0000498F0000}"/>
    <cellStyle name="Separador de milhares 9 2 12" xfId="11908" xr:uid="{00000000-0005-0000-0000-00004A8F0000}"/>
    <cellStyle name="Separador de milhares 9 2 12 2" xfId="31092" xr:uid="{00000000-0005-0000-0000-00004B8F0000}"/>
    <cellStyle name="Separador de milhares 9 2 12 3" xfId="41272" xr:uid="{00000000-0005-0000-0000-00004C8F0000}"/>
    <cellStyle name="Separador de milhares 9 2 12 4" xfId="20912" xr:uid="{00000000-0005-0000-0000-00004D8F0000}"/>
    <cellStyle name="Separador de milhares 9 2 13" xfId="21789" xr:uid="{00000000-0005-0000-0000-00004E8F0000}"/>
    <cellStyle name="Separador de milhares 9 2 13 2" xfId="31969" xr:uid="{00000000-0005-0000-0000-00004F8F0000}"/>
    <cellStyle name="Separador de milhares 9 2 13 3" xfId="42149" xr:uid="{00000000-0005-0000-0000-0000508F0000}"/>
    <cellStyle name="Separador de milhares 9 2 14" xfId="22685" xr:uid="{00000000-0005-0000-0000-0000518F0000}"/>
    <cellStyle name="Separador de milhares 9 2 14 2" xfId="32865" xr:uid="{00000000-0005-0000-0000-0000528F0000}"/>
    <cellStyle name="Separador de milhares 9 2 14 3" xfId="43045" xr:uid="{00000000-0005-0000-0000-0000538F0000}"/>
    <cellStyle name="Separador de milhares 9 2 15" xfId="22924" xr:uid="{00000000-0005-0000-0000-0000548F0000}"/>
    <cellStyle name="Separador de milhares 9 2 16" xfId="23093" xr:uid="{00000000-0005-0000-0000-0000558F0000}"/>
    <cellStyle name="Separador de milhares 9 2 17" xfId="33104" xr:uid="{00000000-0005-0000-0000-0000568F0000}"/>
    <cellStyle name="Separador de milhares 9 2 18" xfId="33273" xr:uid="{00000000-0005-0000-0000-0000578F0000}"/>
    <cellStyle name="Separador de milhares 9 2 19" xfId="43284" xr:uid="{00000000-0005-0000-0000-0000588F0000}"/>
    <cellStyle name="Separador de milhares 9 2 2" xfId="3777" xr:uid="{00000000-0005-0000-0000-0000598F0000}"/>
    <cellStyle name="Separador de milhares 9 2 2 10" xfId="11909" xr:uid="{00000000-0005-0000-0000-00005A8F0000}"/>
    <cellStyle name="Separador de milhares 9 2 2 10 2" xfId="31093" xr:uid="{00000000-0005-0000-0000-00005B8F0000}"/>
    <cellStyle name="Separador de milhares 9 2 2 10 3" xfId="41273" xr:uid="{00000000-0005-0000-0000-00005C8F0000}"/>
    <cellStyle name="Separador de milhares 9 2 2 10 4" xfId="20913" xr:uid="{00000000-0005-0000-0000-00005D8F0000}"/>
    <cellStyle name="Separador de milhares 9 2 2 11" xfId="21790" xr:uid="{00000000-0005-0000-0000-00005E8F0000}"/>
    <cellStyle name="Separador de milhares 9 2 2 11 2" xfId="31970" xr:uid="{00000000-0005-0000-0000-00005F8F0000}"/>
    <cellStyle name="Separador de milhares 9 2 2 11 3" xfId="42150" xr:uid="{00000000-0005-0000-0000-0000608F0000}"/>
    <cellStyle name="Separador de milhares 9 2 2 12" xfId="22686" xr:uid="{00000000-0005-0000-0000-0000618F0000}"/>
    <cellStyle name="Separador de milhares 9 2 2 12 2" xfId="32866" xr:uid="{00000000-0005-0000-0000-0000628F0000}"/>
    <cellStyle name="Separador de milhares 9 2 2 12 3" xfId="43046" xr:uid="{00000000-0005-0000-0000-0000638F0000}"/>
    <cellStyle name="Separador de milhares 9 2 2 13" xfId="22925" xr:uid="{00000000-0005-0000-0000-0000648F0000}"/>
    <cellStyle name="Separador de milhares 9 2 2 14" xfId="23094" xr:uid="{00000000-0005-0000-0000-0000658F0000}"/>
    <cellStyle name="Separador de milhares 9 2 2 15" xfId="33105" xr:uid="{00000000-0005-0000-0000-0000668F0000}"/>
    <cellStyle name="Separador de milhares 9 2 2 16" xfId="33274" xr:uid="{00000000-0005-0000-0000-0000678F0000}"/>
    <cellStyle name="Separador de milhares 9 2 2 17" xfId="43285" xr:uid="{00000000-0005-0000-0000-0000688F0000}"/>
    <cellStyle name="Separador de milhares 9 2 2 18" xfId="43524" xr:uid="{00000000-0005-0000-0000-0000698F0000}"/>
    <cellStyle name="Separador de milhares 9 2 2 19" xfId="12788" xr:uid="{00000000-0005-0000-0000-00006A8F0000}"/>
    <cellStyle name="Separador de milhares 9 2 2 2" xfId="3898" xr:uid="{00000000-0005-0000-0000-00006B8F0000}"/>
    <cellStyle name="Separador de milhares 9 2 2 2 10" xfId="21908" xr:uid="{00000000-0005-0000-0000-00006C8F0000}"/>
    <cellStyle name="Separador de milhares 9 2 2 2 10 2" xfId="32088" xr:uid="{00000000-0005-0000-0000-00006D8F0000}"/>
    <cellStyle name="Separador de milhares 9 2 2 2 10 3" xfId="42268" xr:uid="{00000000-0005-0000-0000-00006E8F0000}"/>
    <cellStyle name="Separador de milhares 9 2 2 2 11" xfId="22804" xr:uid="{00000000-0005-0000-0000-00006F8F0000}"/>
    <cellStyle name="Separador de milhares 9 2 2 2 11 2" xfId="32984" xr:uid="{00000000-0005-0000-0000-0000708F0000}"/>
    <cellStyle name="Separador de milhares 9 2 2 2 11 3" xfId="43164" xr:uid="{00000000-0005-0000-0000-0000718F0000}"/>
    <cellStyle name="Separador de milhares 9 2 2 2 12" xfId="23043" xr:uid="{00000000-0005-0000-0000-0000728F0000}"/>
    <cellStyle name="Separador de milhares 9 2 2 2 13" xfId="33223" xr:uid="{00000000-0005-0000-0000-0000738F0000}"/>
    <cellStyle name="Separador de milhares 9 2 2 2 14" xfId="43403" xr:uid="{00000000-0005-0000-0000-0000748F0000}"/>
    <cellStyle name="Separador de milhares 9 2 2 2 15" xfId="43642" xr:uid="{00000000-0005-0000-0000-0000758F0000}"/>
    <cellStyle name="Separador de milhares 9 2 2 2 16" xfId="12906" xr:uid="{00000000-0005-0000-0000-0000768F0000}"/>
    <cellStyle name="Separador de milhares 9 2 2 2 2" xfId="4118" xr:uid="{00000000-0005-0000-0000-0000778F0000}"/>
    <cellStyle name="Separador de milhares 9 2 2 2 2 10" xfId="23306" xr:uid="{00000000-0005-0000-0000-0000788F0000}"/>
    <cellStyle name="Separador de milhares 9 2 2 2 2 11" xfId="33486" xr:uid="{00000000-0005-0000-0000-0000798F0000}"/>
    <cellStyle name="Separador de milhares 9 2 2 2 2 12" xfId="13125" xr:uid="{00000000-0005-0000-0000-00007A8F0000}"/>
    <cellStyle name="Separador de milhares 9 2 2 2 2 2" xfId="4556" xr:uid="{00000000-0005-0000-0000-00007B8F0000}"/>
    <cellStyle name="Separador de milhares 9 2 2 2 2 2 10" xfId="33924" xr:uid="{00000000-0005-0000-0000-00007C8F0000}"/>
    <cellStyle name="Separador de milhares 9 2 2 2 2 2 11" xfId="13563" xr:uid="{00000000-0005-0000-0000-00007D8F0000}"/>
    <cellStyle name="Separador de milhares 9 2 2 2 2 2 2" xfId="5433" xr:uid="{00000000-0005-0000-0000-00007E8F0000}"/>
    <cellStyle name="Separador de milhares 9 2 2 2 2 2 2 2" xfId="7185" xr:uid="{00000000-0005-0000-0000-00007F8F0000}"/>
    <cellStyle name="Separador de milhares 9 2 2 2 2 2 2 2 2" xfId="26372" xr:uid="{00000000-0005-0000-0000-0000808F0000}"/>
    <cellStyle name="Separador de milhares 9 2 2 2 2 2 2 2 3" xfId="36552" xr:uid="{00000000-0005-0000-0000-0000818F0000}"/>
    <cellStyle name="Separador de milhares 9 2 2 2 2 2 2 2 4" xfId="16191" xr:uid="{00000000-0005-0000-0000-0000828F0000}"/>
    <cellStyle name="Separador de milhares 9 2 2 2 2 2 2 3" xfId="8938" xr:uid="{00000000-0005-0000-0000-0000838F0000}"/>
    <cellStyle name="Separador de milhares 9 2 2 2 2 2 2 3 2" xfId="28125" xr:uid="{00000000-0005-0000-0000-0000848F0000}"/>
    <cellStyle name="Separador de milhares 9 2 2 2 2 2 2 3 3" xfId="38305" xr:uid="{00000000-0005-0000-0000-0000858F0000}"/>
    <cellStyle name="Separador de milhares 9 2 2 2 2 2 2 3 4" xfId="17944" xr:uid="{00000000-0005-0000-0000-0000868F0000}"/>
    <cellStyle name="Separador de milhares 9 2 2 2 2 2 2 4" xfId="10931" xr:uid="{00000000-0005-0000-0000-0000878F0000}"/>
    <cellStyle name="Separador de milhares 9 2 2 2 2 2 2 4 2" xfId="30115" xr:uid="{00000000-0005-0000-0000-0000888F0000}"/>
    <cellStyle name="Separador de milhares 9 2 2 2 2 2 2 4 3" xfId="40295" xr:uid="{00000000-0005-0000-0000-0000898F0000}"/>
    <cellStyle name="Separador de milhares 9 2 2 2 2 2 2 4 4" xfId="19935" xr:uid="{00000000-0005-0000-0000-00008A8F0000}"/>
    <cellStyle name="Separador de milhares 9 2 2 2 2 2 2 5" xfId="24620" xr:uid="{00000000-0005-0000-0000-00008B8F0000}"/>
    <cellStyle name="Separador de milhares 9 2 2 2 2 2 2 6" xfId="34800" xr:uid="{00000000-0005-0000-0000-00008C8F0000}"/>
    <cellStyle name="Separador de milhares 9 2 2 2 2 2 2 7" xfId="14439" xr:uid="{00000000-0005-0000-0000-00008D8F0000}"/>
    <cellStyle name="Separador de milhares 9 2 2 2 2 2 3" xfId="6309" xr:uid="{00000000-0005-0000-0000-00008E8F0000}"/>
    <cellStyle name="Separador de milhares 9 2 2 2 2 2 3 2" xfId="25496" xr:uid="{00000000-0005-0000-0000-00008F8F0000}"/>
    <cellStyle name="Separador de milhares 9 2 2 2 2 2 3 3" xfId="35676" xr:uid="{00000000-0005-0000-0000-0000908F0000}"/>
    <cellStyle name="Separador de milhares 9 2 2 2 2 2 3 4" xfId="15315" xr:uid="{00000000-0005-0000-0000-0000918F0000}"/>
    <cellStyle name="Separador de milhares 9 2 2 2 2 2 4" xfId="8062" xr:uid="{00000000-0005-0000-0000-0000928F0000}"/>
    <cellStyle name="Separador de milhares 9 2 2 2 2 2 4 2" xfId="27249" xr:uid="{00000000-0005-0000-0000-0000938F0000}"/>
    <cellStyle name="Separador de milhares 9 2 2 2 2 2 4 3" xfId="37429" xr:uid="{00000000-0005-0000-0000-0000948F0000}"/>
    <cellStyle name="Separador de milhares 9 2 2 2 2 2 4 4" xfId="17068" xr:uid="{00000000-0005-0000-0000-0000958F0000}"/>
    <cellStyle name="Separador de milhares 9 2 2 2 2 2 5" xfId="10055" xr:uid="{00000000-0005-0000-0000-0000968F0000}"/>
    <cellStyle name="Separador de milhares 9 2 2 2 2 2 5 2" xfId="29239" xr:uid="{00000000-0005-0000-0000-0000978F0000}"/>
    <cellStyle name="Separador de milhares 9 2 2 2 2 2 5 3" xfId="39419" xr:uid="{00000000-0005-0000-0000-0000988F0000}"/>
    <cellStyle name="Separador de milhares 9 2 2 2 2 2 5 4" xfId="19059" xr:uid="{00000000-0005-0000-0000-0000998F0000}"/>
    <cellStyle name="Separador de milhares 9 2 2 2 2 2 6" xfId="11808" xr:uid="{00000000-0005-0000-0000-00009A8F0000}"/>
    <cellStyle name="Separador de milhares 9 2 2 2 2 2 6 2" xfId="30992" xr:uid="{00000000-0005-0000-0000-00009B8F0000}"/>
    <cellStyle name="Separador de milhares 9 2 2 2 2 2 6 3" xfId="41172" xr:uid="{00000000-0005-0000-0000-00009C8F0000}"/>
    <cellStyle name="Separador de milhares 9 2 2 2 2 2 6 4" xfId="20812" xr:uid="{00000000-0005-0000-0000-00009D8F0000}"/>
    <cellStyle name="Separador de milhares 9 2 2 2 2 2 7" xfId="12684" xr:uid="{00000000-0005-0000-0000-00009E8F0000}"/>
    <cellStyle name="Separador de milhares 9 2 2 2 2 2 7 2" xfId="31868" xr:uid="{00000000-0005-0000-0000-00009F8F0000}"/>
    <cellStyle name="Separador de milhares 9 2 2 2 2 2 7 3" xfId="42048" xr:uid="{00000000-0005-0000-0000-0000A08F0000}"/>
    <cellStyle name="Separador de milhares 9 2 2 2 2 2 7 4" xfId="21688" xr:uid="{00000000-0005-0000-0000-0000A18F0000}"/>
    <cellStyle name="Separador de milhares 9 2 2 2 2 2 8" xfId="22565" xr:uid="{00000000-0005-0000-0000-0000A28F0000}"/>
    <cellStyle name="Separador de milhares 9 2 2 2 2 2 8 2" xfId="32745" xr:uid="{00000000-0005-0000-0000-0000A38F0000}"/>
    <cellStyle name="Separador de milhares 9 2 2 2 2 2 8 3" xfId="42925" xr:uid="{00000000-0005-0000-0000-0000A48F0000}"/>
    <cellStyle name="Separador de milhares 9 2 2 2 2 2 9" xfId="23744" xr:uid="{00000000-0005-0000-0000-0000A58F0000}"/>
    <cellStyle name="Separador de milhares 9 2 2 2 2 3" xfId="4995" xr:uid="{00000000-0005-0000-0000-0000A68F0000}"/>
    <cellStyle name="Separador de milhares 9 2 2 2 2 3 2" xfId="6747" xr:uid="{00000000-0005-0000-0000-0000A78F0000}"/>
    <cellStyle name="Separador de milhares 9 2 2 2 2 3 2 2" xfId="25934" xr:uid="{00000000-0005-0000-0000-0000A88F0000}"/>
    <cellStyle name="Separador de milhares 9 2 2 2 2 3 2 3" xfId="36114" xr:uid="{00000000-0005-0000-0000-0000A98F0000}"/>
    <cellStyle name="Separador de milhares 9 2 2 2 2 3 2 4" xfId="15753" xr:uid="{00000000-0005-0000-0000-0000AA8F0000}"/>
    <cellStyle name="Separador de milhares 9 2 2 2 2 3 3" xfId="8500" xr:uid="{00000000-0005-0000-0000-0000AB8F0000}"/>
    <cellStyle name="Separador de milhares 9 2 2 2 2 3 3 2" xfId="27687" xr:uid="{00000000-0005-0000-0000-0000AC8F0000}"/>
    <cellStyle name="Separador de milhares 9 2 2 2 2 3 3 3" xfId="37867" xr:uid="{00000000-0005-0000-0000-0000AD8F0000}"/>
    <cellStyle name="Separador de milhares 9 2 2 2 2 3 3 4" xfId="17506" xr:uid="{00000000-0005-0000-0000-0000AE8F0000}"/>
    <cellStyle name="Separador de milhares 9 2 2 2 2 3 4" xfId="10493" xr:uid="{00000000-0005-0000-0000-0000AF8F0000}"/>
    <cellStyle name="Separador de milhares 9 2 2 2 2 3 4 2" xfId="29677" xr:uid="{00000000-0005-0000-0000-0000B08F0000}"/>
    <cellStyle name="Separador de milhares 9 2 2 2 2 3 4 3" xfId="39857" xr:uid="{00000000-0005-0000-0000-0000B18F0000}"/>
    <cellStyle name="Separador de milhares 9 2 2 2 2 3 4 4" xfId="19497" xr:uid="{00000000-0005-0000-0000-0000B28F0000}"/>
    <cellStyle name="Separador de milhares 9 2 2 2 2 3 5" xfId="24182" xr:uid="{00000000-0005-0000-0000-0000B38F0000}"/>
    <cellStyle name="Separador de milhares 9 2 2 2 2 3 6" xfId="34362" xr:uid="{00000000-0005-0000-0000-0000B48F0000}"/>
    <cellStyle name="Separador de milhares 9 2 2 2 2 3 7" xfId="14001" xr:uid="{00000000-0005-0000-0000-0000B58F0000}"/>
    <cellStyle name="Separador de milhares 9 2 2 2 2 4" xfId="5871" xr:uid="{00000000-0005-0000-0000-0000B68F0000}"/>
    <cellStyle name="Separador de milhares 9 2 2 2 2 4 2" xfId="25058" xr:uid="{00000000-0005-0000-0000-0000B78F0000}"/>
    <cellStyle name="Separador de milhares 9 2 2 2 2 4 3" xfId="35238" xr:uid="{00000000-0005-0000-0000-0000B88F0000}"/>
    <cellStyle name="Separador de milhares 9 2 2 2 2 4 4" xfId="14877" xr:uid="{00000000-0005-0000-0000-0000B98F0000}"/>
    <cellStyle name="Separador de milhares 9 2 2 2 2 5" xfId="7624" xr:uid="{00000000-0005-0000-0000-0000BA8F0000}"/>
    <cellStyle name="Separador de milhares 9 2 2 2 2 5 2" xfId="26811" xr:uid="{00000000-0005-0000-0000-0000BB8F0000}"/>
    <cellStyle name="Separador de milhares 9 2 2 2 2 5 3" xfId="36991" xr:uid="{00000000-0005-0000-0000-0000BC8F0000}"/>
    <cellStyle name="Separador de milhares 9 2 2 2 2 5 4" xfId="16630" xr:uid="{00000000-0005-0000-0000-0000BD8F0000}"/>
    <cellStyle name="Separador de milhares 9 2 2 2 2 6" xfId="9617" xr:uid="{00000000-0005-0000-0000-0000BE8F0000}"/>
    <cellStyle name="Separador de milhares 9 2 2 2 2 6 2" xfId="28801" xr:uid="{00000000-0005-0000-0000-0000BF8F0000}"/>
    <cellStyle name="Separador de milhares 9 2 2 2 2 6 3" xfId="38981" xr:uid="{00000000-0005-0000-0000-0000C08F0000}"/>
    <cellStyle name="Separador de milhares 9 2 2 2 2 6 4" xfId="18621" xr:uid="{00000000-0005-0000-0000-0000C18F0000}"/>
    <cellStyle name="Separador de milhares 9 2 2 2 2 7" xfId="11370" xr:uid="{00000000-0005-0000-0000-0000C28F0000}"/>
    <cellStyle name="Separador de milhares 9 2 2 2 2 7 2" xfId="30554" xr:uid="{00000000-0005-0000-0000-0000C38F0000}"/>
    <cellStyle name="Separador de milhares 9 2 2 2 2 7 3" xfId="40734" xr:uid="{00000000-0005-0000-0000-0000C48F0000}"/>
    <cellStyle name="Separador de milhares 9 2 2 2 2 7 4" xfId="20374" xr:uid="{00000000-0005-0000-0000-0000C58F0000}"/>
    <cellStyle name="Separador de milhares 9 2 2 2 2 8" xfId="12246" xr:uid="{00000000-0005-0000-0000-0000C68F0000}"/>
    <cellStyle name="Separador de milhares 9 2 2 2 2 8 2" xfId="31430" xr:uid="{00000000-0005-0000-0000-0000C78F0000}"/>
    <cellStyle name="Separador de milhares 9 2 2 2 2 8 3" xfId="41610" xr:uid="{00000000-0005-0000-0000-0000C88F0000}"/>
    <cellStyle name="Separador de milhares 9 2 2 2 2 8 4" xfId="21250" xr:uid="{00000000-0005-0000-0000-0000C98F0000}"/>
    <cellStyle name="Separador de milhares 9 2 2 2 2 9" xfId="22127" xr:uid="{00000000-0005-0000-0000-0000CA8F0000}"/>
    <cellStyle name="Separador de milhares 9 2 2 2 2 9 2" xfId="32307" xr:uid="{00000000-0005-0000-0000-0000CB8F0000}"/>
    <cellStyle name="Separador de milhares 9 2 2 2 2 9 3" xfId="42487" xr:uid="{00000000-0005-0000-0000-0000CC8F0000}"/>
    <cellStyle name="Separador de milhares 9 2 2 2 3" xfId="4337" xr:uid="{00000000-0005-0000-0000-0000CD8F0000}"/>
    <cellStyle name="Separador de milhares 9 2 2 2 3 10" xfId="33705" xr:uid="{00000000-0005-0000-0000-0000CE8F0000}"/>
    <cellStyle name="Separador de milhares 9 2 2 2 3 11" xfId="13344" xr:uid="{00000000-0005-0000-0000-0000CF8F0000}"/>
    <cellStyle name="Separador de milhares 9 2 2 2 3 2" xfId="5214" xr:uid="{00000000-0005-0000-0000-0000D08F0000}"/>
    <cellStyle name="Separador de milhares 9 2 2 2 3 2 2" xfId="6966" xr:uid="{00000000-0005-0000-0000-0000D18F0000}"/>
    <cellStyle name="Separador de milhares 9 2 2 2 3 2 2 2" xfId="26153" xr:uid="{00000000-0005-0000-0000-0000D28F0000}"/>
    <cellStyle name="Separador de milhares 9 2 2 2 3 2 2 3" xfId="36333" xr:uid="{00000000-0005-0000-0000-0000D38F0000}"/>
    <cellStyle name="Separador de milhares 9 2 2 2 3 2 2 4" xfId="15972" xr:uid="{00000000-0005-0000-0000-0000D48F0000}"/>
    <cellStyle name="Separador de milhares 9 2 2 2 3 2 3" xfId="8719" xr:uid="{00000000-0005-0000-0000-0000D58F0000}"/>
    <cellStyle name="Separador de milhares 9 2 2 2 3 2 3 2" xfId="27906" xr:uid="{00000000-0005-0000-0000-0000D68F0000}"/>
    <cellStyle name="Separador de milhares 9 2 2 2 3 2 3 3" xfId="38086" xr:uid="{00000000-0005-0000-0000-0000D78F0000}"/>
    <cellStyle name="Separador de milhares 9 2 2 2 3 2 3 4" xfId="17725" xr:uid="{00000000-0005-0000-0000-0000D88F0000}"/>
    <cellStyle name="Separador de milhares 9 2 2 2 3 2 4" xfId="10712" xr:uid="{00000000-0005-0000-0000-0000D98F0000}"/>
    <cellStyle name="Separador de milhares 9 2 2 2 3 2 4 2" xfId="29896" xr:uid="{00000000-0005-0000-0000-0000DA8F0000}"/>
    <cellStyle name="Separador de milhares 9 2 2 2 3 2 4 3" xfId="40076" xr:uid="{00000000-0005-0000-0000-0000DB8F0000}"/>
    <cellStyle name="Separador de milhares 9 2 2 2 3 2 4 4" xfId="19716" xr:uid="{00000000-0005-0000-0000-0000DC8F0000}"/>
    <cellStyle name="Separador de milhares 9 2 2 2 3 2 5" xfId="24401" xr:uid="{00000000-0005-0000-0000-0000DD8F0000}"/>
    <cellStyle name="Separador de milhares 9 2 2 2 3 2 6" xfId="34581" xr:uid="{00000000-0005-0000-0000-0000DE8F0000}"/>
    <cellStyle name="Separador de milhares 9 2 2 2 3 2 7" xfId="14220" xr:uid="{00000000-0005-0000-0000-0000DF8F0000}"/>
    <cellStyle name="Separador de milhares 9 2 2 2 3 3" xfId="6090" xr:uid="{00000000-0005-0000-0000-0000E08F0000}"/>
    <cellStyle name="Separador de milhares 9 2 2 2 3 3 2" xfId="25277" xr:uid="{00000000-0005-0000-0000-0000E18F0000}"/>
    <cellStyle name="Separador de milhares 9 2 2 2 3 3 3" xfId="35457" xr:uid="{00000000-0005-0000-0000-0000E28F0000}"/>
    <cellStyle name="Separador de milhares 9 2 2 2 3 3 4" xfId="15096" xr:uid="{00000000-0005-0000-0000-0000E38F0000}"/>
    <cellStyle name="Separador de milhares 9 2 2 2 3 4" xfId="7843" xr:uid="{00000000-0005-0000-0000-0000E48F0000}"/>
    <cellStyle name="Separador de milhares 9 2 2 2 3 4 2" xfId="27030" xr:uid="{00000000-0005-0000-0000-0000E58F0000}"/>
    <cellStyle name="Separador de milhares 9 2 2 2 3 4 3" xfId="37210" xr:uid="{00000000-0005-0000-0000-0000E68F0000}"/>
    <cellStyle name="Separador de milhares 9 2 2 2 3 4 4" xfId="16849" xr:uid="{00000000-0005-0000-0000-0000E78F0000}"/>
    <cellStyle name="Separador de milhares 9 2 2 2 3 5" xfId="9836" xr:uid="{00000000-0005-0000-0000-0000E88F0000}"/>
    <cellStyle name="Separador de milhares 9 2 2 2 3 5 2" xfId="29020" xr:uid="{00000000-0005-0000-0000-0000E98F0000}"/>
    <cellStyle name="Separador de milhares 9 2 2 2 3 5 3" xfId="39200" xr:uid="{00000000-0005-0000-0000-0000EA8F0000}"/>
    <cellStyle name="Separador de milhares 9 2 2 2 3 5 4" xfId="18840" xr:uid="{00000000-0005-0000-0000-0000EB8F0000}"/>
    <cellStyle name="Separador de milhares 9 2 2 2 3 6" xfId="11589" xr:uid="{00000000-0005-0000-0000-0000EC8F0000}"/>
    <cellStyle name="Separador de milhares 9 2 2 2 3 6 2" xfId="30773" xr:uid="{00000000-0005-0000-0000-0000ED8F0000}"/>
    <cellStyle name="Separador de milhares 9 2 2 2 3 6 3" xfId="40953" xr:uid="{00000000-0005-0000-0000-0000EE8F0000}"/>
    <cellStyle name="Separador de milhares 9 2 2 2 3 6 4" xfId="20593" xr:uid="{00000000-0005-0000-0000-0000EF8F0000}"/>
    <cellStyle name="Separador de milhares 9 2 2 2 3 7" xfId="12465" xr:uid="{00000000-0005-0000-0000-0000F08F0000}"/>
    <cellStyle name="Separador de milhares 9 2 2 2 3 7 2" xfId="31649" xr:uid="{00000000-0005-0000-0000-0000F18F0000}"/>
    <cellStyle name="Separador de milhares 9 2 2 2 3 7 3" xfId="41829" xr:uid="{00000000-0005-0000-0000-0000F28F0000}"/>
    <cellStyle name="Separador de milhares 9 2 2 2 3 7 4" xfId="21469" xr:uid="{00000000-0005-0000-0000-0000F38F0000}"/>
    <cellStyle name="Separador de milhares 9 2 2 2 3 8" xfId="22346" xr:uid="{00000000-0005-0000-0000-0000F48F0000}"/>
    <cellStyle name="Separador de milhares 9 2 2 2 3 8 2" xfId="32526" xr:uid="{00000000-0005-0000-0000-0000F58F0000}"/>
    <cellStyle name="Separador de milhares 9 2 2 2 3 8 3" xfId="42706" xr:uid="{00000000-0005-0000-0000-0000F68F0000}"/>
    <cellStyle name="Separador de milhares 9 2 2 2 3 9" xfId="23525" xr:uid="{00000000-0005-0000-0000-0000F78F0000}"/>
    <cellStyle name="Separador de milhares 9 2 2 2 4" xfId="4776" xr:uid="{00000000-0005-0000-0000-0000F88F0000}"/>
    <cellStyle name="Separador de milhares 9 2 2 2 4 2" xfId="6528" xr:uid="{00000000-0005-0000-0000-0000F98F0000}"/>
    <cellStyle name="Separador de milhares 9 2 2 2 4 2 2" xfId="25715" xr:uid="{00000000-0005-0000-0000-0000FA8F0000}"/>
    <cellStyle name="Separador de milhares 9 2 2 2 4 2 3" xfId="35895" xr:uid="{00000000-0005-0000-0000-0000FB8F0000}"/>
    <cellStyle name="Separador de milhares 9 2 2 2 4 2 4" xfId="15534" xr:uid="{00000000-0005-0000-0000-0000FC8F0000}"/>
    <cellStyle name="Separador de milhares 9 2 2 2 4 3" xfId="8281" xr:uid="{00000000-0005-0000-0000-0000FD8F0000}"/>
    <cellStyle name="Separador de milhares 9 2 2 2 4 3 2" xfId="27468" xr:uid="{00000000-0005-0000-0000-0000FE8F0000}"/>
    <cellStyle name="Separador de milhares 9 2 2 2 4 3 3" xfId="37648" xr:uid="{00000000-0005-0000-0000-0000FF8F0000}"/>
    <cellStyle name="Separador de milhares 9 2 2 2 4 3 4" xfId="17287" xr:uid="{00000000-0005-0000-0000-000000900000}"/>
    <cellStyle name="Separador de milhares 9 2 2 2 4 4" xfId="10274" xr:uid="{00000000-0005-0000-0000-000001900000}"/>
    <cellStyle name="Separador de milhares 9 2 2 2 4 4 2" xfId="29458" xr:uid="{00000000-0005-0000-0000-000002900000}"/>
    <cellStyle name="Separador de milhares 9 2 2 2 4 4 3" xfId="39638" xr:uid="{00000000-0005-0000-0000-000003900000}"/>
    <cellStyle name="Separador de milhares 9 2 2 2 4 4 4" xfId="19278" xr:uid="{00000000-0005-0000-0000-000004900000}"/>
    <cellStyle name="Separador de milhares 9 2 2 2 4 5" xfId="23963" xr:uid="{00000000-0005-0000-0000-000005900000}"/>
    <cellStyle name="Separador de milhares 9 2 2 2 4 6" xfId="34143" xr:uid="{00000000-0005-0000-0000-000006900000}"/>
    <cellStyle name="Separador de milhares 9 2 2 2 4 7" xfId="13782" xr:uid="{00000000-0005-0000-0000-000007900000}"/>
    <cellStyle name="Separador de milhares 9 2 2 2 5" xfId="5652" xr:uid="{00000000-0005-0000-0000-000008900000}"/>
    <cellStyle name="Separador de milhares 9 2 2 2 5 2" xfId="9178" xr:uid="{00000000-0005-0000-0000-000009900000}"/>
    <cellStyle name="Separador de milhares 9 2 2 2 5 2 2" xfId="28362" xr:uid="{00000000-0005-0000-0000-00000A900000}"/>
    <cellStyle name="Separador de milhares 9 2 2 2 5 2 3" xfId="38542" xr:uid="{00000000-0005-0000-0000-00000B900000}"/>
    <cellStyle name="Separador de milhares 9 2 2 2 5 2 4" xfId="18182" xr:uid="{00000000-0005-0000-0000-00000C900000}"/>
    <cellStyle name="Separador de milhares 9 2 2 2 5 3" xfId="24839" xr:uid="{00000000-0005-0000-0000-00000D900000}"/>
    <cellStyle name="Separador de milhares 9 2 2 2 5 4" xfId="35019" xr:uid="{00000000-0005-0000-0000-00000E900000}"/>
    <cellStyle name="Separador de milhares 9 2 2 2 5 5" xfId="14658" xr:uid="{00000000-0005-0000-0000-00000F900000}"/>
    <cellStyle name="Separador de milhares 9 2 2 2 6" xfId="7405" xr:uid="{00000000-0005-0000-0000-000010900000}"/>
    <cellStyle name="Separador de milhares 9 2 2 2 6 2" xfId="26592" xr:uid="{00000000-0005-0000-0000-000011900000}"/>
    <cellStyle name="Separador de milhares 9 2 2 2 6 3" xfId="36772" xr:uid="{00000000-0005-0000-0000-000012900000}"/>
    <cellStyle name="Separador de milhares 9 2 2 2 6 4" xfId="16411" xr:uid="{00000000-0005-0000-0000-000013900000}"/>
    <cellStyle name="Separador de milhares 9 2 2 2 7" xfId="9398" xr:uid="{00000000-0005-0000-0000-000014900000}"/>
    <cellStyle name="Separador de milhares 9 2 2 2 7 2" xfId="28582" xr:uid="{00000000-0005-0000-0000-000015900000}"/>
    <cellStyle name="Separador de milhares 9 2 2 2 7 3" xfId="38762" xr:uid="{00000000-0005-0000-0000-000016900000}"/>
    <cellStyle name="Separador de milhares 9 2 2 2 7 4" xfId="18402" xr:uid="{00000000-0005-0000-0000-000017900000}"/>
    <cellStyle name="Separador de milhares 9 2 2 2 8" xfId="11151" xr:uid="{00000000-0005-0000-0000-000018900000}"/>
    <cellStyle name="Separador de milhares 9 2 2 2 8 2" xfId="30335" xr:uid="{00000000-0005-0000-0000-000019900000}"/>
    <cellStyle name="Separador de milhares 9 2 2 2 8 3" xfId="40515" xr:uid="{00000000-0005-0000-0000-00001A900000}"/>
    <cellStyle name="Separador de milhares 9 2 2 2 8 4" xfId="20155" xr:uid="{00000000-0005-0000-0000-00001B900000}"/>
    <cellStyle name="Separador de milhares 9 2 2 2 9" xfId="12027" xr:uid="{00000000-0005-0000-0000-00001C900000}"/>
    <cellStyle name="Separador de milhares 9 2 2 2 9 2" xfId="31211" xr:uid="{00000000-0005-0000-0000-00001D900000}"/>
    <cellStyle name="Separador de milhares 9 2 2 2 9 3" xfId="41391" xr:uid="{00000000-0005-0000-0000-00001E900000}"/>
    <cellStyle name="Separador de milhares 9 2 2 2 9 4" xfId="21031" xr:uid="{00000000-0005-0000-0000-00001F900000}"/>
    <cellStyle name="Separador de milhares 9 2 2 3" xfId="4000" xr:uid="{00000000-0005-0000-0000-000020900000}"/>
    <cellStyle name="Separador de milhares 9 2 2 3 10" xfId="23188" xr:uid="{00000000-0005-0000-0000-000021900000}"/>
    <cellStyle name="Separador de milhares 9 2 2 3 11" xfId="33368" xr:uid="{00000000-0005-0000-0000-000022900000}"/>
    <cellStyle name="Separador de milhares 9 2 2 3 12" xfId="13007" xr:uid="{00000000-0005-0000-0000-000023900000}"/>
    <cellStyle name="Separador de milhares 9 2 2 3 2" xfId="4438" xr:uid="{00000000-0005-0000-0000-000024900000}"/>
    <cellStyle name="Separador de milhares 9 2 2 3 2 10" xfId="33806" xr:uid="{00000000-0005-0000-0000-000025900000}"/>
    <cellStyle name="Separador de milhares 9 2 2 3 2 11" xfId="13445" xr:uid="{00000000-0005-0000-0000-000026900000}"/>
    <cellStyle name="Separador de milhares 9 2 2 3 2 2" xfId="5315" xr:uid="{00000000-0005-0000-0000-000027900000}"/>
    <cellStyle name="Separador de milhares 9 2 2 3 2 2 2" xfId="7067" xr:uid="{00000000-0005-0000-0000-000028900000}"/>
    <cellStyle name="Separador de milhares 9 2 2 3 2 2 2 2" xfId="26254" xr:uid="{00000000-0005-0000-0000-000029900000}"/>
    <cellStyle name="Separador de milhares 9 2 2 3 2 2 2 3" xfId="36434" xr:uid="{00000000-0005-0000-0000-00002A900000}"/>
    <cellStyle name="Separador de milhares 9 2 2 3 2 2 2 4" xfId="16073" xr:uid="{00000000-0005-0000-0000-00002B900000}"/>
    <cellStyle name="Separador de milhares 9 2 2 3 2 2 3" xfId="8820" xr:uid="{00000000-0005-0000-0000-00002C900000}"/>
    <cellStyle name="Separador de milhares 9 2 2 3 2 2 3 2" xfId="28007" xr:uid="{00000000-0005-0000-0000-00002D900000}"/>
    <cellStyle name="Separador de milhares 9 2 2 3 2 2 3 3" xfId="38187" xr:uid="{00000000-0005-0000-0000-00002E900000}"/>
    <cellStyle name="Separador de milhares 9 2 2 3 2 2 3 4" xfId="17826" xr:uid="{00000000-0005-0000-0000-00002F900000}"/>
    <cellStyle name="Separador de milhares 9 2 2 3 2 2 4" xfId="10813" xr:uid="{00000000-0005-0000-0000-000030900000}"/>
    <cellStyle name="Separador de milhares 9 2 2 3 2 2 4 2" xfId="29997" xr:uid="{00000000-0005-0000-0000-000031900000}"/>
    <cellStyle name="Separador de milhares 9 2 2 3 2 2 4 3" xfId="40177" xr:uid="{00000000-0005-0000-0000-000032900000}"/>
    <cellStyle name="Separador de milhares 9 2 2 3 2 2 4 4" xfId="19817" xr:uid="{00000000-0005-0000-0000-000033900000}"/>
    <cellStyle name="Separador de milhares 9 2 2 3 2 2 5" xfId="24502" xr:uid="{00000000-0005-0000-0000-000034900000}"/>
    <cellStyle name="Separador de milhares 9 2 2 3 2 2 6" xfId="34682" xr:uid="{00000000-0005-0000-0000-000035900000}"/>
    <cellStyle name="Separador de milhares 9 2 2 3 2 2 7" xfId="14321" xr:uid="{00000000-0005-0000-0000-000036900000}"/>
    <cellStyle name="Separador de milhares 9 2 2 3 2 3" xfId="6191" xr:uid="{00000000-0005-0000-0000-000037900000}"/>
    <cellStyle name="Separador de milhares 9 2 2 3 2 3 2" xfId="25378" xr:uid="{00000000-0005-0000-0000-000038900000}"/>
    <cellStyle name="Separador de milhares 9 2 2 3 2 3 3" xfId="35558" xr:uid="{00000000-0005-0000-0000-000039900000}"/>
    <cellStyle name="Separador de milhares 9 2 2 3 2 3 4" xfId="15197" xr:uid="{00000000-0005-0000-0000-00003A900000}"/>
    <cellStyle name="Separador de milhares 9 2 2 3 2 4" xfId="7944" xr:uid="{00000000-0005-0000-0000-00003B900000}"/>
    <cellStyle name="Separador de milhares 9 2 2 3 2 4 2" xfId="27131" xr:uid="{00000000-0005-0000-0000-00003C900000}"/>
    <cellStyle name="Separador de milhares 9 2 2 3 2 4 3" xfId="37311" xr:uid="{00000000-0005-0000-0000-00003D900000}"/>
    <cellStyle name="Separador de milhares 9 2 2 3 2 4 4" xfId="16950" xr:uid="{00000000-0005-0000-0000-00003E900000}"/>
    <cellStyle name="Separador de milhares 9 2 2 3 2 5" xfId="9937" xr:uid="{00000000-0005-0000-0000-00003F900000}"/>
    <cellStyle name="Separador de milhares 9 2 2 3 2 5 2" xfId="29121" xr:uid="{00000000-0005-0000-0000-000040900000}"/>
    <cellStyle name="Separador de milhares 9 2 2 3 2 5 3" xfId="39301" xr:uid="{00000000-0005-0000-0000-000041900000}"/>
    <cellStyle name="Separador de milhares 9 2 2 3 2 5 4" xfId="18941" xr:uid="{00000000-0005-0000-0000-000042900000}"/>
    <cellStyle name="Separador de milhares 9 2 2 3 2 6" xfId="11690" xr:uid="{00000000-0005-0000-0000-000043900000}"/>
    <cellStyle name="Separador de milhares 9 2 2 3 2 6 2" xfId="30874" xr:uid="{00000000-0005-0000-0000-000044900000}"/>
    <cellStyle name="Separador de milhares 9 2 2 3 2 6 3" xfId="41054" xr:uid="{00000000-0005-0000-0000-000045900000}"/>
    <cellStyle name="Separador de milhares 9 2 2 3 2 6 4" xfId="20694" xr:uid="{00000000-0005-0000-0000-000046900000}"/>
    <cellStyle name="Separador de milhares 9 2 2 3 2 7" xfId="12566" xr:uid="{00000000-0005-0000-0000-000047900000}"/>
    <cellStyle name="Separador de milhares 9 2 2 3 2 7 2" xfId="31750" xr:uid="{00000000-0005-0000-0000-000048900000}"/>
    <cellStyle name="Separador de milhares 9 2 2 3 2 7 3" xfId="41930" xr:uid="{00000000-0005-0000-0000-000049900000}"/>
    <cellStyle name="Separador de milhares 9 2 2 3 2 7 4" xfId="21570" xr:uid="{00000000-0005-0000-0000-00004A900000}"/>
    <cellStyle name="Separador de milhares 9 2 2 3 2 8" xfId="22447" xr:uid="{00000000-0005-0000-0000-00004B900000}"/>
    <cellStyle name="Separador de milhares 9 2 2 3 2 8 2" xfId="32627" xr:uid="{00000000-0005-0000-0000-00004C900000}"/>
    <cellStyle name="Separador de milhares 9 2 2 3 2 8 3" xfId="42807" xr:uid="{00000000-0005-0000-0000-00004D900000}"/>
    <cellStyle name="Separador de milhares 9 2 2 3 2 9" xfId="23626" xr:uid="{00000000-0005-0000-0000-00004E900000}"/>
    <cellStyle name="Separador de milhares 9 2 2 3 3" xfId="4877" xr:uid="{00000000-0005-0000-0000-00004F900000}"/>
    <cellStyle name="Separador de milhares 9 2 2 3 3 2" xfId="6629" xr:uid="{00000000-0005-0000-0000-000050900000}"/>
    <cellStyle name="Separador de milhares 9 2 2 3 3 2 2" xfId="25816" xr:uid="{00000000-0005-0000-0000-000051900000}"/>
    <cellStyle name="Separador de milhares 9 2 2 3 3 2 3" xfId="35996" xr:uid="{00000000-0005-0000-0000-000052900000}"/>
    <cellStyle name="Separador de milhares 9 2 2 3 3 2 4" xfId="15635" xr:uid="{00000000-0005-0000-0000-000053900000}"/>
    <cellStyle name="Separador de milhares 9 2 2 3 3 3" xfId="8382" xr:uid="{00000000-0005-0000-0000-000054900000}"/>
    <cellStyle name="Separador de milhares 9 2 2 3 3 3 2" xfId="27569" xr:uid="{00000000-0005-0000-0000-000055900000}"/>
    <cellStyle name="Separador de milhares 9 2 2 3 3 3 3" xfId="37749" xr:uid="{00000000-0005-0000-0000-000056900000}"/>
    <cellStyle name="Separador de milhares 9 2 2 3 3 3 4" xfId="17388" xr:uid="{00000000-0005-0000-0000-000057900000}"/>
    <cellStyle name="Separador de milhares 9 2 2 3 3 4" xfId="10375" xr:uid="{00000000-0005-0000-0000-000058900000}"/>
    <cellStyle name="Separador de milhares 9 2 2 3 3 4 2" xfId="29559" xr:uid="{00000000-0005-0000-0000-000059900000}"/>
    <cellStyle name="Separador de milhares 9 2 2 3 3 4 3" xfId="39739" xr:uid="{00000000-0005-0000-0000-00005A900000}"/>
    <cellStyle name="Separador de milhares 9 2 2 3 3 4 4" xfId="19379" xr:uid="{00000000-0005-0000-0000-00005B900000}"/>
    <cellStyle name="Separador de milhares 9 2 2 3 3 5" xfId="24064" xr:uid="{00000000-0005-0000-0000-00005C900000}"/>
    <cellStyle name="Separador de milhares 9 2 2 3 3 6" xfId="34244" xr:uid="{00000000-0005-0000-0000-00005D900000}"/>
    <cellStyle name="Separador de milhares 9 2 2 3 3 7" xfId="13883" xr:uid="{00000000-0005-0000-0000-00005E900000}"/>
    <cellStyle name="Separador de milhares 9 2 2 3 4" xfId="5753" xr:uid="{00000000-0005-0000-0000-00005F900000}"/>
    <cellStyle name="Separador de milhares 9 2 2 3 4 2" xfId="24940" xr:uid="{00000000-0005-0000-0000-000060900000}"/>
    <cellStyle name="Separador de milhares 9 2 2 3 4 3" xfId="35120" xr:uid="{00000000-0005-0000-0000-000061900000}"/>
    <cellStyle name="Separador de milhares 9 2 2 3 4 4" xfId="14759" xr:uid="{00000000-0005-0000-0000-000062900000}"/>
    <cellStyle name="Separador de milhares 9 2 2 3 5" xfId="7506" xr:uid="{00000000-0005-0000-0000-000063900000}"/>
    <cellStyle name="Separador de milhares 9 2 2 3 5 2" xfId="26693" xr:uid="{00000000-0005-0000-0000-000064900000}"/>
    <cellStyle name="Separador de milhares 9 2 2 3 5 3" xfId="36873" xr:uid="{00000000-0005-0000-0000-000065900000}"/>
    <cellStyle name="Separador de milhares 9 2 2 3 5 4" xfId="16512" xr:uid="{00000000-0005-0000-0000-000066900000}"/>
    <cellStyle name="Separador de milhares 9 2 2 3 6" xfId="9499" xr:uid="{00000000-0005-0000-0000-000067900000}"/>
    <cellStyle name="Separador de milhares 9 2 2 3 6 2" xfId="28683" xr:uid="{00000000-0005-0000-0000-000068900000}"/>
    <cellStyle name="Separador de milhares 9 2 2 3 6 3" xfId="38863" xr:uid="{00000000-0005-0000-0000-000069900000}"/>
    <cellStyle name="Separador de milhares 9 2 2 3 6 4" xfId="18503" xr:uid="{00000000-0005-0000-0000-00006A900000}"/>
    <cellStyle name="Separador de milhares 9 2 2 3 7" xfId="11252" xr:uid="{00000000-0005-0000-0000-00006B900000}"/>
    <cellStyle name="Separador de milhares 9 2 2 3 7 2" xfId="30436" xr:uid="{00000000-0005-0000-0000-00006C900000}"/>
    <cellStyle name="Separador de milhares 9 2 2 3 7 3" xfId="40616" xr:uid="{00000000-0005-0000-0000-00006D900000}"/>
    <cellStyle name="Separador de milhares 9 2 2 3 7 4" xfId="20256" xr:uid="{00000000-0005-0000-0000-00006E900000}"/>
    <cellStyle name="Separador de milhares 9 2 2 3 8" xfId="12128" xr:uid="{00000000-0005-0000-0000-00006F900000}"/>
    <cellStyle name="Separador de milhares 9 2 2 3 8 2" xfId="31312" xr:uid="{00000000-0005-0000-0000-000070900000}"/>
    <cellStyle name="Separador de milhares 9 2 2 3 8 3" xfId="41492" xr:uid="{00000000-0005-0000-0000-000071900000}"/>
    <cellStyle name="Separador de milhares 9 2 2 3 8 4" xfId="21132" xr:uid="{00000000-0005-0000-0000-000072900000}"/>
    <cellStyle name="Separador de milhares 9 2 2 3 9" xfId="22009" xr:uid="{00000000-0005-0000-0000-000073900000}"/>
    <cellStyle name="Separador de milhares 9 2 2 3 9 2" xfId="32189" xr:uid="{00000000-0005-0000-0000-000074900000}"/>
    <cellStyle name="Separador de milhares 9 2 2 3 9 3" xfId="42369" xr:uid="{00000000-0005-0000-0000-000075900000}"/>
    <cellStyle name="Separador de milhares 9 2 2 4" xfId="4219" xr:uid="{00000000-0005-0000-0000-000076900000}"/>
    <cellStyle name="Separador de milhares 9 2 2 4 10" xfId="33587" xr:uid="{00000000-0005-0000-0000-000077900000}"/>
    <cellStyle name="Separador de milhares 9 2 2 4 11" xfId="13226" xr:uid="{00000000-0005-0000-0000-000078900000}"/>
    <cellStyle name="Separador de milhares 9 2 2 4 2" xfId="5096" xr:uid="{00000000-0005-0000-0000-000079900000}"/>
    <cellStyle name="Separador de milhares 9 2 2 4 2 2" xfId="6848" xr:uid="{00000000-0005-0000-0000-00007A900000}"/>
    <cellStyle name="Separador de milhares 9 2 2 4 2 2 2" xfId="26035" xr:uid="{00000000-0005-0000-0000-00007B900000}"/>
    <cellStyle name="Separador de milhares 9 2 2 4 2 2 3" xfId="36215" xr:uid="{00000000-0005-0000-0000-00007C900000}"/>
    <cellStyle name="Separador de milhares 9 2 2 4 2 2 4" xfId="15854" xr:uid="{00000000-0005-0000-0000-00007D900000}"/>
    <cellStyle name="Separador de milhares 9 2 2 4 2 3" xfId="8601" xr:uid="{00000000-0005-0000-0000-00007E900000}"/>
    <cellStyle name="Separador de milhares 9 2 2 4 2 3 2" xfId="27788" xr:uid="{00000000-0005-0000-0000-00007F900000}"/>
    <cellStyle name="Separador de milhares 9 2 2 4 2 3 3" xfId="37968" xr:uid="{00000000-0005-0000-0000-000080900000}"/>
    <cellStyle name="Separador de milhares 9 2 2 4 2 3 4" xfId="17607" xr:uid="{00000000-0005-0000-0000-000081900000}"/>
    <cellStyle name="Separador de milhares 9 2 2 4 2 4" xfId="10594" xr:uid="{00000000-0005-0000-0000-000082900000}"/>
    <cellStyle name="Separador de milhares 9 2 2 4 2 4 2" xfId="29778" xr:uid="{00000000-0005-0000-0000-000083900000}"/>
    <cellStyle name="Separador de milhares 9 2 2 4 2 4 3" xfId="39958" xr:uid="{00000000-0005-0000-0000-000084900000}"/>
    <cellStyle name="Separador de milhares 9 2 2 4 2 4 4" xfId="19598" xr:uid="{00000000-0005-0000-0000-000085900000}"/>
    <cellStyle name="Separador de milhares 9 2 2 4 2 5" xfId="24283" xr:uid="{00000000-0005-0000-0000-000086900000}"/>
    <cellStyle name="Separador de milhares 9 2 2 4 2 6" xfId="34463" xr:uid="{00000000-0005-0000-0000-000087900000}"/>
    <cellStyle name="Separador de milhares 9 2 2 4 2 7" xfId="14102" xr:uid="{00000000-0005-0000-0000-000088900000}"/>
    <cellStyle name="Separador de milhares 9 2 2 4 3" xfId="5972" xr:uid="{00000000-0005-0000-0000-000089900000}"/>
    <cellStyle name="Separador de milhares 9 2 2 4 3 2" xfId="25159" xr:uid="{00000000-0005-0000-0000-00008A900000}"/>
    <cellStyle name="Separador de milhares 9 2 2 4 3 3" xfId="35339" xr:uid="{00000000-0005-0000-0000-00008B900000}"/>
    <cellStyle name="Separador de milhares 9 2 2 4 3 4" xfId="14978" xr:uid="{00000000-0005-0000-0000-00008C900000}"/>
    <cellStyle name="Separador de milhares 9 2 2 4 4" xfId="7725" xr:uid="{00000000-0005-0000-0000-00008D900000}"/>
    <cellStyle name="Separador de milhares 9 2 2 4 4 2" xfId="26912" xr:uid="{00000000-0005-0000-0000-00008E900000}"/>
    <cellStyle name="Separador de milhares 9 2 2 4 4 3" xfId="37092" xr:uid="{00000000-0005-0000-0000-00008F900000}"/>
    <cellStyle name="Separador de milhares 9 2 2 4 4 4" xfId="16731" xr:uid="{00000000-0005-0000-0000-000090900000}"/>
    <cellStyle name="Separador de milhares 9 2 2 4 5" xfId="9718" xr:uid="{00000000-0005-0000-0000-000091900000}"/>
    <cellStyle name="Separador de milhares 9 2 2 4 5 2" xfId="28902" xr:uid="{00000000-0005-0000-0000-000092900000}"/>
    <cellStyle name="Separador de milhares 9 2 2 4 5 3" xfId="39082" xr:uid="{00000000-0005-0000-0000-000093900000}"/>
    <cellStyle name="Separador de milhares 9 2 2 4 5 4" xfId="18722" xr:uid="{00000000-0005-0000-0000-000094900000}"/>
    <cellStyle name="Separador de milhares 9 2 2 4 6" xfId="11471" xr:uid="{00000000-0005-0000-0000-000095900000}"/>
    <cellStyle name="Separador de milhares 9 2 2 4 6 2" xfId="30655" xr:uid="{00000000-0005-0000-0000-000096900000}"/>
    <cellStyle name="Separador de milhares 9 2 2 4 6 3" xfId="40835" xr:uid="{00000000-0005-0000-0000-000097900000}"/>
    <cellStyle name="Separador de milhares 9 2 2 4 6 4" xfId="20475" xr:uid="{00000000-0005-0000-0000-000098900000}"/>
    <cellStyle name="Separador de milhares 9 2 2 4 7" xfId="12347" xr:uid="{00000000-0005-0000-0000-000099900000}"/>
    <cellStyle name="Separador de milhares 9 2 2 4 7 2" xfId="31531" xr:uid="{00000000-0005-0000-0000-00009A900000}"/>
    <cellStyle name="Separador de milhares 9 2 2 4 7 3" xfId="41711" xr:uid="{00000000-0005-0000-0000-00009B900000}"/>
    <cellStyle name="Separador de milhares 9 2 2 4 7 4" xfId="21351" xr:uid="{00000000-0005-0000-0000-00009C900000}"/>
    <cellStyle name="Separador de milhares 9 2 2 4 8" xfId="22228" xr:uid="{00000000-0005-0000-0000-00009D900000}"/>
    <cellStyle name="Separador de milhares 9 2 2 4 8 2" xfId="32408" xr:uid="{00000000-0005-0000-0000-00009E900000}"/>
    <cellStyle name="Separador de milhares 9 2 2 4 8 3" xfId="42588" xr:uid="{00000000-0005-0000-0000-00009F900000}"/>
    <cellStyle name="Separador de milhares 9 2 2 4 9" xfId="23407" xr:uid="{00000000-0005-0000-0000-0000A0900000}"/>
    <cellStyle name="Separador de milhares 9 2 2 5" xfId="4658" xr:uid="{00000000-0005-0000-0000-0000A1900000}"/>
    <cellStyle name="Separador de milhares 9 2 2 5 2" xfId="6410" xr:uid="{00000000-0005-0000-0000-0000A2900000}"/>
    <cellStyle name="Separador de milhares 9 2 2 5 2 2" xfId="25597" xr:uid="{00000000-0005-0000-0000-0000A3900000}"/>
    <cellStyle name="Separador de milhares 9 2 2 5 2 3" xfId="35777" xr:uid="{00000000-0005-0000-0000-0000A4900000}"/>
    <cellStyle name="Separador de milhares 9 2 2 5 2 4" xfId="15416" xr:uid="{00000000-0005-0000-0000-0000A5900000}"/>
    <cellStyle name="Separador de milhares 9 2 2 5 3" xfId="8163" xr:uid="{00000000-0005-0000-0000-0000A6900000}"/>
    <cellStyle name="Separador de milhares 9 2 2 5 3 2" xfId="27350" xr:uid="{00000000-0005-0000-0000-0000A7900000}"/>
    <cellStyle name="Separador de milhares 9 2 2 5 3 3" xfId="37530" xr:uid="{00000000-0005-0000-0000-0000A8900000}"/>
    <cellStyle name="Separador de milhares 9 2 2 5 3 4" xfId="17169" xr:uid="{00000000-0005-0000-0000-0000A9900000}"/>
    <cellStyle name="Separador de milhares 9 2 2 5 4" xfId="10156" xr:uid="{00000000-0005-0000-0000-0000AA900000}"/>
    <cellStyle name="Separador de milhares 9 2 2 5 4 2" xfId="29340" xr:uid="{00000000-0005-0000-0000-0000AB900000}"/>
    <cellStyle name="Separador de milhares 9 2 2 5 4 3" xfId="39520" xr:uid="{00000000-0005-0000-0000-0000AC900000}"/>
    <cellStyle name="Separador de milhares 9 2 2 5 4 4" xfId="19160" xr:uid="{00000000-0005-0000-0000-0000AD900000}"/>
    <cellStyle name="Separador de milhares 9 2 2 5 5" xfId="23845" xr:uid="{00000000-0005-0000-0000-0000AE900000}"/>
    <cellStyle name="Separador de milhares 9 2 2 5 6" xfId="34025" xr:uid="{00000000-0005-0000-0000-0000AF900000}"/>
    <cellStyle name="Separador de milhares 9 2 2 5 7" xfId="13664" xr:uid="{00000000-0005-0000-0000-0000B0900000}"/>
    <cellStyle name="Separador de milhares 9 2 2 6" xfId="5534" xr:uid="{00000000-0005-0000-0000-0000B1900000}"/>
    <cellStyle name="Separador de milhares 9 2 2 6 2" xfId="9060" xr:uid="{00000000-0005-0000-0000-0000B2900000}"/>
    <cellStyle name="Separador de milhares 9 2 2 6 2 2" xfId="28244" xr:uid="{00000000-0005-0000-0000-0000B3900000}"/>
    <cellStyle name="Separador de milhares 9 2 2 6 2 3" xfId="38424" xr:uid="{00000000-0005-0000-0000-0000B4900000}"/>
    <cellStyle name="Separador de milhares 9 2 2 6 2 4" xfId="18064" xr:uid="{00000000-0005-0000-0000-0000B5900000}"/>
    <cellStyle name="Separador de milhares 9 2 2 6 3" xfId="24721" xr:uid="{00000000-0005-0000-0000-0000B6900000}"/>
    <cellStyle name="Separador de milhares 9 2 2 6 4" xfId="34901" xr:uid="{00000000-0005-0000-0000-0000B7900000}"/>
    <cellStyle name="Separador de milhares 9 2 2 6 5" xfId="14540" xr:uid="{00000000-0005-0000-0000-0000B8900000}"/>
    <cellStyle name="Separador de milhares 9 2 2 7" xfId="7287" xr:uid="{00000000-0005-0000-0000-0000B9900000}"/>
    <cellStyle name="Separador de milhares 9 2 2 7 2" xfId="26474" xr:uid="{00000000-0005-0000-0000-0000BA900000}"/>
    <cellStyle name="Separador de milhares 9 2 2 7 3" xfId="36654" xr:uid="{00000000-0005-0000-0000-0000BB900000}"/>
    <cellStyle name="Separador de milhares 9 2 2 7 4" xfId="16293" xr:uid="{00000000-0005-0000-0000-0000BC900000}"/>
    <cellStyle name="Separador de milhares 9 2 2 8" xfId="9280" xr:uid="{00000000-0005-0000-0000-0000BD900000}"/>
    <cellStyle name="Separador de milhares 9 2 2 8 2" xfId="28464" xr:uid="{00000000-0005-0000-0000-0000BE900000}"/>
    <cellStyle name="Separador de milhares 9 2 2 8 3" xfId="38644" xr:uid="{00000000-0005-0000-0000-0000BF900000}"/>
    <cellStyle name="Separador de milhares 9 2 2 8 4" xfId="18284" xr:uid="{00000000-0005-0000-0000-0000C0900000}"/>
    <cellStyle name="Separador de milhares 9 2 2 9" xfId="11033" xr:uid="{00000000-0005-0000-0000-0000C1900000}"/>
    <cellStyle name="Separador de milhares 9 2 2 9 2" xfId="30217" xr:uid="{00000000-0005-0000-0000-0000C2900000}"/>
    <cellStyle name="Separador de milhares 9 2 2 9 3" xfId="40397" xr:uid="{00000000-0005-0000-0000-0000C3900000}"/>
    <cellStyle name="Separador de milhares 9 2 2 9 4" xfId="20037" xr:uid="{00000000-0005-0000-0000-0000C4900000}"/>
    <cellStyle name="Separador de milhares 9 2 20" xfId="43523" xr:uid="{00000000-0005-0000-0000-0000C5900000}"/>
    <cellStyle name="Separador de milhares 9 2 21" xfId="12787" xr:uid="{00000000-0005-0000-0000-0000C6900000}"/>
    <cellStyle name="Separador de milhares 9 2 3" xfId="3778" xr:uid="{00000000-0005-0000-0000-0000C7900000}"/>
    <cellStyle name="Separador de milhares 9 2 3 10" xfId="11910" xr:uid="{00000000-0005-0000-0000-0000C8900000}"/>
    <cellStyle name="Separador de milhares 9 2 3 10 2" xfId="31094" xr:uid="{00000000-0005-0000-0000-0000C9900000}"/>
    <cellStyle name="Separador de milhares 9 2 3 10 3" xfId="41274" xr:uid="{00000000-0005-0000-0000-0000CA900000}"/>
    <cellStyle name="Separador de milhares 9 2 3 10 4" xfId="20914" xr:uid="{00000000-0005-0000-0000-0000CB900000}"/>
    <cellStyle name="Separador de milhares 9 2 3 11" xfId="21791" xr:uid="{00000000-0005-0000-0000-0000CC900000}"/>
    <cellStyle name="Separador de milhares 9 2 3 11 2" xfId="31971" xr:uid="{00000000-0005-0000-0000-0000CD900000}"/>
    <cellStyle name="Separador de milhares 9 2 3 11 3" xfId="42151" xr:uid="{00000000-0005-0000-0000-0000CE900000}"/>
    <cellStyle name="Separador de milhares 9 2 3 12" xfId="22687" xr:uid="{00000000-0005-0000-0000-0000CF900000}"/>
    <cellStyle name="Separador de milhares 9 2 3 12 2" xfId="32867" xr:uid="{00000000-0005-0000-0000-0000D0900000}"/>
    <cellStyle name="Separador de milhares 9 2 3 12 3" xfId="43047" xr:uid="{00000000-0005-0000-0000-0000D1900000}"/>
    <cellStyle name="Separador de milhares 9 2 3 13" xfId="22926" xr:uid="{00000000-0005-0000-0000-0000D2900000}"/>
    <cellStyle name="Separador de milhares 9 2 3 14" xfId="23095" xr:uid="{00000000-0005-0000-0000-0000D3900000}"/>
    <cellStyle name="Separador de milhares 9 2 3 15" xfId="33106" xr:uid="{00000000-0005-0000-0000-0000D4900000}"/>
    <cellStyle name="Separador de milhares 9 2 3 16" xfId="33275" xr:uid="{00000000-0005-0000-0000-0000D5900000}"/>
    <cellStyle name="Separador de milhares 9 2 3 17" xfId="43286" xr:uid="{00000000-0005-0000-0000-0000D6900000}"/>
    <cellStyle name="Separador de milhares 9 2 3 18" xfId="43525" xr:uid="{00000000-0005-0000-0000-0000D7900000}"/>
    <cellStyle name="Separador de milhares 9 2 3 19" xfId="12789" xr:uid="{00000000-0005-0000-0000-0000D8900000}"/>
    <cellStyle name="Separador de milhares 9 2 3 2" xfId="3899" xr:uid="{00000000-0005-0000-0000-0000D9900000}"/>
    <cellStyle name="Separador de milhares 9 2 3 2 10" xfId="21909" xr:uid="{00000000-0005-0000-0000-0000DA900000}"/>
    <cellStyle name="Separador de milhares 9 2 3 2 10 2" xfId="32089" xr:uid="{00000000-0005-0000-0000-0000DB900000}"/>
    <cellStyle name="Separador de milhares 9 2 3 2 10 3" xfId="42269" xr:uid="{00000000-0005-0000-0000-0000DC900000}"/>
    <cellStyle name="Separador de milhares 9 2 3 2 11" xfId="22805" xr:uid="{00000000-0005-0000-0000-0000DD900000}"/>
    <cellStyle name="Separador de milhares 9 2 3 2 11 2" xfId="32985" xr:uid="{00000000-0005-0000-0000-0000DE900000}"/>
    <cellStyle name="Separador de milhares 9 2 3 2 11 3" xfId="43165" xr:uid="{00000000-0005-0000-0000-0000DF900000}"/>
    <cellStyle name="Separador de milhares 9 2 3 2 12" xfId="23044" xr:uid="{00000000-0005-0000-0000-0000E0900000}"/>
    <cellStyle name="Separador de milhares 9 2 3 2 13" xfId="33224" xr:uid="{00000000-0005-0000-0000-0000E1900000}"/>
    <cellStyle name="Separador de milhares 9 2 3 2 14" xfId="43404" xr:uid="{00000000-0005-0000-0000-0000E2900000}"/>
    <cellStyle name="Separador de milhares 9 2 3 2 15" xfId="43643" xr:uid="{00000000-0005-0000-0000-0000E3900000}"/>
    <cellStyle name="Separador de milhares 9 2 3 2 16" xfId="12907" xr:uid="{00000000-0005-0000-0000-0000E4900000}"/>
    <cellStyle name="Separador de milhares 9 2 3 2 2" xfId="4119" xr:uid="{00000000-0005-0000-0000-0000E5900000}"/>
    <cellStyle name="Separador de milhares 9 2 3 2 2 10" xfId="23307" xr:uid="{00000000-0005-0000-0000-0000E6900000}"/>
    <cellStyle name="Separador de milhares 9 2 3 2 2 11" xfId="33487" xr:uid="{00000000-0005-0000-0000-0000E7900000}"/>
    <cellStyle name="Separador de milhares 9 2 3 2 2 12" xfId="13126" xr:uid="{00000000-0005-0000-0000-0000E8900000}"/>
    <cellStyle name="Separador de milhares 9 2 3 2 2 2" xfId="4557" xr:uid="{00000000-0005-0000-0000-0000E9900000}"/>
    <cellStyle name="Separador de milhares 9 2 3 2 2 2 10" xfId="33925" xr:uid="{00000000-0005-0000-0000-0000EA900000}"/>
    <cellStyle name="Separador de milhares 9 2 3 2 2 2 11" xfId="13564" xr:uid="{00000000-0005-0000-0000-0000EB900000}"/>
    <cellStyle name="Separador de milhares 9 2 3 2 2 2 2" xfId="5434" xr:uid="{00000000-0005-0000-0000-0000EC900000}"/>
    <cellStyle name="Separador de milhares 9 2 3 2 2 2 2 2" xfId="7186" xr:uid="{00000000-0005-0000-0000-0000ED900000}"/>
    <cellStyle name="Separador de milhares 9 2 3 2 2 2 2 2 2" xfId="26373" xr:uid="{00000000-0005-0000-0000-0000EE900000}"/>
    <cellStyle name="Separador de milhares 9 2 3 2 2 2 2 2 3" xfId="36553" xr:uid="{00000000-0005-0000-0000-0000EF900000}"/>
    <cellStyle name="Separador de milhares 9 2 3 2 2 2 2 2 4" xfId="16192" xr:uid="{00000000-0005-0000-0000-0000F0900000}"/>
    <cellStyle name="Separador de milhares 9 2 3 2 2 2 2 3" xfId="8939" xr:uid="{00000000-0005-0000-0000-0000F1900000}"/>
    <cellStyle name="Separador de milhares 9 2 3 2 2 2 2 3 2" xfId="28126" xr:uid="{00000000-0005-0000-0000-0000F2900000}"/>
    <cellStyle name="Separador de milhares 9 2 3 2 2 2 2 3 3" xfId="38306" xr:uid="{00000000-0005-0000-0000-0000F3900000}"/>
    <cellStyle name="Separador de milhares 9 2 3 2 2 2 2 3 4" xfId="17945" xr:uid="{00000000-0005-0000-0000-0000F4900000}"/>
    <cellStyle name="Separador de milhares 9 2 3 2 2 2 2 4" xfId="10932" xr:uid="{00000000-0005-0000-0000-0000F5900000}"/>
    <cellStyle name="Separador de milhares 9 2 3 2 2 2 2 4 2" xfId="30116" xr:uid="{00000000-0005-0000-0000-0000F6900000}"/>
    <cellStyle name="Separador de milhares 9 2 3 2 2 2 2 4 3" xfId="40296" xr:uid="{00000000-0005-0000-0000-0000F7900000}"/>
    <cellStyle name="Separador de milhares 9 2 3 2 2 2 2 4 4" xfId="19936" xr:uid="{00000000-0005-0000-0000-0000F8900000}"/>
    <cellStyle name="Separador de milhares 9 2 3 2 2 2 2 5" xfId="24621" xr:uid="{00000000-0005-0000-0000-0000F9900000}"/>
    <cellStyle name="Separador de milhares 9 2 3 2 2 2 2 6" xfId="34801" xr:uid="{00000000-0005-0000-0000-0000FA900000}"/>
    <cellStyle name="Separador de milhares 9 2 3 2 2 2 2 7" xfId="14440" xr:uid="{00000000-0005-0000-0000-0000FB900000}"/>
    <cellStyle name="Separador de milhares 9 2 3 2 2 2 3" xfId="6310" xr:uid="{00000000-0005-0000-0000-0000FC900000}"/>
    <cellStyle name="Separador de milhares 9 2 3 2 2 2 3 2" xfId="25497" xr:uid="{00000000-0005-0000-0000-0000FD900000}"/>
    <cellStyle name="Separador de milhares 9 2 3 2 2 2 3 3" xfId="35677" xr:uid="{00000000-0005-0000-0000-0000FE900000}"/>
    <cellStyle name="Separador de milhares 9 2 3 2 2 2 3 4" xfId="15316" xr:uid="{00000000-0005-0000-0000-0000FF900000}"/>
    <cellStyle name="Separador de milhares 9 2 3 2 2 2 4" xfId="8063" xr:uid="{00000000-0005-0000-0000-000000910000}"/>
    <cellStyle name="Separador de milhares 9 2 3 2 2 2 4 2" xfId="27250" xr:uid="{00000000-0005-0000-0000-000001910000}"/>
    <cellStyle name="Separador de milhares 9 2 3 2 2 2 4 3" xfId="37430" xr:uid="{00000000-0005-0000-0000-000002910000}"/>
    <cellStyle name="Separador de milhares 9 2 3 2 2 2 4 4" xfId="17069" xr:uid="{00000000-0005-0000-0000-000003910000}"/>
    <cellStyle name="Separador de milhares 9 2 3 2 2 2 5" xfId="10056" xr:uid="{00000000-0005-0000-0000-000004910000}"/>
    <cellStyle name="Separador de milhares 9 2 3 2 2 2 5 2" xfId="29240" xr:uid="{00000000-0005-0000-0000-000005910000}"/>
    <cellStyle name="Separador de milhares 9 2 3 2 2 2 5 3" xfId="39420" xr:uid="{00000000-0005-0000-0000-000006910000}"/>
    <cellStyle name="Separador de milhares 9 2 3 2 2 2 5 4" xfId="19060" xr:uid="{00000000-0005-0000-0000-000007910000}"/>
    <cellStyle name="Separador de milhares 9 2 3 2 2 2 6" xfId="11809" xr:uid="{00000000-0005-0000-0000-000008910000}"/>
    <cellStyle name="Separador de milhares 9 2 3 2 2 2 6 2" xfId="30993" xr:uid="{00000000-0005-0000-0000-000009910000}"/>
    <cellStyle name="Separador de milhares 9 2 3 2 2 2 6 3" xfId="41173" xr:uid="{00000000-0005-0000-0000-00000A910000}"/>
    <cellStyle name="Separador de milhares 9 2 3 2 2 2 6 4" xfId="20813" xr:uid="{00000000-0005-0000-0000-00000B910000}"/>
    <cellStyle name="Separador de milhares 9 2 3 2 2 2 7" xfId="12685" xr:uid="{00000000-0005-0000-0000-00000C910000}"/>
    <cellStyle name="Separador de milhares 9 2 3 2 2 2 7 2" xfId="31869" xr:uid="{00000000-0005-0000-0000-00000D910000}"/>
    <cellStyle name="Separador de milhares 9 2 3 2 2 2 7 3" xfId="42049" xr:uid="{00000000-0005-0000-0000-00000E910000}"/>
    <cellStyle name="Separador de milhares 9 2 3 2 2 2 7 4" xfId="21689" xr:uid="{00000000-0005-0000-0000-00000F910000}"/>
    <cellStyle name="Separador de milhares 9 2 3 2 2 2 8" xfId="22566" xr:uid="{00000000-0005-0000-0000-000010910000}"/>
    <cellStyle name="Separador de milhares 9 2 3 2 2 2 8 2" xfId="32746" xr:uid="{00000000-0005-0000-0000-000011910000}"/>
    <cellStyle name="Separador de milhares 9 2 3 2 2 2 8 3" xfId="42926" xr:uid="{00000000-0005-0000-0000-000012910000}"/>
    <cellStyle name="Separador de milhares 9 2 3 2 2 2 9" xfId="23745" xr:uid="{00000000-0005-0000-0000-000013910000}"/>
    <cellStyle name="Separador de milhares 9 2 3 2 2 3" xfId="4996" xr:uid="{00000000-0005-0000-0000-000014910000}"/>
    <cellStyle name="Separador de milhares 9 2 3 2 2 3 2" xfId="6748" xr:uid="{00000000-0005-0000-0000-000015910000}"/>
    <cellStyle name="Separador de milhares 9 2 3 2 2 3 2 2" xfId="25935" xr:uid="{00000000-0005-0000-0000-000016910000}"/>
    <cellStyle name="Separador de milhares 9 2 3 2 2 3 2 3" xfId="36115" xr:uid="{00000000-0005-0000-0000-000017910000}"/>
    <cellStyle name="Separador de milhares 9 2 3 2 2 3 2 4" xfId="15754" xr:uid="{00000000-0005-0000-0000-000018910000}"/>
    <cellStyle name="Separador de milhares 9 2 3 2 2 3 3" xfId="8501" xr:uid="{00000000-0005-0000-0000-000019910000}"/>
    <cellStyle name="Separador de milhares 9 2 3 2 2 3 3 2" xfId="27688" xr:uid="{00000000-0005-0000-0000-00001A910000}"/>
    <cellStyle name="Separador de milhares 9 2 3 2 2 3 3 3" xfId="37868" xr:uid="{00000000-0005-0000-0000-00001B910000}"/>
    <cellStyle name="Separador de milhares 9 2 3 2 2 3 3 4" xfId="17507" xr:uid="{00000000-0005-0000-0000-00001C910000}"/>
    <cellStyle name="Separador de milhares 9 2 3 2 2 3 4" xfId="10494" xr:uid="{00000000-0005-0000-0000-00001D910000}"/>
    <cellStyle name="Separador de milhares 9 2 3 2 2 3 4 2" xfId="29678" xr:uid="{00000000-0005-0000-0000-00001E910000}"/>
    <cellStyle name="Separador de milhares 9 2 3 2 2 3 4 3" xfId="39858" xr:uid="{00000000-0005-0000-0000-00001F910000}"/>
    <cellStyle name="Separador de milhares 9 2 3 2 2 3 4 4" xfId="19498" xr:uid="{00000000-0005-0000-0000-000020910000}"/>
    <cellStyle name="Separador de milhares 9 2 3 2 2 3 5" xfId="24183" xr:uid="{00000000-0005-0000-0000-000021910000}"/>
    <cellStyle name="Separador de milhares 9 2 3 2 2 3 6" xfId="34363" xr:uid="{00000000-0005-0000-0000-000022910000}"/>
    <cellStyle name="Separador de milhares 9 2 3 2 2 3 7" xfId="14002" xr:uid="{00000000-0005-0000-0000-000023910000}"/>
    <cellStyle name="Separador de milhares 9 2 3 2 2 4" xfId="5872" xr:uid="{00000000-0005-0000-0000-000024910000}"/>
    <cellStyle name="Separador de milhares 9 2 3 2 2 4 2" xfId="25059" xr:uid="{00000000-0005-0000-0000-000025910000}"/>
    <cellStyle name="Separador de milhares 9 2 3 2 2 4 3" xfId="35239" xr:uid="{00000000-0005-0000-0000-000026910000}"/>
    <cellStyle name="Separador de milhares 9 2 3 2 2 4 4" xfId="14878" xr:uid="{00000000-0005-0000-0000-000027910000}"/>
    <cellStyle name="Separador de milhares 9 2 3 2 2 5" xfId="7625" xr:uid="{00000000-0005-0000-0000-000028910000}"/>
    <cellStyle name="Separador de milhares 9 2 3 2 2 5 2" xfId="26812" xr:uid="{00000000-0005-0000-0000-000029910000}"/>
    <cellStyle name="Separador de milhares 9 2 3 2 2 5 3" xfId="36992" xr:uid="{00000000-0005-0000-0000-00002A910000}"/>
    <cellStyle name="Separador de milhares 9 2 3 2 2 5 4" xfId="16631" xr:uid="{00000000-0005-0000-0000-00002B910000}"/>
    <cellStyle name="Separador de milhares 9 2 3 2 2 6" xfId="9618" xr:uid="{00000000-0005-0000-0000-00002C910000}"/>
    <cellStyle name="Separador de milhares 9 2 3 2 2 6 2" xfId="28802" xr:uid="{00000000-0005-0000-0000-00002D910000}"/>
    <cellStyle name="Separador de milhares 9 2 3 2 2 6 3" xfId="38982" xr:uid="{00000000-0005-0000-0000-00002E910000}"/>
    <cellStyle name="Separador de milhares 9 2 3 2 2 6 4" xfId="18622" xr:uid="{00000000-0005-0000-0000-00002F910000}"/>
    <cellStyle name="Separador de milhares 9 2 3 2 2 7" xfId="11371" xr:uid="{00000000-0005-0000-0000-000030910000}"/>
    <cellStyle name="Separador de milhares 9 2 3 2 2 7 2" xfId="30555" xr:uid="{00000000-0005-0000-0000-000031910000}"/>
    <cellStyle name="Separador de milhares 9 2 3 2 2 7 3" xfId="40735" xr:uid="{00000000-0005-0000-0000-000032910000}"/>
    <cellStyle name="Separador de milhares 9 2 3 2 2 7 4" xfId="20375" xr:uid="{00000000-0005-0000-0000-000033910000}"/>
    <cellStyle name="Separador de milhares 9 2 3 2 2 8" xfId="12247" xr:uid="{00000000-0005-0000-0000-000034910000}"/>
    <cellStyle name="Separador de milhares 9 2 3 2 2 8 2" xfId="31431" xr:uid="{00000000-0005-0000-0000-000035910000}"/>
    <cellStyle name="Separador de milhares 9 2 3 2 2 8 3" xfId="41611" xr:uid="{00000000-0005-0000-0000-000036910000}"/>
    <cellStyle name="Separador de milhares 9 2 3 2 2 8 4" xfId="21251" xr:uid="{00000000-0005-0000-0000-000037910000}"/>
    <cellStyle name="Separador de milhares 9 2 3 2 2 9" xfId="22128" xr:uid="{00000000-0005-0000-0000-000038910000}"/>
    <cellStyle name="Separador de milhares 9 2 3 2 2 9 2" xfId="32308" xr:uid="{00000000-0005-0000-0000-000039910000}"/>
    <cellStyle name="Separador de milhares 9 2 3 2 2 9 3" xfId="42488" xr:uid="{00000000-0005-0000-0000-00003A910000}"/>
    <cellStyle name="Separador de milhares 9 2 3 2 3" xfId="4338" xr:uid="{00000000-0005-0000-0000-00003B910000}"/>
    <cellStyle name="Separador de milhares 9 2 3 2 3 10" xfId="33706" xr:uid="{00000000-0005-0000-0000-00003C910000}"/>
    <cellStyle name="Separador de milhares 9 2 3 2 3 11" xfId="13345" xr:uid="{00000000-0005-0000-0000-00003D910000}"/>
    <cellStyle name="Separador de milhares 9 2 3 2 3 2" xfId="5215" xr:uid="{00000000-0005-0000-0000-00003E910000}"/>
    <cellStyle name="Separador de milhares 9 2 3 2 3 2 2" xfId="6967" xr:uid="{00000000-0005-0000-0000-00003F910000}"/>
    <cellStyle name="Separador de milhares 9 2 3 2 3 2 2 2" xfId="26154" xr:uid="{00000000-0005-0000-0000-000040910000}"/>
    <cellStyle name="Separador de milhares 9 2 3 2 3 2 2 3" xfId="36334" xr:uid="{00000000-0005-0000-0000-000041910000}"/>
    <cellStyle name="Separador de milhares 9 2 3 2 3 2 2 4" xfId="15973" xr:uid="{00000000-0005-0000-0000-000042910000}"/>
    <cellStyle name="Separador de milhares 9 2 3 2 3 2 3" xfId="8720" xr:uid="{00000000-0005-0000-0000-000043910000}"/>
    <cellStyle name="Separador de milhares 9 2 3 2 3 2 3 2" xfId="27907" xr:uid="{00000000-0005-0000-0000-000044910000}"/>
    <cellStyle name="Separador de milhares 9 2 3 2 3 2 3 3" xfId="38087" xr:uid="{00000000-0005-0000-0000-000045910000}"/>
    <cellStyle name="Separador de milhares 9 2 3 2 3 2 3 4" xfId="17726" xr:uid="{00000000-0005-0000-0000-000046910000}"/>
    <cellStyle name="Separador de milhares 9 2 3 2 3 2 4" xfId="10713" xr:uid="{00000000-0005-0000-0000-000047910000}"/>
    <cellStyle name="Separador de milhares 9 2 3 2 3 2 4 2" xfId="29897" xr:uid="{00000000-0005-0000-0000-000048910000}"/>
    <cellStyle name="Separador de milhares 9 2 3 2 3 2 4 3" xfId="40077" xr:uid="{00000000-0005-0000-0000-000049910000}"/>
    <cellStyle name="Separador de milhares 9 2 3 2 3 2 4 4" xfId="19717" xr:uid="{00000000-0005-0000-0000-00004A910000}"/>
    <cellStyle name="Separador de milhares 9 2 3 2 3 2 5" xfId="24402" xr:uid="{00000000-0005-0000-0000-00004B910000}"/>
    <cellStyle name="Separador de milhares 9 2 3 2 3 2 6" xfId="34582" xr:uid="{00000000-0005-0000-0000-00004C910000}"/>
    <cellStyle name="Separador de milhares 9 2 3 2 3 2 7" xfId="14221" xr:uid="{00000000-0005-0000-0000-00004D910000}"/>
    <cellStyle name="Separador de milhares 9 2 3 2 3 3" xfId="6091" xr:uid="{00000000-0005-0000-0000-00004E910000}"/>
    <cellStyle name="Separador de milhares 9 2 3 2 3 3 2" xfId="25278" xr:uid="{00000000-0005-0000-0000-00004F910000}"/>
    <cellStyle name="Separador de milhares 9 2 3 2 3 3 3" xfId="35458" xr:uid="{00000000-0005-0000-0000-000050910000}"/>
    <cellStyle name="Separador de milhares 9 2 3 2 3 3 4" xfId="15097" xr:uid="{00000000-0005-0000-0000-000051910000}"/>
    <cellStyle name="Separador de milhares 9 2 3 2 3 4" xfId="7844" xr:uid="{00000000-0005-0000-0000-000052910000}"/>
    <cellStyle name="Separador de milhares 9 2 3 2 3 4 2" xfId="27031" xr:uid="{00000000-0005-0000-0000-000053910000}"/>
    <cellStyle name="Separador de milhares 9 2 3 2 3 4 3" xfId="37211" xr:uid="{00000000-0005-0000-0000-000054910000}"/>
    <cellStyle name="Separador de milhares 9 2 3 2 3 4 4" xfId="16850" xr:uid="{00000000-0005-0000-0000-000055910000}"/>
    <cellStyle name="Separador de milhares 9 2 3 2 3 5" xfId="9837" xr:uid="{00000000-0005-0000-0000-000056910000}"/>
    <cellStyle name="Separador de milhares 9 2 3 2 3 5 2" xfId="29021" xr:uid="{00000000-0005-0000-0000-000057910000}"/>
    <cellStyle name="Separador de milhares 9 2 3 2 3 5 3" xfId="39201" xr:uid="{00000000-0005-0000-0000-000058910000}"/>
    <cellStyle name="Separador de milhares 9 2 3 2 3 5 4" xfId="18841" xr:uid="{00000000-0005-0000-0000-000059910000}"/>
    <cellStyle name="Separador de milhares 9 2 3 2 3 6" xfId="11590" xr:uid="{00000000-0005-0000-0000-00005A910000}"/>
    <cellStyle name="Separador de milhares 9 2 3 2 3 6 2" xfId="30774" xr:uid="{00000000-0005-0000-0000-00005B910000}"/>
    <cellStyle name="Separador de milhares 9 2 3 2 3 6 3" xfId="40954" xr:uid="{00000000-0005-0000-0000-00005C910000}"/>
    <cellStyle name="Separador de milhares 9 2 3 2 3 6 4" xfId="20594" xr:uid="{00000000-0005-0000-0000-00005D910000}"/>
    <cellStyle name="Separador de milhares 9 2 3 2 3 7" xfId="12466" xr:uid="{00000000-0005-0000-0000-00005E910000}"/>
    <cellStyle name="Separador de milhares 9 2 3 2 3 7 2" xfId="31650" xr:uid="{00000000-0005-0000-0000-00005F910000}"/>
    <cellStyle name="Separador de milhares 9 2 3 2 3 7 3" xfId="41830" xr:uid="{00000000-0005-0000-0000-000060910000}"/>
    <cellStyle name="Separador de milhares 9 2 3 2 3 7 4" xfId="21470" xr:uid="{00000000-0005-0000-0000-000061910000}"/>
    <cellStyle name="Separador de milhares 9 2 3 2 3 8" xfId="22347" xr:uid="{00000000-0005-0000-0000-000062910000}"/>
    <cellStyle name="Separador de milhares 9 2 3 2 3 8 2" xfId="32527" xr:uid="{00000000-0005-0000-0000-000063910000}"/>
    <cellStyle name="Separador de milhares 9 2 3 2 3 8 3" xfId="42707" xr:uid="{00000000-0005-0000-0000-000064910000}"/>
    <cellStyle name="Separador de milhares 9 2 3 2 3 9" xfId="23526" xr:uid="{00000000-0005-0000-0000-000065910000}"/>
    <cellStyle name="Separador de milhares 9 2 3 2 4" xfId="4777" xr:uid="{00000000-0005-0000-0000-000066910000}"/>
    <cellStyle name="Separador de milhares 9 2 3 2 4 2" xfId="6529" xr:uid="{00000000-0005-0000-0000-000067910000}"/>
    <cellStyle name="Separador de milhares 9 2 3 2 4 2 2" xfId="25716" xr:uid="{00000000-0005-0000-0000-000068910000}"/>
    <cellStyle name="Separador de milhares 9 2 3 2 4 2 3" xfId="35896" xr:uid="{00000000-0005-0000-0000-000069910000}"/>
    <cellStyle name="Separador de milhares 9 2 3 2 4 2 4" xfId="15535" xr:uid="{00000000-0005-0000-0000-00006A910000}"/>
    <cellStyle name="Separador de milhares 9 2 3 2 4 3" xfId="8282" xr:uid="{00000000-0005-0000-0000-00006B910000}"/>
    <cellStyle name="Separador de milhares 9 2 3 2 4 3 2" xfId="27469" xr:uid="{00000000-0005-0000-0000-00006C910000}"/>
    <cellStyle name="Separador de milhares 9 2 3 2 4 3 3" xfId="37649" xr:uid="{00000000-0005-0000-0000-00006D910000}"/>
    <cellStyle name="Separador de milhares 9 2 3 2 4 3 4" xfId="17288" xr:uid="{00000000-0005-0000-0000-00006E910000}"/>
    <cellStyle name="Separador de milhares 9 2 3 2 4 4" xfId="10275" xr:uid="{00000000-0005-0000-0000-00006F910000}"/>
    <cellStyle name="Separador de milhares 9 2 3 2 4 4 2" xfId="29459" xr:uid="{00000000-0005-0000-0000-000070910000}"/>
    <cellStyle name="Separador de milhares 9 2 3 2 4 4 3" xfId="39639" xr:uid="{00000000-0005-0000-0000-000071910000}"/>
    <cellStyle name="Separador de milhares 9 2 3 2 4 4 4" xfId="19279" xr:uid="{00000000-0005-0000-0000-000072910000}"/>
    <cellStyle name="Separador de milhares 9 2 3 2 4 5" xfId="23964" xr:uid="{00000000-0005-0000-0000-000073910000}"/>
    <cellStyle name="Separador de milhares 9 2 3 2 4 6" xfId="34144" xr:uid="{00000000-0005-0000-0000-000074910000}"/>
    <cellStyle name="Separador de milhares 9 2 3 2 4 7" xfId="13783" xr:uid="{00000000-0005-0000-0000-000075910000}"/>
    <cellStyle name="Separador de milhares 9 2 3 2 5" xfId="5653" xr:uid="{00000000-0005-0000-0000-000076910000}"/>
    <cellStyle name="Separador de milhares 9 2 3 2 5 2" xfId="9179" xr:uid="{00000000-0005-0000-0000-000077910000}"/>
    <cellStyle name="Separador de milhares 9 2 3 2 5 2 2" xfId="28363" xr:uid="{00000000-0005-0000-0000-000078910000}"/>
    <cellStyle name="Separador de milhares 9 2 3 2 5 2 3" xfId="38543" xr:uid="{00000000-0005-0000-0000-000079910000}"/>
    <cellStyle name="Separador de milhares 9 2 3 2 5 2 4" xfId="18183" xr:uid="{00000000-0005-0000-0000-00007A910000}"/>
    <cellStyle name="Separador de milhares 9 2 3 2 5 3" xfId="24840" xr:uid="{00000000-0005-0000-0000-00007B910000}"/>
    <cellStyle name="Separador de milhares 9 2 3 2 5 4" xfId="35020" xr:uid="{00000000-0005-0000-0000-00007C910000}"/>
    <cellStyle name="Separador de milhares 9 2 3 2 5 5" xfId="14659" xr:uid="{00000000-0005-0000-0000-00007D910000}"/>
    <cellStyle name="Separador de milhares 9 2 3 2 6" xfId="7406" xr:uid="{00000000-0005-0000-0000-00007E910000}"/>
    <cellStyle name="Separador de milhares 9 2 3 2 6 2" xfId="26593" xr:uid="{00000000-0005-0000-0000-00007F910000}"/>
    <cellStyle name="Separador de milhares 9 2 3 2 6 3" xfId="36773" xr:uid="{00000000-0005-0000-0000-000080910000}"/>
    <cellStyle name="Separador de milhares 9 2 3 2 6 4" xfId="16412" xr:uid="{00000000-0005-0000-0000-000081910000}"/>
    <cellStyle name="Separador de milhares 9 2 3 2 7" xfId="9399" xr:uid="{00000000-0005-0000-0000-000082910000}"/>
    <cellStyle name="Separador de milhares 9 2 3 2 7 2" xfId="28583" xr:uid="{00000000-0005-0000-0000-000083910000}"/>
    <cellStyle name="Separador de milhares 9 2 3 2 7 3" xfId="38763" xr:uid="{00000000-0005-0000-0000-000084910000}"/>
    <cellStyle name="Separador de milhares 9 2 3 2 7 4" xfId="18403" xr:uid="{00000000-0005-0000-0000-000085910000}"/>
    <cellStyle name="Separador de milhares 9 2 3 2 8" xfId="11152" xr:uid="{00000000-0005-0000-0000-000086910000}"/>
    <cellStyle name="Separador de milhares 9 2 3 2 8 2" xfId="30336" xr:uid="{00000000-0005-0000-0000-000087910000}"/>
    <cellStyle name="Separador de milhares 9 2 3 2 8 3" xfId="40516" xr:uid="{00000000-0005-0000-0000-000088910000}"/>
    <cellStyle name="Separador de milhares 9 2 3 2 8 4" xfId="20156" xr:uid="{00000000-0005-0000-0000-000089910000}"/>
    <cellStyle name="Separador de milhares 9 2 3 2 9" xfId="12028" xr:uid="{00000000-0005-0000-0000-00008A910000}"/>
    <cellStyle name="Separador de milhares 9 2 3 2 9 2" xfId="31212" xr:uid="{00000000-0005-0000-0000-00008B910000}"/>
    <cellStyle name="Separador de milhares 9 2 3 2 9 3" xfId="41392" xr:uid="{00000000-0005-0000-0000-00008C910000}"/>
    <cellStyle name="Separador de milhares 9 2 3 2 9 4" xfId="21032" xr:uid="{00000000-0005-0000-0000-00008D910000}"/>
    <cellStyle name="Separador de milhares 9 2 3 3" xfId="4001" xr:uid="{00000000-0005-0000-0000-00008E910000}"/>
    <cellStyle name="Separador de milhares 9 2 3 3 10" xfId="23189" xr:uid="{00000000-0005-0000-0000-00008F910000}"/>
    <cellStyle name="Separador de milhares 9 2 3 3 11" xfId="33369" xr:uid="{00000000-0005-0000-0000-000090910000}"/>
    <cellStyle name="Separador de milhares 9 2 3 3 12" xfId="13008" xr:uid="{00000000-0005-0000-0000-000091910000}"/>
    <cellStyle name="Separador de milhares 9 2 3 3 2" xfId="4439" xr:uid="{00000000-0005-0000-0000-000092910000}"/>
    <cellStyle name="Separador de milhares 9 2 3 3 2 10" xfId="33807" xr:uid="{00000000-0005-0000-0000-000093910000}"/>
    <cellStyle name="Separador de milhares 9 2 3 3 2 11" xfId="13446" xr:uid="{00000000-0005-0000-0000-000094910000}"/>
    <cellStyle name="Separador de milhares 9 2 3 3 2 2" xfId="5316" xr:uid="{00000000-0005-0000-0000-000095910000}"/>
    <cellStyle name="Separador de milhares 9 2 3 3 2 2 2" xfId="7068" xr:uid="{00000000-0005-0000-0000-000096910000}"/>
    <cellStyle name="Separador de milhares 9 2 3 3 2 2 2 2" xfId="26255" xr:uid="{00000000-0005-0000-0000-000097910000}"/>
    <cellStyle name="Separador de milhares 9 2 3 3 2 2 2 3" xfId="36435" xr:uid="{00000000-0005-0000-0000-000098910000}"/>
    <cellStyle name="Separador de milhares 9 2 3 3 2 2 2 4" xfId="16074" xr:uid="{00000000-0005-0000-0000-000099910000}"/>
    <cellStyle name="Separador de milhares 9 2 3 3 2 2 3" xfId="8821" xr:uid="{00000000-0005-0000-0000-00009A910000}"/>
    <cellStyle name="Separador de milhares 9 2 3 3 2 2 3 2" xfId="28008" xr:uid="{00000000-0005-0000-0000-00009B910000}"/>
    <cellStyle name="Separador de milhares 9 2 3 3 2 2 3 3" xfId="38188" xr:uid="{00000000-0005-0000-0000-00009C910000}"/>
    <cellStyle name="Separador de milhares 9 2 3 3 2 2 3 4" xfId="17827" xr:uid="{00000000-0005-0000-0000-00009D910000}"/>
    <cellStyle name="Separador de milhares 9 2 3 3 2 2 4" xfId="10814" xr:uid="{00000000-0005-0000-0000-00009E910000}"/>
    <cellStyle name="Separador de milhares 9 2 3 3 2 2 4 2" xfId="29998" xr:uid="{00000000-0005-0000-0000-00009F910000}"/>
    <cellStyle name="Separador de milhares 9 2 3 3 2 2 4 3" xfId="40178" xr:uid="{00000000-0005-0000-0000-0000A0910000}"/>
    <cellStyle name="Separador de milhares 9 2 3 3 2 2 4 4" xfId="19818" xr:uid="{00000000-0005-0000-0000-0000A1910000}"/>
    <cellStyle name="Separador de milhares 9 2 3 3 2 2 5" xfId="24503" xr:uid="{00000000-0005-0000-0000-0000A2910000}"/>
    <cellStyle name="Separador de milhares 9 2 3 3 2 2 6" xfId="34683" xr:uid="{00000000-0005-0000-0000-0000A3910000}"/>
    <cellStyle name="Separador de milhares 9 2 3 3 2 2 7" xfId="14322" xr:uid="{00000000-0005-0000-0000-0000A4910000}"/>
    <cellStyle name="Separador de milhares 9 2 3 3 2 3" xfId="6192" xr:uid="{00000000-0005-0000-0000-0000A5910000}"/>
    <cellStyle name="Separador de milhares 9 2 3 3 2 3 2" xfId="25379" xr:uid="{00000000-0005-0000-0000-0000A6910000}"/>
    <cellStyle name="Separador de milhares 9 2 3 3 2 3 3" xfId="35559" xr:uid="{00000000-0005-0000-0000-0000A7910000}"/>
    <cellStyle name="Separador de milhares 9 2 3 3 2 3 4" xfId="15198" xr:uid="{00000000-0005-0000-0000-0000A8910000}"/>
    <cellStyle name="Separador de milhares 9 2 3 3 2 4" xfId="7945" xr:uid="{00000000-0005-0000-0000-0000A9910000}"/>
    <cellStyle name="Separador de milhares 9 2 3 3 2 4 2" xfId="27132" xr:uid="{00000000-0005-0000-0000-0000AA910000}"/>
    <cellStyle name="Separador de milhares 9 2 3 3 2 4 3" xfId="37312" xr:uid="{00000000-0005-0000-0000-0000AB910000}"/>
    <cellStyle name="Separador de milhares 9 2 3 3 2 4 4" xfId="16951" xr:uid="{00000000-0005-0000-0000-0000AC910000}"/>
    <cellStyle name="Separador de milhares 9 2 3 3 2 5" xfId="9938" xr:uid="{00000000-0005-0000-0000-0000AD910000}"/>
    <cellStyle name="Separador de milhares 9 2 3 3 2 5 2" xfId="29122" xr:uid="{00000000-0005-0000-0000-0000AE910000}"/>
    <cellStyle name="Separador de milhares 9 2 3 3 2 5 3" xfId="39302" xr:uid="{00000000-0005-0000-0000-0000AF910000}"/>
    <cellStyle name="Separador de milhares 9 2 3 3 2 5 4" xfId="18942" xr:uid="{00000000-0005-0000-0000-0000B0910000}"/>
    <cellStyle name="Separador de milhares 9 2 3 3 2 6" xfId="11691" xr:uid="{00000000-0005-0000-0000-0000B1910000}"/>
    <cellStyle name="Separador de milhares 9 2 3 3 2 6 2" xfId="30875" xr:uid="{00000000-0005-0000-0000-0000B2910000}"/>
    <cellStyle name="Separador de milhares 9 2 3 3 2 6 3" xfId="41055" xr:uid="{00000000-0005-0000-0000-0000B3910000}"/>
    <cellStyle name="Separador de milhares 9 2 3 3 2 6 4" xfId="20695" xr:uid="{00000000-0005-0000-0000-0000B4910000}"/>
    <cellStyle name="Separador de milhares 9 2 3 3 2 7" xfId="12567" xr:uid="{00000000-0005-0000-0000-0000B5910000}"/>
    <cellStyle name="Separador de milhares 9 2 3 3 2 7 2" xfId="31751" xr:uid="{00000000-0005-0000-0000-0000B6910000}"/>
    <cellStyle name="Separador de milhares 9 2 3 3 2 7 3" xfId="41931" xr:uid="{00000000-0005-0000-0000-0000B7910000}"/>
    <cellStyle name="Separador de milhares 9 2 3 3 2 7 4" xfId="21571" xr:uid="{00000000-0005-0000-0000-0000B8910000}"/>
    <cellStyle name="Separador de milhares 9 2 3 3 2 8" xfId="22448" xr:uid="{00000000-0005-0000-0000-0000B9910000}"/>
    <cellStyle name="Separador de milhares 9 2 3 3 2 8 2" xfId="32628" xr:uid="{00000000-0005-0000-0000-0000BA910000}"/>
    <cellStyle name="Separador de milhares 9 2 3 3 2 8 3" xfId="42808" xr:uid="{00000000-0005-0000-0000-0000BB910000}"/>
    <cellStyle name="Separador de milhares 9 2 3 3 2 9" xfId="23627" xr:uid="{00000000-0005-0000-0000-0000BC910000}"/>
    <cellStyle name="Separador de milhares 9 2 3 3 3" xfId="4878" xr:uid="{00000000-0005-0000-0000-0000BD910000}"/>
    <cellStyle name="Separador de milhares 9 2 3 3 3 2" xfId="6630" xr:uid="{00000000-0005-0000-0000-0000BE910000}"/>
    <cellStyle name="Separador de milhares 9 2 3 3 3 2 2" xfId="25817" xr:uid="{00000000-0005-0000-0000-0000BF910000}"/>
    <cellStyle name="Separador de milhares 9 2 3 3 3 2 3" xfId="35997" xr:uid="{00000000-0005-0000-0000-0000C0910000}"/>
    <cellStyle name="Separador de milhares 9 2 3 3 3 2 4" xfId="15636" xr:uid="{00000000-0005-0000-0000-0000C1910000}"/>
    <cellStyle name="Separador de milhares 9 2 3 3 3 3" xfId="8383" xr:uid="{00000000-0005-0000-0000-0000C2910000}"/>
    <cellStyle name="Separador de milhares 9 2 3 3 3 3 2" xfId="27570" xr:uid="{00000000-0005-0000-0000-0000C3910000}"/>
    <cellStyle name="Separador de milhares 9 2 3 3 3 3 3" xfId="37750" xr:uid="{00000000-0005-0000-0000-0000C4910000}"/>
    <cellStyle name="Separador de milhares 9 2 3 3 3 3 4" xfId="17389" xr:uid="{00000000-0005-0000-0000-0000C5910000}"/>
    <cellStyle name="Separador de milhares 9 2 3 3 3 4" xfId="10376" xr:uid="{00000000-0005-0000-0000-0000C6910000}"/>
    <cellStyle name="Separador de milhares 9 2 3 3 3 4 2" xfId="29560" xr:uid="{00000000-0005-0000-0000-0000C7910000}"/>
    <cellStyle name="Separador de milhares 9 2 3 3 3 4 3" xfId="39740" xr:uid="{00000000-0005-0000-0000-0000C8910000}"/>
    <cellStyle name="Separador de milhares 9 2 3 3 3 4 4" xfId="19380" xr:uid="{00000000-0005-0000-0000-0000C9910000}"/>
    <cellStyle name="Separador de milhares 9 2 3 3 3 5" xfId="24065" xr:uid="{00000000-0005-0000-0000-0000CA910000}"/>
    <cellStyle name="Separador de milhares 9 2 3 3 3 6" xfId="34245" xr:uid="{00000000-0005-0000-0000-0000CB910000}"/>
    <cellStyle name="Separador de milhares 9 2 3 3 3 7" xfId="13884" xr:uid="{00000000-0005-0000-0000-0000CC910000}"/>
    <cellStyle name="Separador de milhares 9 2 3 3 4" xfId="5754" xr:uid="{00000000-0005-0000-0000-0000CD910000}"/>
    <cellStyle name="Separador de milhares 9 2 3 3 4 2" xfId="24941" xr:uid="{00000000-0005-0000-0000-0000CE910000}"/>
    <cellStyle name="Separador de milhares 9 2 3 3 4 3" xfId="35121" xr:uid="{00000000-0005-0000-0000-0000CF910000}"/>
    <cellStyle name="Separador de milhares 9 2 3 3 4 4" xfId="14760" xr:uid="{00000000-0005-0000-0000-0000D0910000}"/>
    <cellStyle name="Separador de milhares 9 2 3 3 5" xfId="7507" xr:uid="{00000000-0005-0000-0000-0000D1910000}"/>
    <cellStyle name="Separador de milhares 9 2 3 3 5 2" xfId="26694" xr:uid="{00000000-0005-0000-0000-0000D2910000}"/>
    <cellStyle name="Separador de milhares 9 2 3 3 5 3" xfId="36874" xr:uid="{00000000-0005-0000-0000-0000D3910000}"/>
    <cellStyle name="Separador de milhares 9 2 3 3 5 4" xfId="16513" xr:uid="{00000000-0005-0000-0000-0000D4910000}"/>
    <cellStyle name="Separador de milhares 9 2 3 3 6" xfId="9500" xr:uid="{00000000-0005-0000-0000-0000D5910000}"/>
    <cellStyle name="Separador de milhares 9 2 3 3 6 2" xfId="28684" xr:uid="{00000000-0005-0000-0000-0000D6910000}"/>
    <cellStyle name="Separador de milhares 9 2 3 3 6 3" xfId="38864" xr:uid="{00000000-0005-0000-0000-0000D7910000}"/>
    <cellStyle name="Separador de milhares 9 2 3 3 6 4" xfId="18504" xr:uid="{00000000-0005-0000-0000-0000D8910000}"/>
    <cellStyle name="Separador de milhares 9 2 3 3 7" xfId="11253" xr:uid="{00000000-0005-0000-0000-0000D9910000}"/>
    <cellStyle name="Separador de milhares 9 2 3 3 7 2" xfId="30437" xr:uid="{00000000-0005-0000-0000-0000DA910000}"/>
    <cellStyle name="Separador de milhares 9 2 3 3 7 3" xfId="40617" xr:uid="{00000000-0005-0000-0000-0000DB910000}"/>
    <cellStyle name="Separador de milhares 9 2 3 3 7 4" xfId="20257" xr:uid="{00000000-0005-0000-0000-0000DC910000}"/>
    <cellStyle name="Separador de milhares 9 2 3 3 8" xfId="12129" xr:uid="{00000000-0005-0000-0000-0000DD910000}"/>
    <cellStyle name="Separador de milhares 9 2 3 3 8 2" xfId="31313" xr:uid="{00000000-0005-0000-0000-0000DE910000}"/>
    <cellStyle name="Separador de milhares 9 2 3 3 8 3" xfId="41493" xr:uid="{00000000-0005-0000-0000-0000DF910000}"/>
    <cellStyle name="Separador de milhares 9 2 3 3 8 4" xfId="21133" xr:uid="{00000000-0005-0000-0000-0000E0910000}"/>
    <cellStyle name="Separador de milhares 9 2 3 3 9" xfId="22010" xr:uid="{00000000-0005-0000-0000-0000E1910000}"/>
    <cellStyle name="Separador de milhares 9 2 3 3 9 2" xfId="32190" xr:uid="{00000000-0005-0000-0000-0000E2910000}"/>
    <cellStyle name="Separador de milhares 9 2 3 3 9 3" xfId="42370" xr:uid="{00000000-0005-0000-0000-0000E3910000}"/>
    <cellStyle name="Separador de milhares 9 2 3 4" xfId="4220" xr:uid="{00000000-0005-0000-0000-0000E4910000}"/>
    <cellStyle name="Separador de milhares 9 2 3 4 10" xfId="33588" xr:uid="{00000000-0005-0000-0000-0000E5910000}"/>
    <cellStyle name="Separador de milhares 9 2 3 4 11" xfId="13227" xr:uid="{00000000-0005-0000-0000-0000E6910000}"/>
    <cellStyle name="Separador de milhares 9 2 3 4 2" xfId="5097" xr:uid="{00000000-0005-0000-0000-0000E7910000}"/>
    <cellStyle name="Separador de milhares 9 2 3 4 2 2" xfId="6849" xr:uid="{00000000-0005-0000-0000-0000E8910000}"/>
    <cellStyle name="Separador de milhares 9 2 3 4 2 2 2" xfId="26036" xr:uid="{00000000-0005-0000-0000-0000E9910000}"/>
    <cellStyle name="Separador de milhares 9 2 3 4 2 2 3" xfId="36216" xr:uid="{00000000-0005-0000-0000-0000EA910000}"/>
    <cellStyle name="Separador de milhares 9 2 3 4 2 2 4" xfId="15855" xr:uid="{00000000-0005-0000-0000-0000EB910000}"/>
    <cellStyle name="Separador de milhares 9 2 3 4 2 3" xfId="8602" xr:uid="{00000000-0005-0000-0000-0000EC910000}"/>
    <cellStyle name="Separador de milhares 9 2 3 4 2 3 2" xfId="27789" xr:uid="{00000000-0005-0000-0000-0000ED910000}"/>
    <cellStyle name="Separador de milhares 9 2 3 4 2 3 3" xfId="37969" xr:uid="{00000000-0005-0000-0000-0000EE910000}"/>
    <cellStyle name="Separador de milhares 9 2 3 4 2 3 4" xfId="17608" xr:uid="{00000000-0005-0000-0000-0000EF910000}"/>
    <cellStyle name="Separador de milhares 9 2 3 4 2 4" xfId="10595" xr:uid="{00000000-0005-0000-0000-0000F0910000}"/>
    <cellStyle name="Separador de milhares 9 2 3 4 2 4 2" xfId="29779" xr:uid="{00000000-0005-0000-0000-0000F1910000}"/>
    <cellStyle name="Separador de milhares 9 2 3 4 2 4 3" xfId="39959" xr:uid="{00000000-0005-0000-0000-0000F2910000}"/>
    <cellStyle name="Separador de milhares 9 2 3 4 2 4 4" xfId="19599" xr:uid="{00000000-0005-0000-0000-0000F3910000}"/>
    <cellStyle name="Separador de milhares 9 2 3 4 2 5" xfId="24284" xr:uid="{00000000-0005-0000-0000-0000F4910000}"/>
    <cellStyle name="Separador de milhares 9 2 3 4 2 6" xfId="34464" xr:uid="{00000000-0005-0000-0000-0000F5910000}"/>
    <cellStyle name="Separador de milhares 9 2 3 4 2 7" xfId="14103" xr:uid="{00000000-0005-0000-0000-0000F6910000}"/>
    <cellStyle name="Separador de milhares 9 2 3 4 3" xfId="5973" xr:uid="{00000000-0005-0000-0000-0000F7910000}"/>
    <cellStyle name="Separador de milhares 9 2 3 4 3 2" xfId="25160" xr:uid="{00000000-0005-0000-0000-0000F8910000}"/>
    <cellStyle name="Separador de milhares 9 2 3 4 3 3" xfId="35340" xr:uid="{00000000-0005-0000-0000-0000F9910000}"/>
    <cellStyle name="Separador de milhares 9 2 3 4 3 4" xfId="14979" xr:uid="{00000000-0005-0000-0000-0000FA910000}"/>
    <cellStyle name="Separador de milhares 9 2 3 4 4" xfId="7726" xr:uid="{00000000-0005-0000-0000-0000FB910000}"/>
    <cellStyle name="Separador de milhares 9 2 3 4 4 2" xfId="26913" xr:uid="{00000000-0005-0000-0000-0000FC910000}"/>
    <cellStyle name="Separador de milhares 9 2 3 4 4 3" xfId="37093" xr:uid="{00000000-0005-0000-0000-0000FD910000}"/>
    <cellStyle name="Separador de milhares 9 2 3 4 4 4" xfId="16732" xr:uid="{00000000-0005-0000-0000-0000FE910000}"/>
    <cellStyle name="Separador de milhares 9 2 3 4 5" xfId="9719" xr:uid="{00000000-0005-0000-0000-0000FF910000}"/>
    <cellStyle name="Separador de milhares 9 2 3 4 5 2" xfId="28903" xr:uid="{00000000-0005-0000-0000-000000920000}"/>
    <cellStyle name="Separador de milhares 9 2 3 4 5 3" xfId="39083" xr:uid="{00000000-0005-0000-0000-000001920000}"/>
    <cellStyle name="Separador de milhares 9 2 3 4 5 4" xfId="18723" xr:uid="{00000000-0005-0000-0000-000002920000}"/>
    <cellStyle name="Separador de milhares 9 2 3 4 6" xfId="11472" xr:uid="{00000000-0005-0000-0000-000003920000}"/>
    <cellStyle name="Separador de milhares 9 2 3 4 6 2" xfId="30656" xr:uid="{00000000-0005-0000-0000-000004920000}"/>
    <cellStyle name="Separador de milhares 9 2 3 4 6 3" xfId="40836" xr:uid="{00000000-0005-0000-0000-000005920000}"/>
    <cellStyle name="Separador de milhares 9 2 3 4 6 4" xfId="20476" xr:uid="{00000000-0005-0000-0000-000006920000}"/>
    <cellStyle name="Separador de milhares 9 2 3 4 7" xfId="12348" xr:uid="{00000000-0005-0000-0000-000007920000}"/>
    <cellStyle name="Separador de milhares 9 2 3 4 7 2" xfId="31532" xr:uid="{00000000-0005-0000-0000-000008920000}"/>
    <cellStyle name="Separador de milhares 9 2 3 4 7 3" xfId="41712" xr:uid="{00000000-0005-0000-0000-000009920000}"/>
    <cellStyle name="Separador de milhares 9 2 3 4 7 4" xfId="21352" xr:uid="{00000000-0005-0000-0000-00000A920000}"/>
    <cellStyle name="Separador de milhares 9 2 3 4 8" xfId="22229" xr:uid="{00000000-0005-0000-0000-00000B920000}"/>
    <cellStyle name="Separador de milhares 9 2 3 4 8 2" xfId="32409" xr:uid="{00000000-0005-0000-0000-00000C920000}"/>
    <cellStyle name="Separador de milhares 9 2 3 4 8 3" xfId="42589" xr:uid="{00000000-0005-0000-0000-00000D920000}"/>
    <cellStyle name="Separador de milhares 9 2 3 4 9" xfId="23408" xr:uid="{00000000-0005-0000-0000-00000E920000}"/>
    <cellStyle name="Separador de milhares 9 2 3 5" xfId="4659" xr:uid="{00000000-0005-0000-0000-00000F920000}"/>
    <cellStyle name="Separador de milhares 9 2 3 5 2" xfId="6411" xr:uid="{00000000-0005-0000-0000-000010920000}"/>
    <cellStyle name="Separador de milhares 9 2 3 5 2 2" xfId="25598" xr:uid="{00000000-0005-0000-0000-000011920000}"/>
    <cellStyle name="Separador de milhares 9 2 3 5 2 3" xfId="35778" xr:uid="{00000000-0005-0000-0000-000012920000}"/>
    <cellStyle name="Separador de milhares 9 2 3 5 2 4" xfId="15417" xr:uid="{00000000-0005-0000-0000-000013920000}"/>
    <cellStyle name="Separador de milhares 9 2 3 5 3" xfId="8164" xr:uid="{00000000-0005-0000-0000-000014920000}"/>
    <cellStyle name="Separador de milhares 9 2 3 5 3 2" xfId="27351" xr:uid="{00000000-0005-0000-0000-000015920000}"/>
    <cellStyle name="Separador de milhares 9 2 3 5 3 3" xfId="37531" xr:uid="{00000000-0005-0000-0000-000016920000}"/>
    <cellStyle name="Separador de milhares 9 2 3 5 3 4" xfId="17170" xr:uid="{00000000-0005-0000-0000-000017920000}"/>
    <cellStyle name="Separador de milhares 9 2 3 5 4" xfId="10157" xr:uid="{00000000-0005-0000-0000-000018920000}"/>
    <cellStyle name="Separador de milhares 9 2 3 5 4 2" xfId="29341" xr:uid="{00000000-0005-0000-0000-000019920000}"/>
    <cellStyle name="Separador de milhares 9 2 3 5 4 3" xfId="39521" xr:uid="{00000000-0005-0000-0000-00001A920000}"/>
    <cellStyle name="Separador de milhares 9 2 3 5 4 4" xfId="19161" xr:uid="{00000000-0005-0000-0000-00001B920000}"/>
    <cellStyle name="Separador de milhares 9 2 3 5 5" xfId="23846" xr:uid="{00000000-0005-0000-0000-00001C920000}"/>
    <cellStyle name="Separador de milhares 9 2 3 5 6" xfId="34026" xr:uid="{00000000-0005-0000-0000-00001D920000}"/>
    <cellStyle name="Separador de milhares 9 2 3 5 7" xfId="13665" xr:uid="{00000000-0005-0000-0000-00001E920000}"/>
    <cellStyle name="Separador de milhares 9 2 3 6" xfId="5535" xr:uid="{00000000-0005-0000-0000-00001F920000}"/>
    <cellStyle name="Separador de milhares 9 2 3 6 2" xfId="9061" xr:uid="{00000000-0005-0000-0000-000020920000}"/>
    <cellStyle name="Separador de milhares 9 2 3 6 2 2" xfId="28245" xr:uid="{00000000-0005-0000-0000-000021920000}"/>
    <cellStyle name="Separador de milhares 9 2 3 6 2 3" xfId="38425" xr:uid="{00000000-0005-0000-0000-000022920000}"/>
    <cellStyle name="Separador de milhares 9 2 3 6 2 4" xfId="18065" xr:uid="{00000000-0005-0000-0000-000023920000}"/>
    <cellStyle name="Separador de milhares 9 2 3 6 3" xfId="24722" xr:uid="{00000000-0005-0000-0000-000024920000}"/>
    <cellStyle name="Separador de milhares 9 2 3 6 4" xfId="34902" xr:uid="{00000000-0005-0000-0000-000025920000}"/>
    <cellStyle name="Separador de milhares 9 2 3 6 5" xfId="14541" xr:uid="{00000000-0005-0000-0000-000026920000}"/>
    <cellStyle name="Separador de milhares 9 2 3 7" xfId="7288" xr:uid="{00000000-0005-0000-0000-000027920000}"/>
    <cellStyle name="Separador de milhares 9 2 3 7 2" xfId="26475" xr:uid="{00000000-0005-0000-0000-000028920000}"/>
    <cellStyle name="Separador de milhares 9 2 3 7 3" xfId="36655" xr:uid="{00000000-0005-0000-0000-000029920000}"/>
    <cellStyle name="Separador de milhares 9 2 3 7 4" xfId="16294" xr:uid="{00000000-0005-0000-0000-00002A920000}"/>
    <cellStyle name="Separador de milhares 9 2 3 8" xfId="9281" xr:uid="{00000000-0005-0000-0000-00002B920000}"/>
    <cellStyle name="Separador de milhares 9 2 3 8 2" xfId="28465" xr:uid="{00000000-0005-0000-0000-00002C920000}"/>
    <cellStyle name="Separador de milhares 9 2 3 8 3" xfId="38645" xr:uid="{00000000-0005-0000-0000-00002D920000}"/>
    <cellStyle name="Separador de milhares 9 2 3 8 4" xfId="18285" xr:uid="{00000000-0005-0000-0000-00002E920000}"/>
    <cellStyle name="Separador de milhares 9 2 3 9" xfId="11034" xr:uid="{00000000-0005-0000-0000-00002F920000}"/>
    <cellStyle name="Separador de milhares 9 2 3 9 2" xfId="30218" xr:uid="{00000000-0005-0000-0000-000030920000}"/>
    <cellStyle name="Separador de milhares 9 2 3 9 3" xfId="40398" xr:uid="{00000000-0005-0000-0000-000031920000}"/>
    <cellStyle name="Separador de milhares 9 2 3 9 4" xfId="20038" xr:uid="{00000000-0005-0000-0000-000032920000}"/>
    <cellStyle name="Separador de milhares 9 2 4" xfId="3897" xr:uid="{00000000-0005-0000-0000-000033920000}"/>
    <cellStyle name="Separador de milhares 9 2 4 10" xfId="21907" xr:uid="{00000000-0005-0000-0000-000034920000}"/>
    <cellStyle name="Separador de milhares 9 2 4 10 2" xfId="32087" xr:uid="{00000000-0005-0000-0000-000035920000}"/>
    <cellStyle name="Separador de milhares 9 2 4 10 3" xfId="42267" xr:uid="{00000000-0005-0000-0000-000036920000}"/>
    <cellStyle name="Separador de milhares 9 2 4 11" xfId="22803" xr:uid="{00000000-0005-0000-0000-000037920000}"/>
    <cellStyle name="Separador de milhares 9 2 4 11 2" xfId="32983" xr:uid="{00000000-0005-0000-0000-000038920000}"/>
    <cellStyle name="Separador de milhares 9 2 4 11 3" xfId="43163" xr:uid="{00000000-0005-0000-0000-000039920000}"/>
    <cellStyle name="Separador de milhares 9 2 4 12" xfId="23042" xr:uid="{00000000-0005-0000-0000-00003A920000}"/>
    <cellStyle name="Separador de milhares 9 2 4 13" xfId="33222" xr:uid="{00000000-0005-0000-0000-00003B920000}"/>
    <cellStyle name="Separador de milhares 9 2 4 14" xfId="43402" xr:uid="{00000000-0005-0000-0000-00003C920000}"/>
    <cellStyle name="Separador de milhares 9 2 4 15" xfId="43641" xr:uid="{00000000-0005-0000-0000-00003D920000}"/>
    <cellStyle name="Separador de milhares 9 2 4 16" xfId="12905" xr:uid="{00000000-0005-0000-0000-00003E920000}"/>
    <cellStyle name="Separador de milhares 9 2 4 2" xfId="4117" xr:uid="{00000000-0005-0000-0000-00003F920000}"/>
    <cellStyle name="Separador de milhares 9 2 4 2 10" xfId="23305" xr:uid="{00000000-0005-0000-0000-000040920000}"/>
    <cellStyle name="Separador de milhares 9 2 4 2 11" xfId="33485" xr:uid="{00000000-0005-0000-0000-000041920000}"/>
    <cellStyle name="Separador de milhares 9 2 4 2 12" xfId="13124" xr:uid="{00000000-0005-0000-0000-000042920000}"/>
    <cellStyle name="Separador de milhares 9 2 4 2 2" xfId="4555" xr:uid="{00000000-0005-0000-0000-000043920000}"/>
    <cellStyle name="Separador de milhares 9 2 4 2 2 10" xfId="33923" xr:uid="{00000000-0005-0000-0000-000044920000}"/>
    <cellStyle name="Separador de milhares 9 2 4 2 2 11" xfId="13562" xr:uid="{00000000-0005-0000-0000-000045920000}"/>
    <cellStyle name="Separador de milhares 9 2 4 2 2 2" xfId="5432" xr:uid="{00000000-0005-0000-0000-000046920000}"/>
    <cellStyle name="Separador de milhares 9 2 4 2 2 2 2" xfId="7184" xr:uid="{00000000-0005-0000-0000-000047920000}"/>
    <cellStyle name="Separador de milhares 9 2 4 2 2 2 2 2" xfId="26371" xr:uid="{00000000-0005-0000-0000-000048920000}"/>
    <cellStyle name="Separador de milhares 9 2 4 2 2 2 2 3" xfId="36551" xr:uid="{00000000-0005-0000-0000-000049920000}"/>
    <cellStyle name="Separador de milhares 9 2 4 2 2 2 2 4" xfId="16190" xr:uid="{00000000-0005-0000-0000-00004A920000}"/>
    <cellStyle name="Separador de milhares 9 2 4 2 2 2 3" xfId="8937" xr:uid="{00000000-0005-0000-0000-00004B920000}"/>
    <cellStyle name="Separador de milhares 9 2 4 2 2 2 3 2" xfId="28124" xr:uid="{00000000-0005-0000-0000-00004C920000}"/>
    <cellStyle name="Separador de milhares 9 2 4 2 2 2 3 3" xfId="38304" xr:uid="{00000000-0005-0000-0000-00004D920000}"/>
    <cellStyle name="Separador de milhares 9 2 4 2 2 2 3 4" xfId="17943" xr:uid="{00000000-0005-0000-0000-00004E920000}"/>
    <cellStyle name="Separador de milhares 9 2 4 2 2 2 4" xfId="10930" xr:uid="{00000000-0005-0000-0000-00004F920000}"/>
    <cellStyle name="Separador de milhares 9 2 4 2 2 2 4 2" xfId="30114" xr:uid="{00000000-0005-0000-0000-000050920000}"/>
    <cellStyle name="Separador de milhares 9 2 4 2 2 2 4 3" xfId="40294" xr:uid="{00000000-0005-0000-0000-000051920000}"/>
    <cellStyle name="Separador de milhares 9 2 4 2 2 2 4 4" xfId="19934" xr:uid="{00000000-0005-0000-0000-000052920000}"/>
    <cellStyle name="Separador de milhares 9 2 4 2 2 2 5" xfId="24619" xr:uid="{00000000-0005-0000-0000-000053920000}"/>
    <cellStyle name="Separador de milhares 9 2 4 2 2 2 6" xfId="34799" xr:uid="{00000000-0005-0000-0000-000054920000}"/>
    <cellStyle name="Separador de milhares 9 2 4 2 2 2 7" xfId="14438" xr:uid="{00000000-0005-0000-0000-000055920000}"/>
    <cellStyle name="Separador de milhares 9 2 4 2 2 3" xfId="6308" xr:uid="{00000000-0005-0000-0000-000056920000}"/>
    <cellStyle name="Separador de milhares 9 2 4 2 2 3 2" xfId="25495" xr:uid="{00000000-0005-0000-0000-000057920000}"/>
    <cellStyle name="Separador de milhares 9 2 4 2 2 3 3" xfId="35675" xr:uid="{00000000-0005-0000-0000-000058920000}"/>
    <cellStyle name="Separador de milhares 9 2 4 2 2 3 4" xfId="15314" xr:uid="{00000000-0005-0000-0000-000059920000}"/>
    <cellStyle name="Separador de milhares 9 2 4 2 2 4" xfId="8061" xr:uid="{00000000-0005-0000-0000-00005A920000}"/>
    <cellStyle name="Separador de milhares 9 2 4 2 2 4 2" xfId="27248" xr:uid="{00000000-0005-0000-0000-00005B920000}"/>
    <cellStyle name="Separador de milhares 9 2 4 2 2 4 3" xfId="37428" xr:uid="{00000000-0005-0000-0000-00005C920000}"/>
    <cellStyle name="Separador de milhares 9 2 4 2 2 4 4" xfId="17067" xr:uid="{00000000-0005-0000-0000-00005D920000}"/>
    <cellStyle name="Separador de milhares 9 2 4 2 2 5" xfId="10054" xr:uid="{00000000-0005-0000-0000-00005E920000}"/>
    <cellStyle name="Separador de milhares 9 2 4 2 2 5 2" xfId="29238" xr:uid="{00000000-0005-0000-0000-00005F920000}"/>
    <cellStyle name="Separador de milhares 9 2 4 2 2 5 3" xfId="39418" xr:uid="{00000000-0005-0000-0000-000060920000}"/>
    <cellStyle name="Separador de milhares 9 2 4 2 2 5 4" xfId="19058" xr:uid="{00000000-0005-0000-0000-000061920000}"/>
    <cellStyle name="Separador de milhares 9 2 4 2 2 6" xfId="11807" xr:uid="{00000000-0005-0000-0000-000062920000}"/>
    <cellStyle name="Separador de milhares 9 2 4 2 2 6 2" xfId="30991" xr:uid="{00000000-0005-0000-0000-000063920000}"/>
    <cellStyle name="Separador de milhares 9 2 4 2 2 6 3" xfId="41171" xr:uid="{00000000-0005-0000-0000-000064920000}"/>
    <cellStyle name="Separador de milhares 9 2 4 2 2 6 4" xfId="20811" xr:uid="{00000000-0005-0000-0000-000065920000}"/>
    <cellStyle name="Separador de milhares 9 2 4 2 2 7" xfId="12683" xr:uid="{00000000-0005-0000-0000-000066920000}"/>
    <cellStyle name="Separador de milhares 9 2 4 2 2 7 2" xfId="31867" xr:uid="{00000000-0005-0000-0000-000067920000}"/>
    <cellStyle name="Separador de milhares 9 2 4 2 2 7 3" xfId="42047" xr:uid="{00000000-0005-0000-0000-000068920000}"/>
    <cellStyle name="Separador de milhares 9 2 4 2 2 7 4" xfId="21687" xr:uid="{00000000-0005-0000-0000-000069920000}"/>
    <cellStyle name="Separador de milhares 9 2 4 2 2 8" xfId="22564" xr:uid="{00000000-0005-0000-0000-00006A920000}"/>
    <cellStyle name="Separador de milhares 9 2 4 2 2 8 2" xfId="32744" xr:uid="{00000000-0005-0000-0000-00006B920000}"/>
    <cellStyle name="Separador de milhares 9 2 4 2 2 8 3" xfId="42924" xr:uid="{00000000-0005-0000-0000-00006C920000}"/>
    <cellStyle name="Separador de milhares 9 2 4 2 2 9" xfId="23743" xr:uid="{00000000-0005-0000-0000-00006D920000}"/>
    <cellStyle name="Separador de milhares 9 2 4 2 3" xfId="4994" xr:uid="{00000000-0005-0000-0000-00006E920000}"/>
    <cellStyle name="Separador de milhares 9 2 4 2 3 2" xfId="6746" xr:uid="{00000000-0005-0000-0000-00006F920000}"/>
    <cellStyle name="Separador de milhares 9 2 4 2 3 2 2" xfId="25933" xr:uid="{00000000-0005-0000-0000-000070920000}"/>
    <cellStyle name="Separador de milhares 9 2 4 2 3 2 3" xfId="36113" xr:uid="{00000000-0005-0000-0000-000071920000}"/>
    <cellStyle name="Separador de milhares 9 2 4 2 3 2 4" xfId="15752" xr:uid="{00000000-0005-0000-0000-000072920000}"/>
    <cellStyle name="Separador de milhares 9 2 4 2 3 3" xfId="8499" xr:uid="{00000000-0005-0000-0000-000073920000}"/>
    <cellStyle name="Separador de milhares 9 2 4 2 3 3 2" xfId="27686" xr:uid="{00000000-0005-0000-0000-000074920000}"/>
    <cellStyle name="Separador de milhares 9 2 4 2 3 3 3" xfId="37866" xr:uid="{00000000-0005-0000-0000-000075920000}"/>
    <cellStyle name="Separador de milhares 9 2 4 2 3 3 4" xfId="17505" xr:uid="{00000000-0005-0000-0000-000076920000}"/>
    <cellStyle name="Separador de milhares 9 2 4 2 3 4" xfId="10492" xr:uid="{00000000-0005-0000-0000-000077920000}"/>
    <cellStyle name="Separador de milhares 9 2 4 2 3 4 2" xfId="29676" xr:uid="{00000000-0005-0000-0000-000078920000}"/>
    <cellStyle name="Separador de milhares 9 2 4 2 3 4 3" xfId="39856" xr:uid="{00000000-0005-0000-0000-000079920000}"/>
    <cellStyle name="Separador de milhares 9 2 4 2 3 4 4" xfId="19496" xr:uid="{00000000-0005-0000-0000-00007A920000}"/>
    <cellStyle name="Separador de milhares 9 2 4 2 3 5" xfId="24181" xr:uid="{00000000-0005-0000-0000-00007B920000}"/>
    <cellStyle name="Separador de milhares 9 2 4 2 3 6" xfId="34361" xr:uid="{00000000-0005-0000-0000-00007C920000}"/>
    <cellStyle name="Separador de milhares 9 2 4 2 3 7" xfId="14000" xr:uid="{00000000-0005-0000-0000-00007D920000}"/>
    <cellStyle name="Separador de milhares 9 2 4 2 4" xfId="5870" xr:uid="{00000000-0005-0000-0000-00007E920000}"/>
    <cellStyle name="Separador de milhares 9 2 4 2 4 2" xfId="25057" xr:uid="{00000000-0005-0000-0000-00007F920000}"/>
    <cellStyle name="Separador de milhares 9 2 4 2 4 3" xfId="35237" xr:uid="{00000000-0005-0000-0000-000080920000}"/>
    <cellStyle name="Separador de milhares 9 2 4 2 4 4" xfId="14876" xr:uid="{00000000-0005-0000-0000-000081920000}"/>
    <cellStyle name="Separador de milhares 9 2 4 2 5" xfId="7623" xr:uid="{00000000-0005-0000-0000-000082920000}"/>
    <cellStyle name="Separador de milhares 9 2 4 2 5 2" xfId="26810" xr:uid="{00000000-0005-0000-0000-000083920000}"/>
    <cellStyle name="Separador de milhares 9 2 4 2 5 3" xfId="36990" xr:uid="{00000000-0005-0000-0000-000084920000}"/>
    <cellStyle name="Separador de milhares 9 2 4 2 5 4" xfId="16629" xr:uid="{00000000-0005-0000-0000-000085920000}"/>
    <cellStyle name="Separador de milhares 9 2 4 2 6" xfId="9616" xr:uid="{00000000-0005-0000-0000-000086920000}"/>
    <cellStyle name="Separador de milhares 9 2 4 2 6 2" xfId="28800" xr:uid="{00000000-0005-0000-0000-000087920000}"/>
    <cellStyle name="Separador de milhares 9 2 4 2 6 3" xfId="38980" xr:uid="{00000000-0005-0000-0000-000088920000}"/>
    <cellStyle name="Separador de milhares 9 2 4 2 6 4" xfId="18620" xr:uid="{00000000-0005-0000-0000-000089920000}"/>
    <cellStyle name="Separador de milhares 9 2 4 2 7" xfId="11369" xr:uid="{00000000-0005-0000-0000-00008A920000}"/>
    <cellStyle name="Separador de milhares 9 2 4 2 7 2" xfId="30553" xr:uid="{00000000-0005-0000-0000-00008B920000}"/>
    <cellStyle name="Separador de milhares 9 2 4 2 7 3" xfId="40733" xr:uid="{00000000-0005-0000-0000-00008C920000}"/>
    <cellStyle name="Separador de milhares 9 2 4 2 7 4" xfId="20373" xr:uid="{00000000-0005-0000-0000-00008D920000}"/>
    <cellStyle name="Separador de milhares 9 2 4 2 8" xfId="12245" xr:uid="{00000000-0005-0000-0000-00008E920000}"/>
    <cellStyle name="Separador de milhares 9 2 4 2 8 2" xfId="31429" xr:uid="{00000000-0005-0000-0000-00008F920000}"/>
    <cellStyle name="Separador de milhares 9 2 4 2 8 3" xfId="41609" xr:uid="{00000000-0005-0000-0000-000090920000}"/>
    <cellStyle name="Separador de milhares 9 2 4 2 8 4" xfId="21249" xr:uid="{00000000-0005-0000-0000-000091920000}"/>
    <cellStyle name="Separador de milhares 9 2 4 2 9" xfId="22126" xr:uid="{00000000-0005-0000-0000-000092920000}"/>
    <cellStyle name="Separador de milhares 9 2 4 2 9 2" xfId="32306" xr:uid="{00000000-0005-0000-0000-000093920000}"/>
    <cellStyle name="Separador de milhares 9 2 4 2 9 3" xfId="42486" xr:uid="{00000000-0005-0000-0000-000094920000}"/>
    <cellStyle name="Separador de milhares 9 2 4 3" xfId="4336" xr:uid="{00000000-0005-0000-0000-000095920000}"/>
    <cellStyle name="Separador de milhares 9 2 4 3 10" xfId="33704" xr:uid="{00000000-0005-0000-0000-000096920000}"/>
    <cellStyle name="Separador de milhares 9 2 4 3 11" xfId="13343" xr:uid="{00000000-0005-0000-0000-000097920000}"/>
    <cellStyle name="Separador de milhares 9 2 4 3 2" xfId="5213" xr:uid="{00000000-0005-0000-0000-000098920000}"/>
    <cellStyle name="Separador de milhares 9 2 4 3 2 2" xfId="6965" xr:uid="{00000000-0005-0000-0000-000099920000}"/>
    <cellStyle name="Separador de milhares 9 2 4 3 2 2 2" xfId="26152" xr:uid="{00000000-0005-0000-0000-00009A920000}"/>
    <cellStyle name="Separador de milhares 9 2 4 3 2 2 3" xfId="36332" xr:uid="{00000000-0005-0000-0000-00009B920000}"/>
    <cellStyle name="Separador de milhares 9 2 4 3 2 2 4" xfId="15971" xr:uid="{00000000-0005-0000-0000-00009C920000}"/>
    <cellStyle name="Separador de milhares 9 2 4 3 2 3" xfId="8718" xr:uid="{00000000-0005-0000-0000-00009D920000}"/>
    <cellStyle name="Separador de milhares 9 2 4 3 2 3 2" xfId="27905" xr:uid="{00000000-0005-0000-0000-00009E920000}"/>
    <cellStyle name="Separador de milhares 9 2 4 3 2 3 3" xfId="38085" xr:uid="{00000000-0005-0000-0000-00009F920000}"/>
    <cellStyle name="Separador de milhares 9 2 4 3 2 3 4" xfId="17724" xr:uid="{00000000-0005-0000-0000-0000A0920000}"/>
    <cellStyle name="Separador de milhares 9 2 4 3 2 4" xfId="10711" xr:uid="{00000000-0005-0000-0000-0000A1920000}"/>
    <cellStyle name="Separador de milhares 9 2 4 3 2 4 2" xfId="29895" xr:uid="{00000000-0005-0000-0000-0000A2920000}"/>
    <cellStyle name="Separador de milhares 9 2 4 3 2 4 3" xfId="40075" xr:uid="{00000000-0005-0000-0000-0000A3920000}"/>
    <cellStyle name="Separador de milhares 9 2 4 3 2 4 4" xfId="19715" xr:uid="{00000000-0005-0000-0000-0000A4920000}"/>
    <cellStyle name="Separador de milhares 9 2 4 3 2 5" xfId="24400" xr:uid="{00000000-0005-0000-0000-0000A5920000}"/>
    <cellStyle name="Separador de milhares 9 2 4 3 2 6" xfId="34580" xr:uid="{00000000-0005-0000-0000-0000A6920000}"/>
    <cellStyle name="Separador de milhares 9 2 4 3 2 7" xfId="14219" xr:uid="{00000000-0005-0000-0000-0000A7920000}"/>
    <cellStyle name="Separador de milhares 9 2 4 3 3" xfId="6089" xr:uid="{00000000-0005-0000-0000-0000A8920000}"/>
    <cellStyle name="Separador de milhares 9 2 4 3 3 2" xfId="25276" xr:uid="{00000000-0005-0000-0000-0000A9920000}"/>
    <cellStyle name="Separador de milhares 9 2 4 3 3 3" xfId="35456" xr:uid="{00000000-0005-0000-0000-0000AA920000}"/>
    <cellStyle name="Separador de milhares 9 2 4 3 3 4" xfId="15095" xr:uid="{00000000-0005-0000-0000-0000AB920000}"/>
    <cellStyle name="Separador de milhares 9 2 4 3 4" xfId="7842" xr:uid="{00000000-0005-0000-0000-0000AC920000}"/>
    <cellStyle name="Separador de milhares 9 2 4 3 4 2" xfId="27029" xr:uid="{00000000-0005-0000-0000-0000AD920000}"/>
    <cellStyle name="Separador de milhares 9 2 4 3 4 3" xfId="37209" xr:uid="{00000000-0005-0000-0000-0000AE920000}"/>
    <cellStyle name="Separador de milhares 9 2 4 3 4 4" xfId="16848" xr:uid="{00000000-0005-0000-0000-0000AF920000}"/>
    <cellStyle name="Separador de milhares 9 2 4 3 5" xfId="9835" xr:uid="{00000000-0005-0000-0000-0000B0920000}"/>
    <cellStyle name="Separador de milhares 9 2 4 3 5 2" xfId="29019" xr:uid="{00000000-0005-0000-0000-0000B1920000}"/>
    <cellStyle name="Separador de milhares 9 2 4 3 5 3" xfId="39199" xr:uid="{00000000-0005-0000-0000-0000B2920000}"/>
    <cellStyle name="Separador de milhares 9 2 4 3 5 4" xfId="18839" xr:uid="{00000000-0005-0000-0000-0000B3920000}"/>
    <cellStyle name="Separador de milhares 9 2 4 3 6" xfId="11588" xr:uid="{00000000-0005-0000-0000-0000B4920000}"/>
    <cellStyle name="Separador de milhares 9 2 4 3 6 2" xfId="30772" xr:uid="{00000000-0005-0000-0000-0000B5920000}"/>
    <cellStyle name="Separador de milhares 9 2 4 3 6 3" xfId="40952" xr:uid="{00000000-0005-0000-0000-0000B6920000}"/>
    <cellStyle name="Separador de milhares 9 2 4 3 6 4" xfId="20592" xr:uid="{00000000-0005-0000-0000-0000B7920000}"/>
    <cellStyle name="Separador de milhares 9 2 4 3 7" xfId="12464" xr:uid="{00000000-0005-0000-0000-0000B8920000}"/>
    <cellStyle name="Separador de milhares 9 2 4 3 7 2" xfId="31648" xr:uid="{00000000-0005-0000-0000-0000B9920000}"/>
    <cellStyle name="Separador de milhares 9 2 4 3 7 3" xfId="41828" xr:uid="{00000000-0005-0000-0000-0000BA920000}"/>
    <cellStyle name="Separador de milhares 9 2 4 3 7 4" xfId="21468" xr:uid="{00000000-0005-0000-0000-0000BB920000}"/>
    <cellStyle name="Separador de milhares 9 2 4 3 8" xfId="22345" xr:uid="{00000000-0005-0000-0000-0000BC920000}"/>
    <cellStyle name="Separador de milhares 9 2 4 3 8 2" xfId="32525" xr:uid="{00000000-0005-0000-0000-0000BD920000}"/>
    <cellStyle name="Separador de milhares 9 2 4 3 8 3" xfId="42705" xr:uid="{00000000-0005-0000-0000-0000BE920000}"/>
    <cellStyle name="Separador de milhares 9 2 4 3 9" xfId="23524" xr:uid="{00000000-0005-0000-0000-0000BF920000}"/>
    <cellStyle name="Separador de milhares 9 2 4 4" xfId="4775" xr:uid="{00000000-0005-0000-0000-0000C0920000}"/>
    <cellStyle name="Separador de milhares 9 2 4 4 2" xfId="6527" xr:uid="{00000000-0005-0000-0000-0000C1920000}"/>
    <cellStyle name="Separador de milhares 9 2 4 4 2 2" xfId="25714" xr:uid="{00000000-0005-0000-0000-0000C2920000}"/>
    <cellStyle name="Separador de milhares 9 2 4 4 2 3" xfId="35894" xr:uid="{00000000-0005-0000-0000-0000C3920000}"/>
    <cellStyle name="Separador de milhares 9 2 4 4 2 4" xfId="15533" xr:uid="{00000000-0005-0000-0000-0000C4920000}"/>
    <cellStyle name="Separador de milhares 9 2 4 4 3" xfId="8280" xr:uid="{00000000-0005-0000-0000-0000C5920000}"/>
    <cellStyle name="Separador de milhares 9 2 4 4 3 2" xfId="27467" xr:uid="{00000000-0005-0000-0000-0000C6920000}"/>
    <cellStyle name="Separador de milhares 9 2 4 4 3 3" xfId="37647" xr:uid="{00000000-0005-0000-0000-0000C7920000}"/>
    <cellStyle name="Separador de milhares 9 2 4 4 3 4" xfId="17286" xr:uid="{00000000-0005-0000-0000-0000C8920000}"/>
    <cellStyle name="Separador de milhares 9 2 4 4 4" xfId="10273" xr:uid="{00000000-0005-0000-0000-0000C9920000}"/>
    <cellStyle name="Separador de milhares 9 2 4 4 4 2" xfId="29457" xr:uid="{00000000-0005-0000-0000-0000CA920000}"/>
    <cellStyle name="Separador de milhares 9 2 4 4 4 3" xfId="39637" xr:uid="{00000000-0005-0000-0000-0000CB920000}"/>
    <cellStyle name="Separador de milhares 9 2 4 4 4 4" xfId="19277" xr:uid="{00000000-0005-0000-0000-0000CC920000}"/>
    <cellStyle name="Separador de milhares 9 2 4 4 5" xfId="23962" xr:uid="{00000000-0005-0000-0000-0000CD920000}"/>
    <cellStyle name="Separador de milhares 9 2 4 4 6" xfId="34142" xr:uid="{00000000-0005-0000-0000-0000CE920000}"/>
    <cellStyle name="Separador de milhares 9 2 4 4 7" xfId="13781" xr:uid="{00000000-0005-0000-0000-0000CF920000}"/>
    <cellStyle name="Separador de milhares 9 2 4 5" xfId="5651" xr:uid="{00000000-0005-0000-0000-0000D0920000}"/>
    <cellStyle name="Separador de milhares 9 2 4 5 2" xfId="9177" xr:uid="{00000000-0005-0000-0000-0000D1920000}"/>
    <cellStyle name="Separador de milhares 9 2 4 5 2 2" xfId="28361" xr:uid="{00000000-0005-0000-0000-0000D2920000}"/>
    <cellStyle name="Separador de milhares 9 2 4 5 2 3" xfId="38541" xr:uid="{00000000-0005-0000-0000-0000D3920000}"/>
    <cellStyle name="Separador de milhares 9 2 4 5 2 4" xfId="18181" xr:uid="{00000000-0005-0000-0000-0000D4920000}"/>
    <cellStyle name="Separador de milhares 9 2 4 5 3" xfId="24838" xr:uid="{00000000-0005-0000-0000-0000D5920000}"/>
    <cellStyle name="Separador de milhares 9 2 4 5 4" xfId="35018" xr:uid="{00000000-0005-0000-0000-0000D6920000}"/>
    <cellStyle name="Separador de milhares 9 2 4 5 5" xfId="14657" xr:uid="{00000000-0005-0000-0000-0000D7920000}"/>
    <cellStyle name="Separador de milhares 9 2 4 6" xfId="7404" xr:uid="{00000000-0005-0000-0000-0000D8920000}"/>
    <cellStyle name="Separador de milhares 9 2 4 6 2" xfId="26591" xr:uid="{00000000-0005-0000-0000-0000D9920000}"/>
    <cellStyle name="Separador de milhares 9 2 4 6 3" xfId="36771" xr:uid="{00000000-0005-0000-0000-0000DA920000}"/>
    <cellStyle name="Separador de milhares 9 2 4 6 4" xfId="16410" xr:uid="{00000000-0005-0000-0000-0000DB920000}"/>
    <cellStyle name="Separador de milhares 9 2 4 7" xfId="9397" xr:uid="{00000000-0005-0000-0000-0000DC920000}"/>
    <cellStyle name="Separador de milhares 9 2 4 7 2" xfId="28581" xr:uid="{00000000-0005-0000-0000-0000DD920000}"/>
    <cellStyle name="Separador de milhares 9 2 4 7 3" xfId="38761" xr:uid="{00000000-0005-0000-0000-0000DE920000}"/>
    <cellStyle name="Separador de milhares 9 2 4 7 4" xfId="18401" xr:uid="{00000000-0005-0000-0000-0000DF920000}"/>
    <cellStyle name="Separador de milhares 9 2 4 8" xfId="11150" xr:uid="{00000000-0005-0000-0000-0000E0920000}"/>
    <cellStyle name="Separador de milhares 9 2 4 8 2" xfId="30334" xr:uid="{00000000-0005-0000-0000-0000E1920000}"/>
    <cellStyle name="Separador de milhares 9 2 4 8 3" xfId="40514" xr:uid="{00000000-0005-0000-0000-0000E2920000}"/>
    <cellStyle name="Separador de milhares 9 2 4 8 4" xfId="20154" xr:uid="{00000000-0005-0000-0000-0000E3920000}"/>
    <cellStyle name="Separador de milhares 9 2 4 9" xfId="12026" xr:uid="{00000000-0005-0000-0000-0000E4920000}"/>
    <cellStyle name="Separador de milhares 9 2 4 9 2" xfId="31210" xr:uid="{00000000-0005-0000-0000-0000E5920000}"/>
    <cellStyle name="Separador de milhares 9 2 4 9 3" xfId="41390" xr:uid="{00000000-0005-0000-0000-0000E6920000}"/>
    <cellStyle name="Separador de milhares 9 2 4 9 4" xfId="21030" xr:uid="{00000000-0005-0000-0000-0000E7920000}"/>
    <cellStyle name="Separador de milhares 9 2 5" xfId="3999" xr:uid="{00000000-0005-0000-0000-0000E8920000}"/>
    <cellStyle name="Separador de milhares 9 2 5 10" xfId="23187" xr:uid="{00000000-0005-0000-0000-0000E9920000}"/>
    <cellStyle name="Separador de milhares 9 2 5 11" xfId="33367" xr:uid="{00000000-0005-0000-0000-0000EA920000}"/>
    <cellStyle name="Separador de milhares 9 2 5 12" xfId="13006" xr:uid="{00000000-0005-0000-0000-0000EB920000}"/>
    <cellStyle name="Separador de milhares 9 2 5 2" xfId="4437" xr:uid="{00000000-0005-0000-0000-0000EC920000}"/>
    <cellStyle name="Separador de milhares 9 2 5 2 10" xfId="33805" xr:uid="{00000000-0005-0000-0000-0000ED920000}"/>
    <cellStyle name="Separador de milhares 9 2 5 2 11" xfId="13444" xr:uid="{00000000-0005-0000-0000-0000EE920000}"/>
    <cellStyle name="Separador de milhares 9 2 5 2 2" xfId="5314" xr:uid="{00000000-0005-0000-0000-0000EF920000}"/>
    <cellStyle name="Separador de milhares 9 2 5 2 2 2" xfId="7066" xr:uid="{00000000-0005-0000-0000-0000F0920000}"/>
    <cellStyle name="Separador de milhares 9 2 5 2 2 2 2" xfId="26253" xr:uid="{00000000-0005-0000-0000-0000F1920000}"/>
    <cellStyle name="Separador de milhares 9 2 5 2 2 2 3" xfId="36433" xr:uid="{00000000-0005-0000-0000-0000F2920000}"/>
    <cellStyle name="Separador de milhares 9 2 5 2 2 2 4" xfId="16072" xr:uid="{00000000-0005-0000-0000-0000F3920000}"/>
    <cellStyle name="Separador de milhares 9 2 5 2 2 3" xfId="8819" xr:uid="{00000000-0005-0000-0000-0000F4920000}"/>
    <cellStyle name="Separador de milhares 9 2 5 2 2 3 2" xfId="28006" xr:uid="{00000000-0005-0000-0000-0000F5920000}"/>
    <cellStyle name="Separador de milhares 9 2 5 2 2 3 3" xfId="38186" xr:uid="{00000000-0005-0000-0000-0000F6920000}"/>
    <cellStyle name="Separador de milhares 9 2 5 2 2 3 4" xfId="17825" xr:uid="{00000000-0005-0000-0000-0000F7920000}"/>
    <cellStyle name="Separador de milhares 9 2 5 2 2 4" xfId="10812" xr:uid="{00000000-0005-0000-0000-0000F8920000}"/>
    <cellStyle name="Separador de milhares 9 2 5 2 2 4 2" xfId="29996" xr:uid="{00000000-0005-0000-0000-0000F9920000}"/>
    <cellStyle name="Separador de milhares 9 2 5 2 2 4 3" xfId="40176" xr:uid="{00000000-0005-0000-0000-0000FA920000}"/>
    <cellStyle name="Separador de milhares 9 2 5 2 2 4 4" xfId="19816" xr:uid="{00000000-0005-0000-0000-0000FB920000}"/>
    <cellStyle name="Separador de milhares 9 2 5 2 2 5" xfId="24501" xr:uid="{00000000-0005-0000-0000-0000FC920000}"/>
    <cellStyle name="Separador de milhares 9 2 5 2 2 6" xfId="34681" xr:uid="{00000000-0005-0000-0000-0000FD920000}"/>
    <cellStyle name="Separador de milhares 9 2 5 2 2 7" xfId="14320" xr:uid="{00000000-0005-0000-0000-0000FE920000}"/>
    <cellStyle name="Separador de milhares 9 2 5 2 3" xfId="6190" xr:uid="{00000000-0005-0000-0000-0000FF920000}"/>
    <cellStyle name="Separador de milhares 9 2 5 2 3 2" xfId="25377" xr:uid="{00000000-0005-0000-0000-000000930000}"/>
    <cellStyle name="Separador de milhares 9 2 5 2 3 3" xfId="35557" xr:uid="{00000000-0005-0000-0000-000001930000}"/>
    <cellStyle name="Separador de milhares 9 2 5 2 3 4" xfId="15196" xr:uid="{00000000-0005-0000-0000-000002930000}"/>
    <cellStyle name="Separador de milhares 9 2 5 2 4" xfId="7943" xr:uid="{00000000-0005-0000-0000-000003930000}"/>
    <cellStyle name="Separador de milhares 9 2 5 2 4 2" xfId="27130" xr:uid="{00000000-0005-0000-0000-000004930000}"/>
    <cellStyle name="Separador de milhares 9 2 5 2 4 3" xfId="37310" xr:uid="{00000000-0005-0000-0000-000005930000}"/>
    <cellStyle name="Separador de milhares 9 2 5 2 4 4" xfId="16949" xr:uid="{00000000-0005-0000-0000-000006930000}"/>
    <cellStyle name="Separador de milhares 9 2 5 2 5" xfId="9936" xr:uid="{00000000-0005-0000-0000-000007930000}"/>
    <cellStyle name="Separador de milhares 9 2 5 2 5 2" xfId="29120" xr:uid="{00000000-0005-0000-0000-000008930000}"/>
    <cellStyle name="Separador de milhares 9 2 5 2 5 3" xfId="39300" xr:uid="{00000000-0005-0000-0000-000009930000}"/>
    <cellStyle name="Separador de milhares 9 2 5 2 5 4" xfId="18940" xr:uid="{00000000-0005-0000-0000-00000A930000}"/>
    <cellStyle name="Separador de milhares 9 2 5 2 6" xfId="11689" xr:uid="{00000000-0005-0000-0000-00000B930000}"/>
    <cellStyle name="Separador de milhares 9 2 5 2 6 2" xfId="30873" xr:uid="{00000000-0005-0000-0000-00000C930000}"/>
    <cellStyle name="Separador de milhares 9 2 5 2 6 3" xfId="41053" xr:uid="{00000000-0005-0000-0000-00000D930000}"/>
    <cellStyle name="Separador de milhares 9 2 5 2 6 4" xfId="20693" xr:uid="{00000000-0005-0000-0000-00000E930000}"/>
    <cellStyle name="Separador de milhares 9 2 5 2 7" xfId="12565" xr:uid="{00000000-0005-0000-0000-00000F930000}"/>
    <cellStyle name="Separador de milhares 9 2 5 2 7 2" xfId="31749" xr:uid="{00000000-0005-0000-0000-000010930000}"/>
    <cellStyle name="Separador de milhares 9 2 5 2 7 3" xfId="41929" xr:uid="{00000000-0005-0000-0000-000011930000}"/>
    <cellStyle name="Separador de milhares 9 2 5 2 7 4" xfId="21569" xr:uid="{00000000-0005-0000-0000-000012930000}"/>
    <cellStyle name="Separador de milhares 9 2 5 2 8" xfId="22446" xr:uid="{00000000-0005-0000-0000-000013930000}"/>
    <cellStyle name="Separador de milhares 9 2 5 2 8 2" xfId="32626" xr:uid="{00000000-0005-0000-0000-000014930000}"/>
    <cellStyle name="Separador de milhares 9 2 5 2 8 3" xfId="42806" xr:uid="{00000000-0005-0000-0000-000015930000}"/>
    <cellStyle name="Separador de milhares 9 2 5 2 9" xfId="23625" xr:uid="{00000000-0005-0000-0000-000016930000}"/>
    <cellStyle name="Separador de milhares 9 2 5 3" xfId="4876" xr:uid="{00000000-0005-0000-0000-000017930000}"/>
    <cellStyle name="Separador de milhares 9 2 5 3 2" xfId="6628" xr:uid="{00000000-0005-0000-0000-000018930000}"/>
    <cellStyle name="Separador de milhares 9 2 5 3 2 2" xfId="25815" xr:uid="{00000000-0005-0000-0000-000019930000}"/>
    <cellStyle name="Separador de milhares 9 2 5 3 2 3" xfId="35995" xr:uid="{00000000-0005-0000-0000-00001A930000}"/>
    <cellStyle name="Separador de milhares 9 2 5 3 2 4" xfId="15634" xr:uid="{00000000-0005-0000-0000-00001B930000}"/>
    <cellStyle name="Separador de milhares 9 2 5 3 3" xfId="8381" xr:uid="{00000000-0005-0000-0000-00001C930000}"/>
    <cellStyle name="Separador de milhares 9 2 5 3 3 2" xfId="27568" xr:uid="{00000000-0005-0000-0000-00001D930000}"/>
    <cellStyle name="Separador de milhares 9 2 5 3 3 3" xfId="37748" xr:uid="{00000000-0005-0000-0000-00001E930000}"/>
    <cellStyle name="Separador de milhares 9 2 5 3 3 4" xfId="17387" xr:uid="{00000000-0005-0000-0000-00001F930000}"/>
    <cellStyle name="Separador de milhares 9 2 5 3 4" xfId="10374" xr:uid="{00000000-0005-0000-0000-000020930000}"/>
    <cellStyle name="Separador de milhares 9 2 5 3 4 2" xfId="29558" xr:uid="{00000000-0005-0000-0000-000021930000}"/>
    <cellStyle name="Separador de milhares 9 2 5 3 4 3" xfId="39738" xr:uid="{00000000-0005-0000-0000-000022930000}"/>
    <cellStyle name="Separador de milhares 9 2 5 3 4 4" xfId="19378" xr:uid="{00000000-0005-0000-0000-000023930000}"/>
    <cellStyle name="Separador de milhares 9 2 5 3 5" xfId="24063" xr:uid="{00000000-0005-0000-0000-000024930000}"/>
    <cellStyle name="Separador de milhares 9 2 5 3 6" xfId="34243" xr:uid="{00000000-0005-0000-0000-000025930000}"/>
    <cellStyle name="Separador de milhares 9 2 5 3 7" xfId="13882" xr:uid="{00000000-0005-0000-0000-000026930000}"/>
    <cellStyle name="Separador de milhares 9 2 5 4" xfId="5752" xr:uid="{00000000-0005-0000-0000-000027930000}"/>
    <cellStyle name="Separador de milhares 9 2 5 4 2" xfId="24939" xr:uid="{00000000-0005-0000-0000-000028930000}"/>
    <cellStyle name="Separador de milhares 9 2 5 4 3" xfId="35119" xr:uid="{00000000-0005-0000-0000-000029930000}"/>
    <cellStyle name="Separador de milhares 9 2 5 4 4" xfId="14758" xr:uid="{00000000-0005-0000-0000-00002A930000}"/>
    <cellStyle name="Separador de milhares 9 2 5 5" xfId="7505" xr:uid="{00000000-0005-0000-0000-00002B930000}"/>
    <cellStyle name="Separador de milhares 9 2 5 5 2" xfId="26692" xr:uid="{00000000-0005-0000-0000-00002C930000}"/>
    <cellStyle name="Separador de milhares 9 2 5 5 3" xfId="36872" xr:uid="{00000000-0005-0000-0000-00002D930000}"/>
    <cellStyle name="Separador de milhares 9 2 5 5 4" xfId="16511" xr:uid="{00000000-0005-0000-0000-00002E930000}"/>
    <cellStyle name="Separador de milhares 9 2 5 6" xfId="9498" xr:uid="{00000000-0005-0000-0000-00002F930000}"/>
    <cellStyle name="Separador de milhares 9 2 5 6 2" xfId="28682" xr:uid="{00000000-0005-0000-0000-000030930000}"/>
    <cellStyle name="Separador de milhares 9 2 5 6 3" xfId="38862" xr:uid="{00000000-0005-0000-0000-000031930000}"/>
    <cellStyle name="Separador de milhares 9 2 5 6 4" xfId="18502" xr:uid="{00000000-0005-0000-0000-000032930000}"/>
    <cellStyle name="Separador de milhares 9 2 5 7" xfId="11251" xr:uid="{00000000-0005-0000-0000-000033930000}"/>
    <cellStyle name="Separador de milhares 9 2 5 7 2" xfId="30435" xr:uid="{00000000-0005-0000-0000-000034930000}"/>
    <cellStyle name="Separador de milhares 9 2 5 7 3" xfId="40615" xr:uid="{00000000-0005-0000-0000-000035930000}"/>
    <cellStyle name="Separador de milhares 9 2 5 7 4" xfId="20255" xr:uid="{00000000-0005-0000-0000-000036930000}"/>
    <cellStyle name="Separador de milhares 9 2 5 8" xfId="12127" xr:uid="{00000000-0005-0000-0000-000037930000}"/>
    <cellStyle name="Separador de milhares 9 2 5 8 2" xfId="31311" xr:uid="{00000000-0005-0000-0000-000038930000}"/>
    <cellStyle name="Separador de milhares 9 2 5 8 3" xfId="41491" xr:uid="{00000000-0005-0000-0000-000039930000}"/>
    <cellStyle name="Separador de milhares 9 2 5 8 4" xfId="21131" xr:uid="{00000000-0005-0000-0000-00003A930000}"/>
    <cellStyle name="Separador de milhares 9 2 5 9" xfId="22008" xr:uid="{00000000-0005-0000-0000-00003B930000}"/>
    <cellStyle name="Separador de milhares 9 2 5 9 2" xfId="32188" xr:uid="{00000000-0005-0000-0000-00003C930000}"/>
    <cellStyle name="Separador de milhares 9 2 5 9 3" xfId="42368" xr:uid="{00000000-0005-0000-0000-00003D930000}"/>
    <cellStyle name="Separador de milhares 9 2 6" xfId="4218" xr:uid="{00000000-0005-0000-0000-00003E930000}"/>
    <cellStyle name="Separador de milhares 9 2 6 10" xfId="33586" xr:uid="{00000000-0005-0000-0000-00003F930000}"/>
    <cellStyle name="Separador de milhares 9 2 6 11" xfId="13225" xr:uid="{00000000-0005-0000-0000-000040930000}"/>
    <cellStyle name="Separador de milhares 9 2 6 2" xfId="5095" xr:uid="{00000000-0005-0000-0000-000041930000}"/>
    <cellStyle name="Separador de milhares 9 2 6 2 2" xfId="6847" xr:uid="{00000000-0005-0000-0000-000042930000}"/>
    <cellStyle name="Separador de milhares 9 2 6 2 2 2" xfId="26034" xr:uid="{00000000-0005-0000-0000-000043930000}"/>
    <cellStyle name="Separador de milhares 9 2 6 2 2 3" xfId="36214" xr:uid="{00000000-0005-0000-0000-000044930000}"/>
    <cellStyle name="Separador de milhares 9 2 6 2 2 4" xfId="15853" xr:uid="{00000000-0005-0000-0000-000045930000}"/>
    <cellStyle name="Separador de milhares 9 2 6 2 3" xfId="8600" xr:uid="{00000000-0005-0000-0000-000046930000}"/>
    <cellStyle name="Separador de milhares 9 2 6 2 3 2" xfId="27787" xr:uid="{00000000-0005-0000-0000-000047930000}"/>
    <cellStyle name="Separador de milhares 9 2 6 2 3 3" xfId="37967" xr:uid="{00000000-0005-0000-0000-000048930000}"/>
    <cellStyle name="Separador de milhares 9 2 6 2 3 4" xfId="17606" xr:uid="{00000000-0005-0000-0000-000049930000}"/>
    <cellStyle name="Separador de milhares 9 2 6 2 4" xfId="10593" xr:uid="{00000000-0005-0000-0000-00004A930000}"/>
    <cellStyle name="Separador de milhares 9 2 6 2 4 2" xfId="29777" xr:uid="{00000000-0005-0000-0000-00004B930000}"/>
    <cellStyle name="Separador de milhares 9 2 6 2 4 3" xfId="39957" xr:uid="{00000000-0005-0000-0000-00004C930000}"/>
    <cellStyle name="Separador de milhares 9 2 6 2 4 4" xfId="19597" xr:uid="{00000000-0005-0000-0000-00004D930000}"/>
    <cellStyle name="Separador de milhares 9 2 6 2 5" xfId="24282" xr:uid="{00000000-0005-0000-0000-00004E930000}"/>
    <cellStyle name="Separador de milhares 9 2 6 2 6" xfId="34462" xr:uid="{00000000-0005-0000-0000-00004F930000}"/>
    <cellStyle name="Separador de milhares 9 2 6 2 7" xfId="14101" xr:uid="{00000000-0005-0000-0000-000050930000}"/>
    <cellStyle name="Separador de milhares 9 2 6 3" xfId="5971" xr:uid="{00000000-0005-0000-0000-000051930000}"/>
    <cellStyle name="Separador de milhares 9 2 6 3 2" xfId="25158" xr:uid="{00000000-0005-0000-0000-000052930000}"/>
    <cellStyle name="Separador de milhares 9 2 6 3 3" xfId="35338" xr:uid="{00000000-0005-0000-0000-000053930000}"/>
    <cellStyle name="Separador de milhares 9 2 6 3 4" xfId="14977" xr:uid="{00000000-0005-0000-0000-000054930000}"/>
    <cellStyle name="Separador de milhares 9 2 6 4" xfId="7724" xr:uid="{00000000-0005-0000-0000-000055930000}"/>
    <cellStyle name="Separador de milhares 9 2 6 4 2" xfId="26911" xr:uid="{00000000-0005-0000-0000-000056930000}"/>
    <cellStyle name="Separador de milhares 9 2 6 4 3" xfId="37091" xr:uid="{00000000-0005-0000-0000-000057930000}"/>
    <cellStyle name="Separador de milhares 9 2 6 4 4" xfId="16730" xr:uid="{00000000-0005-0000-0000-000058930000}"/>
    <cellStyle name="Separador de milhares 9 2 6 5" xfId="9717" xr:uid="{00000000-0005-0000-0000-000059930000}"/>
    <cellStyle name="Separador de milhares 9 2 6 5 2" xfId="28901" xr:uid="{00000000-0005-0000-0000-00005A930000}"/>
    <cellStyle name="Separador de milhares 9 2 6 5 3" xfId="39081" xr:uid="{00000000-0005-0000-0000-00005B930000}"/>
    <cellStyle name="Separador de milhares 9 2 6 5 4" xfId="18721" xr:uid="{00000000-0005-0000-0000-00005C930000}"/>
    <cellStyle name="Separador de milhares 9 2 6 6" xfId="11470" xr:uid="{00000000-0005-0000-0000-00005D930000}"/>
    <cellStyle name="Separador de milhares 9 2 6 6 2" xfId="30654" xr:uid="{00000000-0005-0000-0000-00005E930000}"/>
    <cellStyle name="Separador de milhares 9 2 6 6 3" xfId="40834" xr:uid="{00000000-0005-0000-0000-00005F930000}"/>
    <cellStyle name="Separador de milhares 9 2 6 6 4" xfId="20474" xr:uid="{00000000-0005-0000-0000-000060930000}"/>
    <cellStyle name="Separador de milhares 9 2 6 7" xfId="12346" xr:uid="{00000000-0005-0000-0000-000061930000}"/>
    <cellStyle name="Separador de milhares 9 2 6 7 2" xfId="31530" xr:uid="{00000000-0005-0000-0000-000062930000}"/>
    <cellStyle name="Separador de milhares 9 2 6 7 3" xfId="41710" xr:uid="{00000000-0005-0000-0000-000063930000}"/>
    <cellStyle name="Separador de milhares 9 2 6 7 4" xfId="21350" xr:uid="{00000000-0005-0000-0000-000064930000}"/>
    <cellStyle name="Separador de milhares 9 2 6 8" xfId="22227" xr:uid="{00000000-0005-0000-0000-000065930000}"/>
    <cellStyle name="Separador de milhares 9 2 6 8 2" xfId="32407" xr:uid="{00000000-0005-0000-0000-000066930000}"/>
    <cellStyle name="Separador de milhares 9 2 6 8 3" xfId="42587" xr:uid="{00000000-0005-0000-0000-000067930000}"/>
    <cellStyle name="Separador de milhares 9 2 6 9" xfId="23406" xr:uid="{00000000-0005-0000-0000-000068930000}"/>
    <cellStyle name="Separador de milhares 9 2 7" xfId="4657" xr:uid="{00000000-0005-0000-0000-000069930000}"/>
    <cellStyle name="Separador de milhares 9 2 7 2" xfId="6409" xr:uid="{00000000-0005-0000-0000-00006A930000}"/>
    <cellStyle name="Separador de milhares 9 2 7 2 2" xfId="25596" xr:uid="{00000000-0005-0000-0000-00006B930000}"/>
    <cellStyle name="Separador de milhares 9 2 7 2 3" xfId="35776" xr:uid="{00000000-0005-0000-0000-00006C930000}"/>
    <cellStyle name="Separador de milhares 9 2 7 2 4" xfId="15415" xr:uid="{00000000-0005-0000-0000-00006D930000}"/>
    <cellStyle name="Separador de milhares 9 2 7 3" xfId="8162" xr:uid="{00000000-0005-0000-0000-00006E930000}"/>
    <cellStyle name="Separador de milhares 9 2 7 3 2" xfId="27349" xr:uid="{00000000-0005-0000-0000-00006F930000}"/>
    <cellStyle name="Separador de milhares 9 2 7 3 3" xfId="37529" xr:uid="{00000000-0005-0000-0000-000070930000}"/>
    <cellStyle name="Separador de milhares 9 2 7 3 4" xfId="17168" xr:uid="{00000000-0005-0000-0000-000071930000}"/>
    <cellStyle name="Separador de milhares 9 2 7 4" xfId="10155" xr:uid="{00000000-0005-0000-0000-000072930000}"/>
    <cellStyle name="Separador de milhares 9 2 7 4 2" xfId="29339" xr:uid="{00000000-0005-0000-0000-000073930000}"/>
    <cellStyle name="Separador de milhares 9 2 7 4 3" xfId="39519" xr:uid="{00000000-0005-0000-0000-000074930000}"/>
    <cellStyle name="Separador de milhares 9 2 7 4 4" xfId="19159" xr:uid="{00000000-0005-0000-0000-000075930000}"/>
    <cellStyle name="Separador de milhares 9 2 7 5" xfId="23844" xr:uid="{00000000-0005-0000-0000-000076930000}"/>
    <cellStyle name="Separador de milhares 9 2 7 6" xfId="34024" xr:uid="{00000000-0005-0000-0000-000077930000}"/>
    <cellStyle name="Separador de milhares 9 2 7 7" xfId="13663" xr:uid="{00000000-0005-0000-0000-000078930000}"/>
    <cellStyle name="Separador de milhares 9 2 8" xfId="5533" xr:uid="{00000000-0005-0000-0000-000079930000}"/>
    <cellStyle name="Separador de milhares 9 2 8 2" xfId="9059" xr:uid="{00000000-0005-0000-0000-00007A930000}"/>
    <cellStyle name="Separador de milhares 9 2 8 2 2" xfId="28243" xr:uid="{00000000-0005-0000-0000-00007B930000}"/>
    <cellStyle name="Separador de milhares 9 2 8 2 3" xfId="38423" xr:uid="{00000000-0005-0000-0000-00007C930000}"/>
    <cellStyle name="Separador de milhares 9 2 8 2 4" xfId="18063" xr:uid="{00000000-0005-0000-0000-00007D930000}"/>
    <cellStyle name="Separador de milhares 9 2 8 3" xfId="24720" xr:uid="{00000000-0005-0000-0000-00007E930000}"/>
    <cellStyle name="Separador de milhares 9 2 8 4" xfId="34900" xr:uid="{00000000-0005-0000-0000-00007F930000}"/>
    <cellStyle name="Separador de milhares 9 2 8 5" xfId="14539" xr:uid="{00000000-0005-0000-0000-000080930000}"/>
    <cellStyle name="Separador de milhares 9 2 9" xfId="7286" xr:uid="{00000000-0005-0000-0000-000081930000}"/>
    <cellStyle name="Separador de milhares 9 2 9 2" xfId="26473" xr:uid="{00000000-0005-0000-0000-000082930000}"/>
    <cellStyle name="Separador de milhares 9 2 9 3" xfId="36653" xr:uid="{00000000-0005-0000-0000-000083930000}"/>
    <cellStyle name="Separador de milhares 9 2 9 4" xfId="16292" xr:uid="{00000000-0005-0000-0000-000084930000}"/>
    <cellStyle name="Separador de milhares 9 20" xfId="43440" xr:uid="{00000000-0005-0000-0000-000085930000}"/>
    <cellStyle name="Separador de milhares 9 21" xfId="12707" xr:uid="{00000000-0005-0000-0000-000086930000}"/>
    <cellStyle name="Separador de milhares 9 3" xfId="3779" xr:uid="{00000000-0005-0000-0000-000087930000}"/>
    <cellStyle name="Separador de milhares 9 3 10" xfId="11911" xr:uid="{00000000-0005-0000-0000-000088930000}"/>
    <cellStyle name="Separador de milhares 9 3 10 2" xfId="31095" xr:uid="{00000000-0005-0000-0000-000089930000}"/>
    <cellStyle name="Separador de milhares 9 3 10 3" xfId="41275" xr:uid="{00000000-0005-0000-0000-00008A930000}"/>
    <cellStyle name="Separador de milhares 9 3 10 4" xfId="20915" xr:uid="{00000000-0005-0000-0000-00008B930000}"/>
    <cellStyle name="Separador de milhares 9 3 11" xfId="21792" xr:uid="{00000000-0005-0000-0000-00008C930000}"/>
    <cellStyle name="Separador de milhares 9 3 11 2" xfId="31972" xr:uid="{00000000-0005-0000-0000-00008D930000}"/>
    <cellStyle name="Separador de milhares 9 3 11 3" xfId="42152" xr:uid="{00000000-0005-0000-0000-00008E930000}"/>
    <cellStyle name="Separador de milhares 9 3 12" xfId="22688" xr:uid="{00000000-0005-0000-0000-00008F930000}"/>
    <cellStyle name="Separador de milhares 9 3 12 2" xfId="32868" xr:uid="{00000000-0005-0000-0000-000090930000}"/>
    <cellStyle name="Separador de milhares 9 3 12 3" xfId="43048" xr:uid="{00000000-0005-0000-0000-000091930000}"/>
    <cellStyle name="Separador de milhares 9 3 13" xfId="22927" xr:uid="{00000000-0005-0000-0000-000092930000}"/>
    <cellStyle name="Separador de milhares 9 3 14" xfId="23096" xr:uid="{00000000-0005-0000-0000-000093930000}"/>
    <cellStyle name="Separador de milhares 9 3 15" xfId="33107" xr:uid="{00000000-0005-0000-0000-000094930000}"/>
    <cellStyle name="Separador de milhares 9 3 16" xfId="33276" xr:uid="{00000000-0005-0000-0000-000095930000}"/>
    <cellStyle name="Separador de milhares 9 3 17" xfId="43287" xr:uid="{00000000-0005-0000-0000-000096930000}"/>
    <cellStyle name="Separador de milhares 9 3 18" xfId="43526" xr:uid="{00000000-0005-0000-0000-000097930000}"/>
    <cellStyle name="Separador de milhares 9 3 19" xfId="12790" xr:uid="{00000000-0005-0000-0000-000098930000}"/>
    <cellStyle name="Separador de milhares 9 3 2" xfId="3900" xr:uid="{00000000-0005-0000-0000-000099930000}"/>
    <cellStyle name="Separador de milhares 9 3 2 10" xfId="21910" xr:uid="{00000000-0005-0000-0000-00009A930000}"/>
    <cellStyle name="Separador de milhares 9 3 2 10 2" xfId="32090" xr:uid="{00000000-0005-0000-0000-00009B930000}"/>
    <cellStyle name="Separador de milhares 9 3 2 10 3" xfId="42270" xr:uid="{00000000-0005-0000-0000-00009C930000}"/>
    <cellStyle name="Separador de milhares 9 3 2 11" xfId="22806" xr:uid="{00000000-0005-0000-0000-00009D930000}"/>
    <cellStyle name="Separador de milhares 9 3 2 11 2" xfId="32986" xr:uid="{00000000-0005-0000-0000-00009E930000}"/>
    <cellStyle name="Separador de milhares 9 3 2 11 3" xfId="43166" xr:uid="{00000000-0005-0000-0000-00009F930000}"/>
    <cellStyle name="Separador de milhares 9 3 2 12" xfId="23045" xr:uid="{00000000-0005-0000-0000-0000A0930000}"/>
    <cellStyle name="Separador de milhares 9 3 2 13" xfId="33225" xr:uid="{00000000-0005-0000-0000-0000A1930000}"/>
    <cellStyle name="Separador de milhares 9 3 2 14" xfId="43405" xr:uid="{00000000-0005-0000-0000-0000A2930000}"/>
    <cellStyle name="Separador de milhares 9 3 2 15" xfId="43644" xr:uid="{00000000-0005-0000-0000-0000A3930000}"/>
    <cellStyle name="Separador de milhares 9 3 2 16" xfId="12908" xr:uid="{00000000-0005-0000-0000-0000A4930000}"/>
    <cellStyle name="Separador de milhares 9 3 2 2" xfId="4120" xr:uid="{00000000-0005-0000-0000-0000A5930000}"/>
    <cellStyle name="Separador de milhares 9 3 2 2 10" xfId="23308" xr:uid="{00000000-0005-0000-0000-0000A6930000}"/>
    <cellStyle name="Separador de milhares 9 3 2 2 11" xfId="33488" xr:uid="{00000000-0005-0000-0000-0000A7930000}"/>
    <cellStyle name="Separador de milhares 9 3 2 2 12" xfId="13127" xr:uid="{00000000-0005-0000-0000-0000A8930000}"/>
    <cellStyle name="Separador de milhares 9 3 2 2 2" xfId="4558" xr:uid="{00000000-0005-0000-0000-0000A9930000}"/>
    <cellStyle name="Separador de milhares 9 3 2 2 2 10" xfId="33926" xr:uid="{00000000-0005-0000-0000-0000AA930000}"/>
    <cellStyle name="Separador de milhares 9 3 2 2 2 11" xfId="13565" xr:uid="{00000000-0005-0000-0000-0000AB930000}"/>
    <cellStyle name="Separador de milhares 9 3 2 2 2 2" xfId="5435" xr:uid="{00000000-0005-0000-0000-0000AC930000}"/>
    <cellStyle name="Separador de milhares 9 3 2 2 2 2 2" xfId="7187" xr:uid="{00000000-0005-0000-0000-0000AD930000}"/>
    <cellStyle name="Separador de milhares 9 3 2 2 2 2 2 2" xfId="26374" xr:uid="{00000000-0005-0000-0000-0000AE930000}"/>
    <cellStyle name="Separador de milhares 9 3 2 2 2 2 2 3" xfId="36554" xr:uid="{00000000-0005-0000-0000-0000AF930000}"/>
    <cellStyle name="Separador de milhares 9 3 2 2 2 2 2 4" xfId="16193" xr:uid="{00000000-0005-0000-0000-0000B0930000}"/>
    <cellStyle name="Separador de milhares 9 3 2 2 2 2 3" xfId="8940" xr:uid="{00000000-0005-0000-0000-0000B1930000}"/>
    <cellStyle name="Separador de milhares 9 3 2 2 2 2 3 2" xfId="28127" xr:uid="{00000000-0005-0000-0000-0000B2930000}"/>
    <cellStyle name="Separador de milhares 9 3 2 2 2 2 3 3" xfId="38307" xr:uid="{00000000-0005-0000-0000-0000B3930000}"/>
    <cellStyle name="Separador de milhares 9 3 2 2 2 2 3 4" xfId="17946" xr:uid="{00000000-0005-0000-0000-0000B4930000}"/>
    <cellStyle name="Separador de milhares 9 3 2 2 2 2 4" xfId="10933" xr:uid="{00000000-0005-0000-0000-0000B5930000}"/>
    <cellStyle name="Separador de milhares 9 3 2 2 2 2 4 2" xfId="30117" xr:uid="{00000000-0005-0000-0000-0000B6930000}"/>
    <cellStyle name="Separador de milhares 9 3 2 2 2 2 4 3" xfId="40297" xr:uid="{00000000-0005-0000-0000-0000B7930000}"/>
    <cellStyle name="Separador de milhares 9 3 2 2 2 2 4 4" xfId="19937" xr:uid="{00000000-0005-0000-0000-0000B8930000}"/>
    <cellStyle name="Separador de milhares 9 3 2 2 2 2 5" xfId="24622" xr:uid="{00000000-0005-0000-0000-0000B9930000}"/>
    <cellStyle name="Separador de milhares 9 3 2 2 2 2 6" xfId="34802" xr:uid="{00000000-0005-0000-0000-0000BA930000}"/>
    <cellStyle name="Separador de milhares 9 3 2 2 2 2 7" xfId="14441" xr:uid="{00000000-0005-0000-0000-0000BB930000}"/>
    <cellStyle name="Separador de milhares 9 3 2 2 2 3" xfId="6311" xr:uid="{00000000-0005-0000-0000-0000BC930000}"/>
    <cellStyle name="Separador de milhares 9 3 2 2 2 3 2" xfId="25498" xr:uid="{00000000-0005-0000-0000-0000BD930000}"/>
    <cellStyle name="Separador de milhares 9 3 2 2 2 3 3" xfId="35678" xr:uid="{00000000-0005-0000-0000-0000BE930000}"/>
    <cellStyle name="Separador de milhares 9 3 2 2 2 3 4" xfId="15317" xr:uid="{00000000-0005-0000-0000-0000BF930000}"/>
    <cellStyle name="Separador de milhares 9 3 2 2 2 4" xfId="8064" xr:uid="{00000000-0005-0000-0000-0000C0930000}"/>
    <cellStyle name="Separador de milhares 9 3 2 2 2 4 2" xfId="27251" xr:uid="{00000000-0005-0000-0000-0000C1930000}"/>
    <cellStyle name="Separador de milhares 9 3 2 2 2 4 3" xfId="37431" xr:uid="{00000000-0005-0000-0000-0000C2930000}"/>
    <cellStyle name="Separador de milhares 9 3 2 2 2 4 4" xfId="17070" xr:uid="{00000000-0005-0000-0000-0000C3930000}"/>
    <cellStyle name="Separador de milhares 9 3 2 2 2 5" xfId="10057" xr:uid="{00000000-0005-0000-0000-0000C4930000}"/>
    <cellStyle name="Separador de milhares 9 3 2 2 2 5 2" xfId="29241" xr:uid="{00000000-0005-0000-0000-0000C5930000}"/>
    <cellStyle name="Separador de milhares 9 3 2 2 2 5 3" xfId="39421" xr:uid="{00000000-0005-0000-0000-0000C6930000}"/>
    <cellStyle name="Separador de milhares 9 3 2 2 2 5 4" xfId="19061" xr:uid="{00000000-0005-0000-0000-0000C7930000}"/>
    <cellStyle name="Separador de milhares 9 3 2 2 2 6" xfId="11810" xr:uid="{00000000-0005-0000-0000-0000C8930000}"/>
    <cellStyle name="Separador de milhares 9 3 2 2 2 6 2" xfId="30994" xr:uid="{00000000-0005-0000-0000-0000C9930000}"/>
    <cellStyle name="Separador de milhares 9 3 2 2 2 6 3" xfId="41174" xr:uid="{00000000-0005-0000-0000-0000CA930000}"/>
    <cellStyle name="Separador de milhares 9 3 2 2 2 6 4" xfId="20814" xr:uid="{00000000-0005-0000-0000-0000CB930000}"/>
    <cellStyle name="Separador de milhares 9 3 2 2 2 7" xfId="12686" xr:uid="{00000000-0005-0000-0000-0000CC930000}"/>
    <cellStyle name="Separador de milhares 9 3 2 2 2 7 2" xfId="31870" xr:uid="{00000000-0005-0000-0000-0000CD930000}"/>
    <cellStyle name="Separador de milhares 9 3 2 2 2 7 3" xfId="42050" xr:uid="{00000000-0005-0000-0000-0000CE930000}"/>
    <cellStyle name="Separador de milhares 9 3 2 2 2 7 4" xfId="21690" xr:uid="{00000000-0005-0000-0000-0000CF930000}"/>
    <cellStyle name="Separador de milhares 9 3 2 2 2 8" xfId="22567" xr:uid="{00000000-0005-0000-0000-0000D0930000}"/>
    <cellStyle name="Separador de milhares 9 3 2 2 2 8 2" xfId="32747" xr:uid="{00000000-0005-0000-0000-0000D1930000}"/>
    <cellStyle name="Separador de milhares 9 3 2 2 2 8 3" xfId="42927" xr:uid="{00000000-0005-0000-0000-0000D2930000}"/>
    <cellStyle name="Separador de milhares 9 3 2 2 2 9" xfId="23746" xr:uid="{00000000-0005-0000-0000-0000D3930000}"/>
    <cellStyle name="Separador de milhares 9 3 2 2 3" xfId="4997" xr:uid="{00000000-0005-0000-0000-0000D4930000}"/>
    <cellStyle name="Separador de milhares 9 3 2 2 3 2" xfId="6749" xr:uid="{00000000-0005-0000-0000-0000D5930000}"/>
    <cellStyle name="Separador de milhares 9 3 2 2 3 2 2" xfId="25936" xr:uid="{00000000-0005-0000-0000-0000D6930000}"/>
    <cellStyle name="Separador de milhares 9 3 2 2 3 2 3" xfId="36116" xr:uid="{00000000-0005-0000-0000-0000D7930000}"/>
    <cellStyle name="Separador de milhares 9 3 2 2 3 2 4" xfId="15755" xr:uid="{00000000-0005-0000-0000-0000D8930000}"/>
    <cellStyle name="Separador de milhares 9 3 2 2 3 3" xfId="8502" xr:uid="{00000000-0005-0000-0000-0000D9930000}"/>
    <cellStyle name="Separador de milhares 9 3 2 2 3 3 2" xfId="27689" xr:uid="{00000000-0005-0000-0000-0000DA930000}"/>
    <cellStyle name="Separador de milhares 9 3 2 2 3 3 3" xfId="37869" xr:uid="{00000000-0005-0000-0000-0000DB930000}"/>
    <cellStyle name="Separador de milhares 9 3 2 2 3 3 4" xfId="17508" xr:uid="{00000000-0005-0000-0000-0000DC930000}"/>
    <cellStyle name="Separador de milhares 9 3 2 2 3 4" xfId="10495" xr:uid="{00000000-0005-0000-0000-0000DD930000}"/>
    <cellStyle name="Separador de milhares 9 3 2 2 3 4 2" xfId="29679" xr:uid="{00000000-0005-0000-0000-0000DE930000}"/>
    <cellStyle name="Separador de milhares 9 3 2 2 3 4 3" xfId="39859" xr:uid="{00000000-0005-0000-0000-0000DF930000}"/>
    <cellStyle name="Separador de milhares 9 3 2 2 3 4 4" xfId="19499" xr:uid="{00000000-0005-0000-0000-0000E0930000}"/>
    <cellStyle name="Separador de milhares 9 3 2 2 3 5" xfId="24184" xr:uid="{00000000-0005-0000-0000-0000E1930000}"/>
    <cellStyle name="Separador de milhares 9 3 2 2 3 6" xfId="34364" xr:uid="{00000000-0005-0000-0000-0000E2930000}"/>
    <cellStyle name="Separador de milhares 9 3 2 2 3 7" xfId="14003" xr:uid="{00000000-0005-0000-0000-0000E3930000}"/>
    <cellStyle name="Separador de milhares 9 3 2 2 4" xfId="5873" xr:uid="{00000000-0005-0000-0000-0000E4930000}"/>
    <cellStyle name="Separador de milhares 9 3 2 2 4 2" xfId="25060" xr:uid="{00000000-0005-0000-0000-0000E5930000}"/>
    <cellStyle name="Separador de milhares 9 3 2 2 4 3" xfId="35240" xr:uid="{00000000-0005-0000-0000-0000E6930000}"/>
    <cellStyle name="Separador de milhares 9 3 2 2 4 4" xfId="14879" xr:uid="{00000000-0005-0000-0000-0000E7930000}"/>
    <cellStyle name="Separador de milhares 9 3 2 2 5" xfId="7626" xr:uid="{00000000-0005-0000-0000-0000E8930000}"/>
    <cellStyle name="Separador de milhares 9 3 2 2 5 2" xfId="26813" xr:uid="{00000000-0005-0000-0000-0000E9930000}"/>
    <cellStyle name="Separador de milhares 9 3 2 2 5 3" xfId="36993" xr:uid="{00000000-0005-0000-0000-0000EA930000}"/>
    <cellStyle name="Separador de milhares 9 3 2 2 5 4" xfId="16632" xr:uid="{00000000-0005-0000-0000-0000EB930000}"/>
    <cellStyle name="Separador de milhares 9 3 2 2 6" xfId="9619" xr:uid="{00000000-0005-0000-0000-0000EC930000}"/>
    <cellStyle name="Separador de milhares 9 3 2 2 6 2" xfId="28803" xr:uid="{00000000-0005-0000-0000-0000ED930000}"/>
    <cellStyle name="Separador de milhares 9 3 2 2 6 3" xfId="38983" xr:uid="{00000000-0005-0000-0000-0000EE930000}"/>
    <cellStyle name="Separador de milhares 9 3 2 2 6 4" xfId="18623" xr:uid="{00000000-0005-0000-0000-0000EF930000}"/>
    <cellStyle name="Separador de milhares 9 3 2 2 7" xfId="11372" xr:uid="{00000000-0005-0000-0000-0000F0930000}"/>
    <cellStyle name="Separador de milhares 9 3 2 2 7 2" xfId="30556" xr:uid="{00000000-0005-0000-0000-0000F1930000}"/>
    <cellStyle name="Separador de milhares 9 3 2 2 7 3" xfId="40736" xr:uid="{00000000-0005-0000-0000-0000F2930000}"/>
    <cellStyle name="Separador de milhares 9 3 2 2 7 4" xfId="20376" xr:uid="{00000000-0005-0000-0000-0000F3930000}"/>
    <cellStyle name="Separador de milhares 9 3 2 2 8" xfId="12248" xr:uid="{00000000-0005-0000-0000-0000F4930000}"/>
    <cellStyle name="Separador de milhares 9 3 2 2 8 2" xfId="31432" xr:uid="{00000000-0005-0000-0000-0000F5930000}"/>
    <cellStyle name="Separador de milhares 9 3 2 2 8 3" xfId="41612" xr:uid="{00000000-0005-0000-0000-0000F6930000}"/>
    <cellStyle name="Separador de milhares 9 3 2 2 8 4" xfId="21252" xr:uid="{00000000-0005-0000-0000-0000F7930000}"/>
    <cellStyle name="Separador de milhares 9 3 2 2 9" xfId="22129" xr:uid="{00000000-0005-0000-0000-0000F8930000}"/>
    <cellStyle name="Separador de milhares 9 3 2 2 9 2" xfId="32309" xr:uid="{00000000-0005-0000-0000-0000F9930000}"/>
    <cellStyle name="Separador de milhares 9 3 2 2 9 3" xfId="42489" xr:uid="{00000000-0005-0000-0000-0000FA930000}"/>
    <cellStyle name="Separador de milhares 9 3 2 3" xfId="4339" xr:uid="{00000000-0005-0000-0000-0000FB930000}"/>
    <cellStyle name="Separador de milhares 9 3 2 3 10" xfId="33707" xr:uid="{00000000-0005-0000-0000-0000FC930000}"/>
    <cellStyle name="Separador de milhares 9 3 2 3 11" xfId="13346" xr:uid="{00000000-0005-0000-0000-0000FD930000}"/>
    <cellStyle name="Separador de milhares 9 3 2 3 2" xfId="5216" xr:uid="{00000000-0005-0000-0000-0000FE930000}"/>
    <cellStyle name="Separador de milhares 9 3 2 3 2 2" xfId="6968" xr:uid="{00000000-0005-0000-0000-0000FF930000}"/>
    <cellStyle name="Separador de milhares 9 3 2 3 2 2 2" xfId="26155" xr:uid="{00000000-0005-0000-0000-000000940000}"/>
    <cellStyle name="Separador de milhares 9 3 2 3 2 2 3" xfId="36335" xr:uid="{00000000-0005-0000-0000-000001940000}"/>
    <cellStyle name="Separador de milhares 9 3 2 3 2 2 4" xfId="15974" xr:uid="{00000000-0005-0000-0000-000002940000}"/>
    <cellStyle name="Separador de milhares 9 3 2 3 2 3" xfId="8721" xr:uid="{00000000-0005-0000-0000-000003940000}"/>
    <cellStyle name="Separador de milhares 9 3 2 3 2 3 2" xfId="27908" xr:uid="{00000000-0005-0000-0000-000004940000}"/>
    <cellStyle name="Separador de milhares 9 3 2 3 2 3 3" xfId="38088" xr:uid="{00000000-0005-0000-0000-000005940000}"/>
    <cellStyle name="Separador de milhares 9 3 2 3 2 3 4" xfId="17727" xr:uid="{00000000-0005-0000-0000-000006940000}"/>
    <cellStyle name="Separador de milhares 9 3 2 3 2 4" xfId="10714" xr:uid="{00000000-0005-0000-0000-000007940000}"/>
    <cellStyle name="Separador de milhares 9 3 2 3 2 4 2" xfId="29898" xr:uid="{00000000-0005-0000-0000-000008940000}"/>
    <cellStyle name="Separador de milhares 9 3 2 3 2 4 3" xfId="40078" xr:uid="{00000000-0005-0000-0000-000009940000}"/>
    <cellStyle name="Separador de milhares 9 3 2 3 2 4 4" xfId="19718" xr:uid="{00000000-0005-0000-0000-00000A940000}"/>
    <cellStyle name="Separador de milhares 9 3 2 3 2 5" xfId="24403" xr:uid="{00000000-0005-0000-0000-00000B940000}"/>
    <cellStyle name="Separador de milhares 9 3 2 3 2 6" xfId="34583" xr:uid="{00000000-0005-0000-0000-00000C940000}"/>
    <cellStyle name="Separador de milhares 9 3 2 3 2 7" xfId="14222" xr:uid="{00000000-0005-0000-0000-00000D940000}"/>
    <cellStyle name="Separador de milhares 9 3 2 3 3" xfId="6092" xr:uid="{00000000-0005-0000-0000-00000E940000}"/>
    <cellStyle name="Separador de milhares 9 3 2 3 3 2" xfId="25279" xr:uid="{00000000-0005-0000-0000-00000F940000}"/>
    <cellStyle name="Separador de milhares 9 3 2 3 3 3" xfId="35459" xr:uid="{00000000-0005-0000-0000-000010940000}"/>
    <cellStyle name="Separador de milhares 9 3 2 3 3 4" xfId="15098" xr:uid="{00000000-0005-0000-0000-000011940000}"/>
    <cellStyle name="Separador de milhares 9 3 2 3 4" xfId="7845" xr:uid="{00000000-0005-0000-0000-000012940000}"/>
    <cellStyle name="Separador de milhares 9 3 2 3 4 2" xfId="27032" xr:uid="{00000000-0005-0000-0000-000013940000}"/>
    <cellStyle name="Separador de milhares 9 3 2 3 4 3" xfId="37212" xr:uid="{00000000-0005-0000-0000-000014940000}"/>
    <cellStyle name="Separador de milhares 9 3 2 3 4 4" xfId="16851" xr:uid="{00000000-0005-0000-0000-000015940000}"/>
    <cellStyle name="Separador de milhares 9 3 2 3 5" xfId="9838" xr:uid="{00000000-0005-0000-0000-000016940000}"/>
    <cellStyle name="Separador de milhares 9 3 2 3 5 2" xfId="29022" xr:uid="{00000000-0005-0000-0000-000017940000}"/>
    <cellStyle name="Separador de milhares 9 3 2 3 5 3" xfId="39202" xr:uid="{00000000-0005-0000-0000-000018940000}"/>
    <cellStyle name="Separador de milhares 9 3 2 3 5 4" xfId="18842" xr:uid="{00000000-0005-0000-0000-000019940000}"/>
    <cellStyle name="Separador de milhares 9 3 2 3 6" xfId="11591" xr:uid="{00000000-0005-0000-0000-00001A940000}"/>
    <cellStyle name="Separador de milhares 9 3 2 3 6 2" xfId="30775" xr:uid="{00000000-0005-0000-0000-00001B940000}"/>
    <cellStyle name="Separador de milhares 9 3 2 3 6 3" xfId="40955" xr:uid="{00000000-0005-0000-0000-00001C940000}"/>
    <cellStyle name="Separador de milhares 9 3 2 3 6 4" xfId="20595" xr:uid="{00000000-0005-0000-0000-00001D940000}"/>
    <cellStyle name="Separador de milhares 9 3 2 3 7" xfId="12467" xr:uid="{00000000-0005-0000-0000-00001E940000}"/>
    <cellStyle name="Separador de milhares 9 3 2 3 7 2" xfId="31651" xr:uid="{00000000-0005-0000-0000-00001F940000}"/>
    <cellStyle name="Separador de milhares 9 3 2 3 7 3" xfId="41831" xr:uid="{00000000-0005-0000-0000-000020940000}"/>
    <cellStyle name="Separador de milhares 9 3 2 3 7 4" xfId="21471" xr:uid="{00000000-0005-0000-0000-000021940000}"/>
    <cellStyle name="Separador de milhares 9 3 2 3 8" xfId="22348" xr:uid="{00000000-0005-0000-0000-000022940000}"/>
    <cellStyle name="Separador de milhares 9 3 2 3 8 2" xfId="32528" xr:uid="{00000000-0005-0000-0000-000023940000}"/>
    <cellStyle name="Separador de milhares 9 3 2 3 8 3" xfId="42708" xr:uid="{00000000-0005-0000-0000-000024940000}"/>
    <cellStyle name="Separador de milhares 9 3 2 3 9" xfId="23527" xr:uid="{00000000-0005-0000-0000-000025940000}"/>
    <cellStyle name="Separador de milhares 9 3 2 4" xfId="4778" xr:uid="{00000000-0005-0000-0000-000026940000}"/>
    <cellStyle name="Separador de milhares 9 3 2 4 2" xfId="6530" xr:uid="{00000000-0005-0000-0000-000027940000}"/>
    <cellStyle name="Separador de milhares 9 3 2 4 2 2" xfId="25717" xr:uid="{00000000-0005-0000-0000-000028940000}"/>
    <cellStyle name="Separador de milhares 9 3 2 4 2 3" xfId="35897" xr:uid="{00000000-0005-0000-0000-000029940000}"/>
    <cellStyle name="Separador de milhares 9 3 2 4 2 4" xfId="15536" xr:uid="{00000000-0005-0000-0000-00002A940000}"/>
    <cellStyle name="Separador de milhares 9 3 2 4 3" xfId="8283" xr:uid="{00000000-0005-0000-0000-00002B940000}"/>
    <cellStyle name="Separador de milhares 9 3 2 4 3 2" xfId="27470" xr:uid="{00000000-0005-0000-0000-00002C940000}"/>
    <cellStyle name="Separador de milhares 9 3 2 4 3 3" xfId="37650" xr:uid="{00000000-0005-0000-0000-00002D940000}"/>
    <cellStyle name="Separador de milhares 9 3 2 4 3 4" xfId="17289" xr:uid="{00000000-0005-0000-0000-00002E940000}"/>
    <cellStyle name="Separador de milhares 9 3 2 4 4" xfId="10276" xr:uid="{00000000-0005-0000-0000-00002F940000}"/>
    <cellStyle name="Separador de milhares 9 3 2 4 4 2" xfId="29460" xr:uid="{00000000-0005-0000-0000-000030940000}"/>
    <cellStyle name="Separador de milhares 9 3 2 4 4 3" xfId="39640" xr:uid="{00000000-0005-0000-0000-000031940000}"/>
    <cellStyle name="Separador de milhares 9 3 2 4 4 4" xfId="19280" xr:uid="{00000000-0005-0000-0000-000032940000}"/>
    <cellStyle name="Separador de milhares 9 3 2 4 5" xfId="23965" xr:uid="{00000000-0005-0000-0000-000033940000}"/>
    <cellStyle name="Separador de milhares 9 3 2 4 6" xfId="34145" xr:uid="{00000000-0005-0000-0000-000034940000}"/>
    <cellStyle name="Separador de milhares 9 3 2 4 7" xfId="13784" xr:uid="{00000000-0005-0000-0000-000035940000}"/>
    <cellStyle name="Separador de milhares 9 3 2 5" xfId="5654" xr:uid="{00000000-0005-0000-0000-000036940000}"/>
    <cellStyle name="Separador de milhares 9 3 2 5 2" xfId="9180" xr:uid="{00000000-0005-0000-0000-000037940000}"/>
    <cellStyle name="Separador de milhares 9 3 2 5 2 2" xfId="28364" xr:uid="{00000000-0005-0000-0000-000038940000}"/>
    <cellStyle name="Separador de milhares 9 3 2 5 2 3" xfId="38544" xr:uid="{00000000-0005-0000-0000-000039940000}"/>
    <cellStyle name="Separador de milhares 9 3 2 5 2 4" xfId="18184" xr:uid="{00000000-0005-0000-0000-00003A940000}"/>
    <cellStyle name="Separador de milhares 9 3 2 5 3" xfId="24841" xr:uid="{00000000-0005-0000-0000-00003B940000}"/>
    <cellStyle name="Separador de milhares 9 3 2 5 4" xfId="35021" xr:uid="{00000000-0005-0000-0000-00003C940000}"/>
    <cellStyle name="Separador de milhares 9 3 2 5 5" xfId="14660" xr:uid="{00000000-0005-0000-0000-00003D940000}"/>
    <cellStyle name="Separador de milhares 9 3 2 6" xfId="7407" xr:uid="{00000000-0005-0000-0000-00003E940000}"/>
    <cellStyle name="Separador de milhares 9 3 2 6 2" xfId="26594" xr:uid="{00000000-0005-0000-0000-00003F940000}"/>
    <cellStyle name="Separador de milhares 9 3 2 6 3" xfId="36774" xr:uid="{00000000-0005-0000-0000-000040940000}"/>
    <cellStyle name="Separador de milhares 9 3 2 6 4" xfId="16413" xr:uid="{00000000-0005-0000-0000-000041940000}"/>
    <cellStyle name="Separador de milhares 9 3 2 7" xfId="9400" xr:uid="{00000000-0005-0000-0000-000042940000}"/>
    <cellStyle name="Separador de milhares 9 3 2 7 2" xfId="28584" xr:uid="{00000000-0005-0000-0000-000043940000}"/>
    <cellStyle name="Separador de milhares 9 3 2 7 3" xfId="38764" xr:uid="{00000000-0005-0000-0000-000044940000}"/>
    <cellStyle name="Separador de milhares 9 3 2 7 4" xfId="18404" xr:uid="{00000000-0005-0000-0000-000045940000}"/>
    <cellStyle name="Separador de milhares 9 3 2 8" xfId="11153" xr:uid="{00000000-0005-0000-0000-000046940000}"/>
    <cellStyle name="Separador de milhares 9 3 2 8 2" xfId="30337" xr:uid="{00000000-0005-0000-0000-000047940000}"/>
    <cellStyle name="Separador de milhares 9 3 2 8 3" xfId="40517" xr:uid="{00000000-0005-0000-0000-000048940000}"/>
    <cellStyle name="Separador de milhares 9 3 2 8 4" xfId="20157" xr:uid="{00000000-0005-0000-0000-000049940000}"/>
    <cellStyle name="Separador de milhares 9 3 2 9" xfId="12029" xr:uid="{00000000-0005-0000-0000-00004A940000}"/>
    <cellStyle name="Separador de milhares 9 3 2 9 2" xfId="31213" xr:uid="{00000000-0005-0000-0000-00004B940000}"/>
    <cellStyle name="Separador de milhares 9 3 2 9 3" xfId="41393" xr:uid="{00000000-0005-0000-0000-00004C940000}"/>
    <cellStyle name="Separador de milhares 9 3 2 9 4" xfId="21033" xr:uid="{00000000-0005-0000-0000-00004D940000}"/>
    <cellStyle name="Separador de milhares 9 3 3" xfId="4002" xr:uid="{00000000-0005-0000-0000-00004E940000}"/>
    <cellStyle name="Separador de milhares 9 3 3 10" xfId="23190" xr:uid="{00000000-0005-0000-0000-00004F940000}"/>
    <cellStyle name="Separador de milhares 9 3 3 11" xfId="33370" xr:uid="{00000000-0005-0000-0000-000050940000}"/>
    <cellStyle name="Separador de milhares 9 3 3 12" xfId="13009" xr:uid="{00000000-0005-0000-0000-000051940000}"/>
    <cellStyle name="Separador de milhares 9 3 3 2" xfId="4440" xr:uid="{00000000-0005-0000-0000-000052940000}"/>
    <cellStyle name="Separador de milhares 9 3 3 2 10" xfId="33808" xr:uid="{00000000-0005-0000-0000-000053940000}"/>
    <cellStyle name="Separador de milhares 9 3 3 2 11" xfId="13447" xr:uid="{00000000-0005-0000-0000-000054940000}"/>
    <cellStyle name="Separador de milhares 9 3 3 2 2" xfId="5317" xr:uid="{00000000-0005-0000-0000-000055940000}"/>
    <cellStyle name="Separador de milhares 9 3 3 2 2 2" xfId="7069" xr:uid="{00000000-0005-0000-0000-000056940000}"/>
    <cellStyle name="Separador de milhares 9 3 3 2 2 2 2" xfId="26256" xr:uid="{00000000-0005-0000-0000-000057940000}"/>
    <cellStyle name="Separador de milhares 9 3 3 2 2 2 3" xfId="36436" xr:uid="{00000000-0005-0000-0000-000058940000}"/>
    <cellStyle name="Separador de milhares 9 3 3 2 2 2 4" xfId="16075" xr:uid="{00000000-0005-0000-0000-000059940000}"/>
    <cellStyle name="Separador de milhares 9 3 3 2 2 3" xfId="8822" xr:uid="{00000000-0005-0000-0000-00005A940000}"/>
    <cellStyle name="Separador de milhares 9 3 3 2 2 3 2" xfId="28009" xr:uid="{00000000-0005-0000-0000-00005B940000}"/>
    <cellStyle name="Separador de milhares 9 3 3 2 2 3 3" xfId="38189" xr:uid="{00000000-0005-0000-0000-00005C940000}"/>
    <cellStyle name="Separador de milhares 9 3 3 2 2 3 4" xfId="17828" xr:uid="{00000000-0005-0000-0000-00005D940000}"/>
    <cellStyle name="Separador de milhares 9 3 3 2 2 4" xfId="10815" xr:uid="{00000000-0005-0000-0000-00005E940000}"/>
    <cellStyle name="Separador de milhares 9 3 3 2 2 4 2" xfId="29999" xr:uid="{00000000-0005-0000-0000-00005F940000}"/>
    <cellStyle name="Separador de milhares 9 3 3 2 2 4 3" xfId="40179" xr:uid="{00000000-0005-0000-0000-000060940000}"/>
    <cellStyle name="Separador de milhares 9 3 3 2 2 4 4" xfId="19819" xr:uid="{00000000-0005-0000-0000-000061940000}"/>
    <cellStyle name="Separador de milhares 9 3 3 2 2 5" xfId="24504" xr:uid="{00000000-0005-0000-0000-000062940000}"/>
    <cellStyle name="Separador de milhares 9 3 3 2 2 6" xfId="34684" xr:uid="{00000000-0005-0000-0000-000063940000}"/>
    <cellStyle name="Separador de milhares 9 3 3 2 2 7" xfId="14323" xr:uid="{00000000-0005-0000-0000-000064940000}"/>
    <cellStyle name="Separador de milhares 9 3 3 2 3" xfId="6193" xr:uid="{00000000-0005-0000-0000-000065940000}"/>
    <cellStyle name="Separador de milhares 9 3 3 2 3 2" xfId="25380" xr:uid="{00000000-0005-0000-0000-000066940000}"/>
    <cellStyle name="Separador de milhares 9 3 3 2 3 3" xfId="35560" xr:uid="{00000000-0005-0000-0000-000067940000}"/>
    <cellStyle name="Separador de milhares 9 3 3 2 3 4" xfId="15199" xr:uid="{00000000-0005-0000-0000-000068940000}"/>
    <cellStyle name="Separador de milhares 9 3 3 2 4" xfId="7946" xr:uid="{00000000-0005-0000-0000-000069940000}"/>
    <cellStyle name="Separador de milhares 9 3 3 2 4 2" xfId="27133" xr:uid="{00000000-0005-0000-0000-00006A940000}"/>
    <cellStyle name="Separador de milhares 9 3 3 2 4 3" xfId="37313" xr:uid="{00000000-0005-0000-0000-00006B940000}"/>
    <cellStyle name="Separador de milhares 9 3 3 2 4 4" xfId="16952" xr:uid="{00000000-0005-0000-0000-00006C940000}"/>
    <cellStyle name="Separador de milhares 9 3 3 2 5" xfId="9939" xr:uid="{00000000-0005-0000-0000-00006D940000}"/>
    <cellStyle name="Separador de milhares 9 3 3 2 5 2" xfId="29123" xr:uid="{00000000-0005-0000-0000-00006E940000}"/>
    <cellStyle name="Separador de milhares 9 3 3 2 5 3" xfId="39303" xr:uid="{00000000-0005-0000-0000-00006F940000}"/>
    <cellStyle name="Separador de milhares 9 3 3 2 5 4" xfId="18943" xr:uid="{00000000-0005-0000-0000-000070940000}"/>
    <cellStyle name="Separador de milhares 9 3 3 2 6" xfId="11692" xr:uid="{00000000-0005-0000-0000-000071940000}"/>
    <cellStyle name="Separador de milhares 9 3 3 2 6 2" xfId="30876" xr:uid="{00000000-0005-0000-0000-000072940000}"/>
    <cellStyle name="Separador de milhares 9 3 3 2 6 3" xfId="41056" xr:uid="{00000000-0005-0000-0000-000073940000}"/>
    <cellStyle name="Separador de milhares 9 3 3 2 6 4" xfId="20696" xr:uid="{00000000-0005-0000-0000-000074940000}"/>
    <cellStyle name="Separador de milhares 9 3 3 2 7" xfId="12568" xr:uid="{00000000-0005-0000-0000-000075940000}"/>
    <cellStyle name="Separador de milhares 9 3 3 2 7 2" xfId="31752" xr:uid="{00000000-0005-0000-0000-000076940000}"/>
    <cellStyle name="Separador de milhares 9 3 3 2 7 3" xfId="41932" xr:uid="{00000000-0005-0000-0000-000077940000}"/>
    <cellStyle name="Separador de milhares 9 3 3 2 7 4" xfId="21572" xr:uid="{00000000-0005-0000-0000-000078940000}"/>
    <cellStyle name="Separador de milhares 9 3 3 2 8" xfId="22449" xr:uid="{00000000-0005-0000-0000-000079940000}"/>
    <cellStyle name="Separador de milhares 9 3 3 2 8 2" xfId="32629" xr:uid="{00000000-0005-0000-0000-00007A940000}"/>
    <cellStyle name="Separador de milhares 9 3 3 2 8 3" xfId="42809" xr:uid="{00000000-0005-0000-0000-00007B940000}"/>
    <cellStyle name="Separador de milhares 9 3 3 2 9" xfId="23628" xr:uid="{00000000-0005-0000-0000-00007C940000}"/>
    <cellStyle name="Separador de milhares 9 3 3 3" xfId="4879" xr:uid="{00000000-0005-0000-0000-00007D940000}"/>
    <cellStyle name="Separador de milhares 9 3 3 3 2" xfId="6631" xr:uid="{00000000-0005-0000-0000-00007E940000}"/>
    <cellStyle name="Separador de milhares 9 3 3 3 2 2" xfId="25818" xr:uid="{00000000-0005-0000-0000-00007F940000}"/>
    <cellStyle name="Separador de milhares 9 3 3 3 2 3" xfId="35998" xr:uid="{00000000-0005-0000-0000-000080940000}"/>
    <cellStyle name="Separador de milhares 9 3 3 3 2 4" xfId="15637" xr:uid="{00000000-0005-0000-0000-000081940000}"/>
    <cellStyle name="Separador de milhares 9 3 3 3 3" xfId="8384" xr:uid="{00000000-0005-0000-0000-000082940000}"/>
    <cellStyle name="Separador de milhares 9 3 3 3 3 2" xfId="27571" xr:uid="{00000000-0005-0000-0000-000083940000}"/>
    <cellStyle name="Separador de milhares 9 3 3 3 3 3" xfId="37751" xr:uid="{00000000-0005-0000-0000-000084940000}"/>
    <cellStyle name="Separador de milhares 9 3 3 3 3 4" xfId="17390" xr:uid="{00000000-0005-0000-0000-000085940000}"/>
    <cellStyle name="Separador de milhares 9 3 3 3 4" xfId="10377" xr:uid="{00000000-0005-0000-0000-000086940000}"/>
    <cellStyle name="Separador de milhares 9 3 3 3 4 2" xfId="29561" xr:uid="{00000000-0005-0000-0000-000087940000}"/>
    <cellStyle name="Separador de milhares 9 3 3 3 4 3" xfId="39741" xr:uid="{00000000-0005-0000-0000-000088940000}"/>
    <cellStyle name="Separador de milhares 9 3 3 3 4 4" xfId="19381" xr:uid="{00000000-0005-0000-0000-000089940000}"/>
    <cellStyle name="Separador de milhares 9 3 3 3 5" xfId="24066" xr:uid="{00000000-0005-0000-0000-00008A940000}"/>
    <cellStyle name="Separador de milhares 9 3 3 3 6" xfId="34246" xr:uid="{00000000-0005-0000-0000-00008B940000}"/>
    <cellStyle name="Separador de milhares 9 3 3 3 7" xfId="13885" xr:uid="{00000000-0005-0000-0000-00008C940000}"/>
    <cellStyle name="Separador de milhares 9 3 3 4" xfId="5755" xr:uid="{00000000-0005-0000-0000-00008D940000}"/>
    <cellStyle name="Separador de milhares 9 3 3 4 2" xfId="24942" xr:uid="{00000000-0005-0000-0000-00008E940000}"/>
    <cellStyle name="Separador de milhares 9 3 3 4 3" xfId="35122" xr:uid="{00000000-0005-0000-0000-00008F940000}"/>
    <cellStyle name="Separador de milhares 9 3 3 4 4" xfId="14761" xr:uid="{00000000-0005-0000-0000-000090940000}"/>
    <cellStyle name="Separador de milhares 9 3 3 5" xfId="7508" xr:uid="{00000000-0005-0000-0000-000091940000}"/>
    <cellStyle name="Separador de milhares 9 3 3 5 2" xfId="26695" xr:uid="{00000000-0005-0000-0000-000092940000}"/>
    <cellStyle name="Separador de milhares 9 3 3 5 3" xfId="36875" xr:uid="{00000000-0005-0000-0000-000093940000}"/>
    <cellStyle name="Separador de milhares 9 3 3 5 4" xfId="16514" xr:uid="{00000000-0005-0000-0000-000094940000}"/>
    <cellStyle name="Separador de milhares 9 3 3 6" xfId="9501" xr:uid="{00000000-0005-0000-0000-000095940000}"/>
    <cellStyle name="Separador de milhares 9 3 3 6 2" xfId="28685" xr:uid="{00000000-0005-0000-0000-000096940000}"/>
    <cellStyle name="Separador de milhares 9 3 3 6 3" xfId="38865" xr:uid="{00000000-0005-0000-0000-000097940000}"/>
    <cellStyle name="Separador de milhares 9 3 3 6 4" xfId="18505" xr:uid="{00000000-0005-0000-0000-000098940000}"/>
    <cellStyle name="Separador de milhares 9 3 3 7" xfId="11254" xr:uid="{00000000-0005-0000-0000-000099940000}"/>
    <cellStyle name="Separador de milhares 9 3 3 7 2" xfId="30438" xr:uid="{00000000-0005-0000-0000-00009A940000}"/>
    <cellStyle name="Separador de milhares 9 3 3 7 3" xfId="40618" xr:uid="{00000000-0005-0000-0000-00009B940000}"/>
    <cellStyle name="Separador de milhares 9 3 3 7 4" xfId="20258" xr:uid="{00000000-0005-0000-0000-00009C940000}"/>
    <cellStyle name="Separador de milhares 9 3 3 8" xfId="12130" xr:uid="{00000000-0005-0000-0000-00009D940000}"/>
    <cellStyle name="Separador de milhares 9 3 3 8 2" xfId="31314" xr:uid="{00000000-0005-0000-0000-00009E940000}"/>
    <cellStyle name="Separador de milhares 9 3 3 8 3" xfId="41494" xr:uid="{00000000-0005-0000-0000-00009F940000}"/>
    <cellStyle name="Separador de milhares 9 3 3 8 4" xfId="21134" xr:uid="{00000000-0005-0000-0000-0000A0940000}"/>
    <cellStyle name="Separador de milhares 9 3 3 9" xfId="22011" xr:uid="{00000000-0005-0000-0000-0000A1940000}"/>
    <cellStyle name="Separador de milhares 9 3 3 9 2" xfId="32191" xr:uid="{00000000-0005-0000-0000-0000A2940000}"/>
    <cellStyle name="Separador de milhares 9 3 3 9 3" xfId="42371" xr:uid="{00000000-0005-0000-0000-0000A3940000}"/>
    <cellStyle name="Separador de milhares 9 3 4" xfId="4221" xr:uid="{00000000-0005-0000-0000-0000A4940000}"/>
    <cellStyle name="Separador de milhares 9 3 4 10" xfId="33589" xr:uid="{00000000-0005-0000-0000-0000A5940000}"/>
    <cellStyle name="Separador de milhares 9 3 4 11" xfId="13228" xr:uid="{00000000-0005-0000-0000-0000A6940000}"/>
    <cellStyle name="Separador de milhares 9 3 4 2" xfId="5098" xr:uid="{00000000-0005-0000-0000-0000A7940000}"/>
    <cellStyle name="Separador de milhares 9 3 4 2 2" xfId="6850" xr:uid="{00000000-0005-0000-0000-0000A8940000}"/>
    <cellStyle name="Separador de milhares 9 3 4 2 2 2" xfId="26037" xr:uid="{00000000-0005-0000-0000-0000A9940000}"/>
    <cellStyle name="Separador de milhares 9 3 4 2 2 3" xfId="36217" xr:uid="{00000000-0005-0000-0000-0000AA940000}"/>
    <cellStyle name="Separador de milhares 9 3 4 2 2 4" xfId="15856" xr:uid="{00000000-0005-0000-0000-0000AB940000}"/>
    <cellStyle name="Separador de milhares 9 3 4 2 3" xfId="8603" xr:uid="{00000000-0005-0000-0000-0000AC940000}"/>
    <cellStyle name="Separador de milhares 9 3 4 2 3 2" xfId="27790" xr:uid="{00000000-0005-0000-0000-0000AD940000}"/>
    <cellStyle name="Separador de milhares 9 3 4 2 3 3" xfId="37970" xr:uid="{00000000-0005-0000-0000-0000AE940000}"/>
    <cellStyle name="Separador de milhares 9 3 4 2 3 4" xfId="17609" xr:uid="{00000000-0005-0000-0000-0000AF940000}"/>
    <cellStyle name="Separador de milhares 9 3 4 2 4" xfId="10596" xr:uid="{00000000-0005-0000-0000-0000B0940000}"/>
    <cellStyle name="Separador de milhares 9 3 4 2 4 2" xfId="29780" xr:uid="{00000000-0005-0000-0000-0000B1940000}"/>
    <cellStyle name="Separador de milhares 9 3 4 2 4 3" xfId="39960" xr:uid="{00000000-0005-0000-0000-0000B2940000}"/>
    <cellStyle name="Separador de milhares 9 3 4 2 4 4" xfId="19600" xr:uid="{00000000-0005-0000-0000-0000B3940000}"/>
    <cellStyle name="Separador de milhares 9 3 4 2 5" xfId="24285" xr:uid="{00000000-0005-0000-0000-0000B4940000}"/>
    <cellStyle name="Separador de milhares 9 3 4 2 6" xfId="34465" xr:uid="{00000000-0005-0000-0000-0000B5940000}"/>
    <cellStyle name="Separador de milhares 9 3 4 2 7" xfId="14104" xr:uid="{00000000-0005-0000-0000-0000B6940000}"/>
    <cellStyle name="Separador de milhares 9 3 4 3" xfId="5974" xr:uid="{00000000-0005-0000-0000-0000B7940000}"/>
    <cellStyle name="Separador de milhares 9 3 4 3 2" xfId="25161" xr:uid="{00000000-0005-0000-0000-0000B8940000}"/>
    <cellStyle name="Separador de milhares 9 3 4 3 3" xfId="35341" xr:uid="{00000000-0005-0000-0000-0000B9940000}"/>
    <cellStyle name="Separador de milhares 9 3 4 3 4" xfId="14980" xr:uid="{00000000-0005-0000-0000-0000BA940000}"/>
    <cellStyle name="Separador de milhares 9 3 4 4" xfId="7727" xr:uid="{00000000-0005-0000-0000-0000BB940000}"/>
    <cellStyle name="Separador de milhares 9 3 4 4 2" xfId="26914" xr:uid="{00000000-0005-0000-0000-0000BC940000}"/>
    <cellStyle name="Separador de milhares 9 3 4 4 3" xfId="37094" xr:uid="{00000000-0005-0000-0000-0000BD940000}"/>
    <cellStyle name="Separador de milhares 9 3 4 4 4" xfId="16733" xr:uid="{00000000-0005-0000-0000-0000BE940000}"/>
    <cellStyle name="Separador de milhares 9 3 4 5" xfId="9720" xr:uid="{00000000-0005-0000-0000-0000BF940000}"/>
    <cellStyle name="Separador de milhares 9 3 4 5 2" xfId="28904" xr:uid="{00000000-0005-0000-0000-0000C0940000}"/>
    <cellStyle name="Separador de milhares 9 3 4 5 3" xfId="39084" xr:uid="{00000000-0005-0000-0000-0000C1940000}"/>
    <cellStyle name="Separador de milhares 9 3 4 5 4" xfId="18724" xr:uid="{00000000-0005-0000-0000-0000C2940000}"/>
    <cellStyle name="Separador de milhares 9 3 4 6" xfId="11473" xr:uid="{00000000-0005-0000-0000-0000C3940000}"/>
    <cellStyle name="Separador de milhares 9 3 4 6 2" xfId="30657" xr:uid="{00000000-0005-0000-0000-0000C4940000}"/>
    <cellStyle name="Separador de milhares 9 3 4 6 3" xfId="40837" xr:uid="{00000000-0005-0000-0000-0000C5940000}"/>
    <cellStyle name="Separador de milhares 9 3 4 6 4" xfId="20477" xr:uid="{00000000-0005-0000-0000-0000C6940000}"/>
    <cellStyle name="Separador de milhares 9 3 4 7" xfId="12349" xr:uid="{00000000-0005-0000-0000-0000C7940000}"/>
    <cellStyle name="Separador de milhares 9 3 4 7 2" xfId="31533" xr:uid="{00000000-0005-0000-0000-0000C8940000}"/>
    <cellStyle name="Separador de milhares 9 3 4 7 3" xfId="41713" xr:uid="{00000000-0005-0000-0000-0000C9940000}"/>
    <cellStyle name="Separador de milhares 9 3 4 7 4" xfId="21353" xr:uid="{00000000-0005-0000-0000-0000CA940000}"/>
    <cellStyle name="Separador de milhares 9 3 4 8" xfId="22230" xr:uid="{00000000-0005-0000-0000-0000CB940000}"/>
    <cellStyle name="Separador de milhares 9 3 4 8 2" xfId="32410" xr:uid="{00000000-0005-0000-0000-0000CC940000}"/>
    <cellStyle name="Separador de milhares 9 3 4 8 3" xfId="42590" xr:uid="{00000000-0005-0000-0000-0000CD940000}"/>
    <cellStyle name="Separador de milhares 9 3 4 9" xfId="23409" xr:uid="{00000000-0005-0000-0000-0000CE940000}"/>
    <cellStyle name="Separador de milhares 9 3 5" xfId="4660" xr:uid="{00000000-0005-0000-0000-0000CF940000}"/>
    <cellStyle name="Separador de milhares 9 3 5 2" xfId="6412" xr:uid="{00000000-0005-0000-0000-0000D0940000}"/>
    <cellStyle name="Separador de milhares 9 3 5 2 2" xfId="25599" xr:uid="{00000000-0005-0000-0000-0000D1940000}"/>
    <cellStyle name="Separador de milhares 9 3 5 2 3" xfId="35779" xr:uid="{00000000-0005-0000-0000-0000D2940000}"/>
    <cellStyle name="Separador de milhares 9 3 5 2 4" xfId="15418" xr:uid="{00000000-0005-0000-0000-0000D3940000}"/>
    <cellStyle name="Separador de milhares 9 3 5 3" xfId="8165" xr:uid="{00000000-0005-0000-0000-0000D4940000}"/>
    <cellStyle name="Separador de milhares 9 3 5 3 2" xfId="27352" xr:uid="{00000000-0005-0000-0000-0000D5940000}"/>
    <cellStyle name="Separador de milhares 9 3 5 3 3" xfId="37532" xr:uid="{00000000-0005-0000-0000-0000D6940000}"/>
    <cellStyle name="Separador de milhares 9 3 5 3 4" xfId="17171" xr:uid="{00000000-0005-0000-0000-0000D7940000}"/>
    <cellStyle name="Separador de milhares 9 3 5 4" xfId="10158" xr:uid="{00000000-0005-0000-0000-0000D8940000}"/>
    <cellStyle name="Separador de milhares 9 3 5 4 2" xfId="29342" xr:uid="{00000000-0005-0000-0000-0000D9940000}"/>
    <cellStyle name="Separador de milhares 9 3 5 4 3" xfId="39522" xr:uid="{00000000-0005-0000-0000-0000DA940000}"/>
    <cellStyle name="Separador de milhares 9 3 5 4 4" xfId="19162" xr:uid="{00000000-0005-0000-0000-0000DB940000}"/>
    <cellStyle name="Separador de milhares 9 3 5 5" xfId="23847" xr:uid="{00000000-0005-0000-0000-0000DC940000}"/>
    <cellStyle name="Separador de milhares 9 3 5 6" xfId="34027" xr:uid="{00000000-0005-0000-0000-0000DD940000}"/>
    <cellStyle name="Separador de milhares 9 3 5 7" xfId="13666" xr:uid="{00000000-0005-0000-0000-0000DE940000}"/>
    <cellStyle name="Separador de milhares 9 3 6" xfId="5536" xr:uid="{00000000-0005-0000-0000-0000DF940000}"/>
    <cellStyle name="Separador de milhares 9 3 6 2" xfId="9062" xr:uid="{00000000-0005-0000-0000-0000E0940000}"/>
    <cellStyle name="Separador de milhares 9 3 6 2 2" xfId="28246" xr:uid="{00000000-0005-0000-0000-0000E1940000}"/>
    <cellStyle name="Separador de milhares 9 3 6 2 3" xfId="38426" xr:uid="{00000000-0005-0000-0000-0000E2940000}"/>
    <cellStyle name="Separador de milhares 9 3 6 2 4" xfId="18066" xr:uid="{00000000-0005-0000-0000-0000E3940000}"/>
    <cellStyle name="Separador de milhares 9 3 6 3" xfId="24723" xr:uid="{00000000-0005-0000-0000-0000E4940000}"/>
    <cellStyle name="Separador de milhares 9 3 6 4" xfId="34903" xr:uid="{00000000-0005-0000-0000-0000E5940000}"/>
    <cellStyle name="Separador de milhares 9 3 6 5" xfId="14542" xr:uid="{00000000-0005-0000-0000-0000E6940000}"/>
    <cellStyle name="Separador de milhares 9 3 7" xfId="7289" xr:uid="{00000000-0005-0000-0000-0000E7940000}"/>
    <cellStyle name="Separador de milhares 9 3 7 2" xfId="26476" xr:uid="{00000000-0005-0000-0000-0000E8940000}"/>
    <cellStyle name="Separador de milhares 9 3 7 3" xfId="36656" xr:uid="{00000000-0005-0000-0000-0000E9940000}"/>
    <cellStyle name="Separador de milhares 9 3 7 4" xfId="16295" xr:uid="{00000000-0005-0000-0000-0000EA940000}"/>
    <cellStyle name="Separador de milhares 9 3 8" xfId="9282" xr:uid="{00000000-0005-0000-0000-0000EB940000}"/>
    <cellStyle name="Separador de milhares 9 3 8 2" xfId="28466" xr:uid="{00000000-0005-0000-0000-0000EC940000}"/>
    <cellStyle name="Separador de milhares 9 3 8 3" xfId="38646" xr:uid="{00000000-0005-0000-0000-0000ED940000}"/>
    <cellStyle name="Separador de milhares 9 3 8 4" xfId="18286" xr:uid="{00000000-0005-0000-0000-0000EE940000}"/>
    <cellStyle name="Separador de milhares 9 3 9" xfId="11035" xr:uid="{00000000-0005-0000-0000-0000EF940000}"/>
    <cellStyle name="Separador de milhares 9 3 9 2" xfId="30219" xr:uid="{00000000-0005-0000-0000-0000F0940000}"/>
    <cellStyle name="Separador de milhares 9 3 9 3" xfId="40399" xr:uid="{00000000-0005-0000-0000-0000F1940000}"/>
    <cellStyle name="Separador de milhares 9 3 9 4" xfId="20039" xr:uid="{00000000-0005-0000-0000-0000F2940000}"/>
    <cellStyle name="Separador de milhares 9 4" xfId="3780" xr:uid="{00000000-0005-0000-0000-0000F3940000}"/>
    <cellStyle name="Separador de milhares 9 4 10" xfId="11912" xr:uid="{00000000-0005-0000-0000-0000F4940000}"/>
    <cellStyle name="Separador de milhares 9 4 10 2" xfId="31096" xr:uid="{00000000-0005-0000-0000-0000F5940000}"/>
    <cellStyle name="Separador de milhares 9 4 10 3" xfId="41276" xr:uid="{00000000-0005-0000-0000-0000F6940000}"/>
    <cellStyle name="Separador de milhares 9 4 10 4" xfId="20916" xr:uid="{00000000-0005-0000-0000-0000F7940000}"/>
    <cellStyle name="Separador de milhares 9 4 11" xfId="21793" xr:uid="{00000000-0005-0000-0000-0000F8940000}"/>
    <cellStyle name="Separador de milhares 9 4 11 2" xfId="31973" xr:uid="{00000000-0005-0000-0000-0000F9940000}"/>
    <cellStyle name="Separador de milhares 9 4 11 3" xfId="42153" xr:uid="{00000000-0005-0000-0000-0000FA940000}"/>
    <cellStyle name="Separador de milhares 9 4 12" xfId="22689" xr:uid="{00000000-0005-0000-0000-0000FB940000}"/>
    <cellStyle name="Separador de milhares 9 4 12 2" xfId="32869" xr:uid="{00000000-0005-0000-0000-0000FC940000}"/>
    <cellStyle name="Separador de milhares 9 4 12 3" xfId="43049" xr:uid="{00000000-0005-0000-0000-0000FD940000}"/>
    <cellStyle name="Separador de milhares 9 4 13" xfId="22928" xr:uid="{00000000-0005-0000-0000-0000FE940000}"/>
    <cellStyle name="Separador de milhares 9 4 14" xfId="23097" xr:uid="{00000000-0005-0000-0000-0000FF940000}"/>
    <cellStyle name="Separador de milhares 9 4 15" xfId="33108" xr:uid="{00000000-0005-0000-0000-000000950000}"/>
    <cellStyle name="Separador de milhares 9 4 16" xfId="33277" xr:uid="{00000000-0005-0000-0000-000001950000}"/>
    <cellStyle name="Separador de milhares 9 4 17" xfId="43288" xr:uid="{00000000-0005-0000-0000-000002950000}"/>
    <cellStyle name="Separador de milhares 9 4 18" xfId="43527" xr:uid="{00000000-0005-0000-0000-000003950000}"/>
    <cellStyle name="Separador de milhares 9 4 19" xfId="12791" xr:uid="{00000000-0005-0000-0000-000004950000}"/>
    <cellStyle name="Separador de milhares 9 4 2" xfId="3901" xr:uid="{00000000-0005-0000-0000-000005950000}"/>
    <cellStyle name="Separador de milhares 9 4 2 10" xfId="21911" xr:uid="{00000000-0005-0000-0000-000006950000}"/>
    <cellStyle name="Separador de milhares 9 4 2 10 2" xfId="32091" xr:uid="{00000000-0005-0000-0000-000007950000}"/>
    <cellStyle name="Separador de milhares 9 4 2 10 3" xfId="42271" xr:uid="{00000000-0005-0000-0000-000008950000}"/>
    <cellStyle name="Separador de milhares 9 4 2 11" xfId="22807" xr:uid="{00000000-0005-0000-0000-000009950000}"/>
    <cellStyle name="Separador de milhares 9 4 2 11 2" xfId="32987" xr:uid="{00000000-0005-0000-0000-00000A950000}"/>
    <cellStyle name="Separador de milhares 9 4 2 11 3" xfId="43167" xr:uid="{00000000-0005-0000-0000-00000B950000}"/>
    <cellStyle name="Separador de milhares 9 4 2 12" xfId="23046" xr:uid="{00000000-0005-0000-0000-00000C950000}"/>
    <cellStyle name="Separador de milhares 9 4 2 13" xfId="33226" xr:uid="{00000000-0005-0000-0000-00000D950000}"/>
    <cellStyle name="Separador de milhares 9 4 2 14" xfId="43406" xr:uid="{00000000-0005-0000-0000-00000E950000}"/>
    <cellStyle name="Separador de milhares 9 4 2 15" xfId="43645" xr:uid="{00000000-0005-0000-0000-00000F950000}"/>
    <cellStyle name="Separador de milhares 9 4 2 16" xfId="12909" xr:uid="{00000000-0005-0000-0000-000010950000}"/>
    <cellStyle name="Separador de milhares 9 4 2 2" xfId="4121" xr:uid="{00000000-0005-0000-0000-000011950000}"/>
    <cellStyle name="Separador de milhares 9 4 2 2 10" xfId="23309" xr:uid="{00000000-0005-0000-0000-000012950000}"/>
    <cellStyle name="Separador de milhares 9 4 2 2 11" xfId="33489" xr:uid="{00000000-0005-0000-0000-000013950000}"/>
    <cellStyle name="Separador de milhares 9 4 2 2 12" xfId="13128" xr:uid="{00000000-0005-0000-0000-000014950000}"/>
    <cellStyle name="Separador de milhares 9 4 2 2 2" xfId="4559" xr:uid="{00000000-0005-0000-0000-000015950000}"/>
    <cellStyle name="Separador de milhares 9 4 2 2 2 10" xfId="33927" xr:uid="{00000000-0005-0000-0000-000016950000}"/>
    <cellStyle name="Separador de milhares 9 4 2 2 2 11" xfId="13566" xr:uid="{00000000-0005-0000-0000-000017950000}"/>
    <cellStyle name="Separador de milhares 9 4 2 2 2 2" xfId="5436" xr:uid="{00000000-0005-0000-0000-000018950000}"/>
    <cellStyle name="Separador de milhares 9 4 2 2 2 2 2" xfId="7188" xr:uid="{00000000-0005-0000-0000-000019950000}"/>
    <cellStyle name="Separador de milhares 9 4 2 2 2 2 2 2" xfId="26375" xr:uid="{00000000-0005-0000-0000-00001A950000}"/>
    <cellStyle name="Separador de milhares 9 4 2 2 2 2 2 3" xfId="36555" xr:uid="{00000000-0005-0000-0000-00001B950000}"/>
    <cellStyle name="Separador de milhares 9 4 2 2 2 2 2 4" xfId="16194" xr:uid="{00000000-0005-0000-0000-00001C950000}"/>
    <cellStyle name="Separador de milhares 9 4 2 2 2 2 3" xfId="8941" xr:uid="{00000000-0005-0000-0000-00001D950000}"/>
    <cellStyle name="Separador de milhares 9 4 2 2 2 2 3 2" xfId="28128" xr:uid="{00000000-0005-0000-0000-00001E950000}"/>
    <cellStyle name="Separador de milhares 9 4 2 2 2 2 3 3" xfId="38308" xr:uid="{00000000-0005-0000-0000-00001F950000}"/>
    <cellStyle name="Separador de milhares 9 4 2 2 2 2 3 4" xfId="17947" xr:uid="{00000000-0005-0000-0000-000020950000}"/>
    <cellStyle name="Separador de milhares 9 4 2 2 2 2 4" xfId="10934" xr:uid="{00000000-0005-0000-0000-000021950000}"/>
    <cellStyle name="Separador de milhares 9 4 2 2 2 2 4 2" xfId="30118" xr:uid="{00000000-0005-0000-0000-000022950000}"/>
    <cellStyle name="Separador de milhares 9 4 2 2 2 2 4 3" xfId="40298" xr:uid="{00000000-0005-0000-0000-000023950000}"/>
    <cellStyle name="Separador de milhares 9 4 2 2 2 2 4 4" xfId="19938" xr:uid="{00000000-0005-0000-0000-000024950000}"/>
    <cellStyle name="Separador de milhares 9 4 2 2 2 2 5" xfId="24623" xr:uid="{00000000-0005-0000-0000-000025950000}"/>
    <cellStyle name="Separador de milhares 9 4 2 2 2 2 6" xfId="34803" xr:uid="{00000000-0005-0000-0000-000026950000}"/>
    <cellStyle name="Separador de milhares 9 4 2 2 2 2 7" xfId="14442" xr:uid="{00000000-0005-0000-0000-000027950000}"/>
    <cellStyle name="Separador de milhares 9 4 2 2 2 3" xfId="6312" xr:uid="{00000000-0005-0000-0000-000028950000}"/>
    <cellStyle name="Separador de milhares 9 4 2 2 2 3 2" xfId="25499" xr:uid="{00000000-0005-0000-0000-000029950000}"/>
    <cellStyle name="Separador de milhares 9 4 2 2 2 3 3" xfId="35679" xr:uid="{00000000-0005-0000-0000-00002A950000}"/>
    <cellStyle name="Separador de milhares 9 4 2 2 2 3 4" xfId="15318" xr:uid="{00000000-0005-0000-0000-00002B950000}"/>
    <cellStyle name="Separador de milhares 9 4 2 2 2 4" xfId="8065" xr:uid="{00000000-0005-0000-0000-00002C950000}"/>
    <cellStyle name="Separador de milhares 9 4 2 2 2 4 2" xfId="27252" xr:uid="{00000000-0005-0000-0000-00002D950000}"/>
    <cellStyle name="Separador de milhares 9 4 2 2 2 4 3" xfId="37432" xr:uid="{00000000-0005-0000-0000-00002E950000}"/>
    <cellStyle name="Separador de milhares 9 4 2 2 2 4 4" xfId="17071" xr:uid="{00000000-0005-0000-0000-00002F950000}"/>
    <cellStyle name="Separador de milhares 9 4 2 2 2 5" xfId="10058" xr:uid="{00000000-0005-0000-0000-000030950000}"/>
    <cellStyle name="Separador de milhares 9 4 2 2 2 5 2" xfId="29242" xr:uid="{00000000-0005-0000-0000-000031950000}"/>
    <cellStyle name="Separador de milhares 9 4 2 2 2 5 3" xfId="39422" xr:uid="{00000000-0005-0000-0000-000032950000}"/>
    <cellStyle name="Separador de milhares 9 4 2 2 2 5 4" xfId="19062" xr:uid="{00000000-0005-0000-0000-000033950000}"/>
    <cellStyle name="Separador de milhares 9 4 2 2 2 6" xfId="11811" xr:uid="{00000000-0005-0000-0000-000034950000}"/>
    <cellStyle name="Separador de milhares 9 4 2 2 2 6 2" xfId="30995" xr:uid="{00000000-0005-0000-0000-000035950000}"/>
    <cellStyle name="Separador de milhares 9 4 2 2 2 6 3" xfId="41175" xr:uid="{00000000-0005-0000-0000-000036950000}"/>
    <cellStyle name="Separador de milhares 9 4 2 2 2 6 4" xfId="20815" xr:uid="{00000000-0005-0000-0000-000037950000}"/>
    <cellStyle name="Separador de milhares 9 4 2 2 2 7" xfId="12687" xr:uid="{00000000-0005-0000-0000-000038950000}"/>
    <cellStyle name="Separador de milhares 9 4 2 2 2 7 2" xfId="31871" xr:uid="{00000000-0005-0000-0000-000039950000}"/>
    <cellStyle name="Separador de milhares 9 4 2 2 2 7 3" xfId="42051" xr:uid="{00000000-0005-0000-0000-00003A950000}"/>
    <cellStyle name="Separador de milhares 9 4 2 2 2 7 4" xfId="21691" xr:uid="{00000000-0005-0000-0000-00003B950000}"/>
    <cellStyle name="Separador de milhares 9 4 2 2 2 8" xfId="22568" xr:uid="{00000000-0005-0000-0000-00003C950000}"/>
    <cellStyle name="Separador de milhares 9 4 2 2 2 8 2" xfId="32748" xr:uid="{00000000-0005-0000-0000-00003D950000}"/>
    <cellStyle name="Separador de milhares 9 4 2 2 2 8 3" xfId="42928" xr:uid="{00000000-0005-0000-0000-00003E950000}"/>
    <cellStyle name="Separador de milhares 9 4 2 2 2 9" xfId="23747" xr:uid="{00000000-0005-0000-0000-00003F950000}"/>
    <cellStyle name="Separador de milhares 9 4 2 2 3" xfId="4998" xr:uid="{00000000-0005-0000-0000-000040950000}"/>
    <cellStyle name="Separador de milhares 9 4 2 2 3 2" xfId="6750" xr:uid="{00000000-0005-0000-0000-000041950000}"/>
    <cellStyle name="Separador de milhares 9 4 2 2 3 2 2" xfId="25937" xr:uid="{00000000-0005-0000-0000-000042950000}"/>
    <cellStyle name="Separador de milhares 9 4 2 2 3 2 3" xfId="36117" xr:uid="{00000000-0005-0000-0000-000043950000}"/>
    <cellStyle name="Separador de milhares 9 4 2 2 3 2 4" xfId="15756" xr:uid="{00000000-0005-0000-0000-000044950000}"/>
    <cellStyle name="Separador de milhares 9 4 2 2 3 3" xfId="8503" xr:uid="{00000000-0005-0000-0000-000045950000}"/>
    <cellStyle name="Separador de milhares 9 4 2 2 3 3 2" xfId="27690" xr:uid="{00000000-0005-0000-0000-000046950000}"/>
    <cellStyle name="Separador de milhares 9 4 2 2 3 3 3" xfId="37870" xr:uid="{00000000-0005-0000-0000-000047950000}"/>
    <cellStyle name="Separador de milhares 9 4 2 2 3 3 4" xfId="17509" xr:uid="{00000000-0005-0000-0000-000048950000}"/>
    <cellStyle name="Separador de milhares 9 4 2 2 3 4" xfId="10496" xr:uid="{00000000-0005-0000-0000-000049950000}"/>
    <cellStyle name="Separador de milhares 9 4 2 2 3 4 2" xfId="29680" xr:uid="{00000000-0005-0000-0000-00004A950000}"/>
    <cellStyle name="Separador de milhares 9 4 2 2 3 4 3" xfId="39860" xr:uid="{00000000-0005-0000-0000-00004B950000}"/>
    <cellStyle name="Separador de milhares 9 4 2 2 3 4 4" xfId="19500" xr:uid="{00000000-0005-0000-0000-00004C950000}"/>
    <cellStyle name="Separador de milhares 9 4 2 2 3 5" xfId="24185" xr:uid="{00000000-0005-0000-0000-00004D950000}"/>
    <cellStyle name="Separador de milhares 9 4 2 2 3 6" xfId="34365" xr:uid="{00000000-0005-0000-0000-00004E950000}"/>
    <cellStyle name="Separador de milhares 9 4 2 2 3 7" xfId="14004" xr:uid="{00000000-0005-0000-0000-00004F950000}"/>
    <cellStyle name="Separador de milhares 9 4 2 2 4" xfId="5874" xr:uid="{00000000-0005-0000-0000-000050950000}"/>
    <cellStyle name="Separador de milhares 9 4 2 2 4 2" xfId="25061" xr:uid="{00000000-0005-0000-0000-000051950000}"/>
    <cellStyle name="Separador de milhares 9 4 2 2 4 3" xfId="35241" xr:uid="{00000000-0005-0000-0000-000052950000}"/>
    <cellStyle name="Separador de milhares 9 4 2 2 4 4" xfId="14880" xr:uid="{00000000-0005-0000-0000-000053950000}"/>
    <cellStyle name="Separador de milhares 9 4 2 2 5" xfId="7627" xr:uid="{00000000-0005-0000-0000-000054950000}"/>
    <cellStyle name="Separador de milhares 9 4 2 2 5 2" xfId="26814" xr:uid="{00000000-0005-0000-0000-000055950000}"/>
    <cellStyle name="Separador de milhares 9 4 2 2 5 3" xfId="36994" xr:uid="{00000000-0005-0000-0000-000056950000}"/>
    <cellStyle name="Separador de milhares 9 4 2 2 5 4" xfId="16633" xr:uid="{00000000-0005-0000-0000-000057950000}"/>
    <cellStyle name="Separador de milhares 9 4 2 2 6" xfId="9620" xr:uid="{00000000-0005-0000-0000-000058950000}"/>
    <cellStyle name="Separador de milhares 9 4 2 2 6 2" xfId="28804" xr:uid="{00000000-0005-0000-0000-000059950000}"/>
    <cellStyle name="Separador de milhares 9 4 2 2 6 3" xfId="38984" xr:uid="{00000000-0005-0000-0000-00005A950000}"/>
    <cellStyle name="Separador de milhares 9 4 2 2 6 4" xfId="18624" xr:uid="{00000000-0005-0000-0000-00005B950000}"/>
    <cellStyle name="Separador de milhares 9 4 2 2 7" xfId="11373" xr:uid="{00000000-0005-0000-0000-00005C950000}"/>
    <cellStyle name="Separador de milhares 9 4 2 2 7 2" xfId="30557" xr:uid="{00000000-0005-0000-0000-00005D950000}"/>
    <cellStyle name="Separador de milhares 9 4 2 2 7 3" xfId="40737" xr:uid="{00000000-0005-0000-0000-00005E950000}"/>
    <cellStyle name="Separador de milhares 9 4 2 2 7 4" xfId="20377" xr:uid="{00000000-0005-0000-0000-00005F950000}"/>
    <cellStyle name="Separador de milhares 9 4 2 2 8" xfId="12249" xr:uid="{00000000-0005-0000-0000-000060950000}"/>
    <cellStyle name="Separador de milhares 9 4 2 2 8 2" xfId="31433" xr:uid="{00000000-0005-0000-0000-000061950000}"/>
    <cellStyle name="Separador de milhares 9 4 2 2 8 3" xfId="41613" xr:uid="{00000000-0005-0000-0000-000062950000}"/>
    <cellStyle name="Separador de milhares 9 4 2 2 8 4" xfId="21253" xr:uid="{00000000-0005-0000-0000-000063950000}"/>
    <cellStyle name="Separador de milhares 9 4 2 2 9" xfId="22130" xr:uid="{00000000-0005-0000-0000-000064950000}"/>
    <cellStyle name="Separador de milhares 9 4 2 2 9 2" xfId="32310" xr:uid="{00000000-0005-0000-0000-000065950000}"/>
    <cellStyle name="Separador de milhares 9 4 2 2 9 3" xfId="42490" xr:uid="{00000000-0005-0000-0000-000066950000}"/>
    <cellStyle name="Separador de milhares 9 4 2 3" xfId="4340" xr:uid="{00000000-0005-0000-0000-000067950000}"/>
    <cellStyle name="Separador de milhares 9 4 2 3 10" xfId="33708" xr:uid="{00000000-0005-0000-0000-000068950000}"/>
    <cellStyle name="Separador de milhares 9 4 2 3 11" xfId="13347" xr:uid="{00000000-0005-0000-0000-000069950000}"/>
    <cellStyle name="Separador de milhares 9 4 2 3 2" xfId="5217" xr:uid="{00000000-0005-0000-0000-00006A950000}"/>
    <cellStyle name="Separador de milhares 9 4 2 3 2 2" xfId="6969" xr:uid="{00000000-0005-0000-0000-00006B950000}"/>
    <cellStyle name="Separador de milhares 9 4 2 3 2 2 2" xfId="26156" xr:uid="{00000000-0005-0000-0000-00006C950000}"/>
    <cellStyle name="Separador de milhares 9 4 2 3 2 2 3" xfId="36336" xr:uid="{00000000-0005-0000-0000-00006D950000}"/>
    <cellStyle name="Separador de milhares 9 4 2 3 2 2 4" xfId="15975" xr:uid="{00000000-0005-0000-0000-00006E950000}"/>
    <cellStyle name="Separador de milhares 9 4 2 3 2 3" xfId="8722" xr:uid="{00000000-0005-0000-0000-00006F950000}"/>
    <cellStyle name="Separador de milhares 9 4 2 3 2 3 2" xfId="27909" xr:uid="{00000000-0005-0000-0000-000070950000}"/>
    <cellStyle name="Separador de milhares 9 4 2 3 2 3 3" xfId="38089" xr:uid="{00000000-0005-0000-0000-000071950000}"/>
    <cellStyle name="Separador de milhares 9 4 2 3 2 3 4" xfId="17728" xr:uid="{00000000-0005-0000-0000-000072950000}"/>
    <cellStyle name="Separador de milhares 9 4 2 3 2 4" xfId="10715" xr:uid="{00000000-0005-0000-0000-000073950000}"/>
    <cellStyle name="Separador de milhares 9 4 2 3 2 4 2" xfId="29899" xr:uid="{00000000-0005-0000-0000-000074950000}"/>
    <cellStyle name="Separador de milhares 9 4 2 3 2 4 3" xfId="40079" xr:uid="{00000000-0005-0000-0000-000075950000}"/>
    <cellStyle name="Separador de milhares 9 4 2 3 2 4 4" xfId="19719" xr:uid="{00000000-0005-0000-0000-000076950000}"/>
    <cellStyle name="Separador de milhares 9 4 2 3 2 5" xfId="24404" xr:uid="{00000000-0005-0000-0000-000077950000}"/>
    <cellStyle name="Separador de milhares 9 4 2 3 2 6" xfId="34584" xr:uid="{00000000-0005-0000-0000-000078950000}"/>
    <cellStyle name="Separador de milhares 9 4 2 3 2 7" xfId="14223" xr:uid="{00000000-0005-0000-0000-000079950000}"/>
    <cellStyle name="Separador de milhares 9 4 2 3 3" xfId="6093" xr:uid="{00000000-0005-0000-0000-00007A950000}"/>
    <cellStyle name="Separador de milhares 9 4 2 3 3 2" xfId="25280" xr:uid="{00000000-0005-0000-0000-00007B950000}"/>
    <cellStyle name="Separador de milhares 9 4 2 3 3 3" xfId="35460" xr:uid="{00000000-0005-0000-0000-00007C950000}"/>
    <cellStyle name="Separador de milhares 9 4 2 3 3 4" xfId="15099" xr:uid="{00000000-0005-0000-0000-00007D950000}"/>
    <cellStyle name="Separador de milhares 9 4 2 3 4" xfId="7846" xr:uid="{00000000-0005-0000-0000-00007E950000}"/>
    <cellStyle name="Separador de milhares 9 4 2 3 4 2" xfId="27033" xr:uid="{00000000-0005-0000-0000-00007F950000}"/>
    <cellStyle name="Separador de milhares 9 4 2 3 4 3" xfId="37213" xr:uid="{00000000-0005-0000-0000-000080950000}"/>
    <cellStyle name="Separador de milhares 9 4 2 3 4 4" xfId="16852" xr:uid="{00000000-0005-0000-0000-000081950000}"/>
    <cellStyle name="Separador de milhares 9 4 2 3 5" xfId="9839" xr:uid="{00000000-0005-0000-0000-000082950000}"/>
    <cellStyle name="Separador de milhares 9 4 2 3 5 2" xfId="29023" xr:uid="{00000000-0005-0000-0000-000083950000}"/>
    <cellStyle name="Separador de milhares 9 4 2 3 5 3" xfId="39203" xr:uid="{00000000-0005-0000-0000-000084950000}"/>
    <cellStyle name="Separador de milhares 9 4 2 3 5 4" xfId="18843" xr:uid="{00000000-0005-0000-0000-000085950000}"/>
    <cellStyle name="Separador de milhares 9 4 2 3 6" xfId="11592" xr:uid="{00000000-0005-0000-0000-000086950000}"/>
    <cellStyle name="Separador de milhares 9 4 2 3 6 2" xfId="30776" xr:uid="{00000000-0005-0000-0000-000087950000}"/>
    <cellStyle name="Separador de milhares 9 4 2 3 6 3" xfId="40956" xr:uid="{00000000-0005-0000-0000-000088950000}"/>
    <cellStyle name="Separador de milhares 9 4 2 3 6 4" xfId="20596" xr:uid="{00000000-0005-0000-0000-000089950000}"/>
    <cellStyle name="Separador de milhares 9 4 2 3 7" xfId="12468" xr:uid="{00000000-0005-0000-0000-00008A950000}"/>
    <cellStyle name="Separador de milhares 9 4 2 3 7 2" xfId="31652" xr:uid="{00000000-0005-0000-0000-00008B950000}"/>
    <cellStyle name="Separador de milhares 9 4 2 3 7 3" xfId="41832" xr:uid="{00000000-0005-0000-0000-00008C950000}"/>
    <cellStyle name="Separador de milhares 9 4 2 3 7 4" xfId="21472" xr:uid="{00000000-0005-0000-0000-00008D950000}"/>
    <cellStyle name="Separador de milhares 9 4 2 3 8" xfId="22349" xr:uid="{00000000-0005-0000-0000-00008E950000}"/>
    <cellStyle name="Separador de milhares 9 4 2 3 8 2" xfId="32529" xr:uid="{00000000-0005-0000-0000-00008F950000}"/>
    <cellStyle name="Separador de milhares 9 4 2 3 8 3" xfId="42709" xr:uid="{00000000-0005-0000-0000-000090950000}"/>
    <cellStyle name="Separador de milhares 9 4 2 3 9" xfId="23528" xr:uid="{00000000-0005-0000-0000-000091950000}"/>
    <cellStyle name="Separador de milhares 9 4 2 4" xfId="4779" xr:uid="{00000000-0005-0000-0000-000092950000}"/>
    <cellStyle name="Separador de milhares 9 4 2 4 2" xfId="6531" xr:uid="{00000000-0005-0000-0000-000093950000}"/>
    <cellStyle name="Separador de milhares 9 4 2 4 2 2" xfId="25718" xr:uid="{00000000-0005-0000-0000-000094950000}"/>
    <cellStyle name="Separador de milhares 9 4 2 4 2 3" xfId="35898" xr:uid="{00000000-0005-0000-0000-000095950000}"/>
    <cellStyle name="Separador de milhares 9 4 2 4 2 4" xfId="15537" xr:uid="{00000000-0005-0000-0000-000096950000}"/>
    <cellStyle name="Separador de milhares 9 4 2 4 3" xfId="8284" xr:uid="{00000000-0005-0000-0000-000097950000}"/>
    <cellStyle name="Separador de milhares 9 4 2 4 3 2" xfId="27471" xr:uid="{00000000-0005-0000-0000-000098950000}"/>
    <cellStyle name="Separador de milhares 9 4 2 4 3 3" xfId="37651" xr:uid="{00000000-0005-0000-0000-000099950000}"/>
    <cellStyle name="Separador de milhares 9 4 2 4 3 4" xfId="17290" xr:uid="{00000000-0005-0000-0000-00009A950000}"/>
    <cellStyle name="Separador de milhares 9 4 2 4 4" xfId="10277" xr:uid="{00000000-0005-0000-0000-00009B950000}"/>
    <cellStyle name="Separador de milhares 9 4 2 4 4 2" xfId="29461" xr:uid="{00000000-0005-0000-0000-00009C950000}"/>
    <cellStyle name="Separador de milhares 9 4 2 4 4 3" xfId="39641" xr:uid="{00000000-0005-0000-0000-00009D950000}"/>
    <cellStyle name="Separador de milhares 9 4 2 4 4 4" xfId="19281" xr:uid="{00000000-0005-0000-0000-00009E950000}"/>
    <cellStyle name="Separador de milhares 9 4 2 4 5" xfId="23966" xr:uid="{00000000-0005-0000-0000-00009F950000}"/>
    <cellStyle name="Separador de milhares 9 4 2 4 6" xfId="34146" xr:uid="{00000000-0005-0000-0000-0000A0950000}"/>
    <cellStyle name="Separador de milhares 9 4 2 4 7" xfId="13785" xr:uid="{00000000-0005-0000-0000-0000A1950000}"/>
    <cellStyle name="Separador de milhares 9 4 2 5" xfId="5655" xr:uid="{00000000-0005-0000-0000-0000A2950000}"/>
    <cellStyle name="Separador de milhares 9 4 2 5 2" xfId="9181" xr:uid="{00000000-0005-0000-0000-0000A3950000}"/>
    <cellStyle name="Separador de milhares 9 4 2 5 2 2" xfId="28365" xr:uid="{00000000-0005-0000-0000-0000A4950000}"/>
    <cellStyle name="Separador de milhares 9 4 2 5 2 3" xfId="38545" xr:uid="{00000000-0005-0000-0000-0000A5950000}"/>
    <cellStyle name="Separador de milhares 9 4 2 5 2 4" xfId="18185" xr:uid="{00000000-0005-0000-0000-0000A6950000}"/>
    <cellStyle name="Separador de milhares 9 4 2 5 3" xfId="24842" xr:uid="{00000000-0005-0000-0000-0000A7950000}"/>
    <cellStyle name="Separador de milhares 9 4 2 5 4" xfId="35022" xr:uid="{00000000-0005-0000-0000-0000A8950000}"/>
    <cellStyle name="Separador de milhares 9 4 2 5 5" xfId="14661" xr:uid="{00000000-0005-0000-0000-0000A9950000}"/>
    <cellStyle name="Separador de milhares 9 4 2 6" xfId="7408" xr:uid="{00000000-0005-0000-0000-0000AA950000}"/>
    <cellStyle name="Separador de milhares 9 4 2 6 2" xfId="26595" xr:uid="{00000000-0005-0000-0000-0000AB950000}"/>
    <cellStyle name="Separador de milhares 9 4 2 6 3" xfId="36775" xr:uid="{00000000-0005-0000-0000-0000AC950000}"/>
    <cellStyle name="Separador de milhares 9 4 2 6 4" xfId="16414" xr:uid="{00000000-0005-0000-0000-0000AD950000}"/>
    <cellStyle name="Separador de milhares 9 4 2 7" xfId="9401" xr:uid="{00000000-0005-0000-0000-0000AE950000}"/>
    <cellStyle name="Separador de milhares 9 4 2 7 2" xfId="28585" xr:uid="{00000000-0005-0000-0000-0000AF950000}"/>
    <cellStyle name="Separador de milhares 9 4 2 7 3" xfId="38765" xr:uid="{00000000-0005-0000-0000-0000B0950000}"/>
    <cellStyle name="Separador de milhares 9 4 2 7 4" xfId="18405" xr:uid="{00000000-0005-0000-0000-0000B1950000}"/>
    <cellStyle name="Separador de milhares 9 4 2 8" xfId="11154" xr:uid="{00000000-0005-0000-0000-0000B2950000}"/>
    <cellStyle name="Separador de milhares 9 4 2 8 2" xfId="30338" xr:uid="{00000000-0005-0000-0000-0000B3950000}"/>
    <cellStyle name="Separador de milhares 9 4 2 8 3" xfId="40518" xr:uid="{00000000-0005-0000-0000-0000B4950000}"/>
    <cellStyle name="Separador de milhares 9 4 2 8 4" xfId="20158" xr:uid="{00000000-0005-0000-0000-0000B5950000}"/>
    <cellStyle name="Separador de milhares 9 4 2 9" xfId="12030" xr:uid="{00000000-0005-0000-0000-0000B6950000}"/>
    <cellStyle name="Separador de milhares 9 4 2 9 2" xfId="31214" xr:uid="{00000000-0005-0000-0000-0000B7950000}"/>
    <cellStyle name="Separador de milhares 9 4 2 9 3" xfId="41394" xr:uid="{00000000-0005-0000-0000-0000B8950000}"/>
    <cellStyle name="Separador de milhares 9 4 2 9 4" xfId="21034" xr:uid="{00000000-0005-0000-0000-0000B9950000}"/>
    <cellStyle name="Separador de milhares 9 4 3" xfId="4003" xr:uid="{00000000-0005-0000-0000-0000BA950000}"/>
    <cellStyle name="Separador de milhares 9 4 3 10" xfId="23191" xr:uid="{00000000-0005-0000-0000-0000BB950000}"/>
    <cellStyle name="Separador de milhares 9 4 3 11" xfId="33371" xr:uid="{00000000-0005-0000-0000-0000BC950000}"/>
    <cellStyle name="Separador de milhares 9 4 3 12" xfId="13010" xr:uid="{00000000-0005-0000-0000-0000BD950000}"/>
    <cellStyle name="Separador de milhares 9 4 3 2" xfId="4441" xr:uid="{00000000-0005-0000-0000-0000BE950000}"/>
    <cellStyle name="Separador de milhares 9 4 3 2 10" xfId="33809" xr:uid="{00000000-0005-0000-0000-0000BF950000}"/>
    <cellStyle name="Separador de milhares 9 4 3 2 11" xfId="13448" xr:uid="{00000000-0005-0000-0000-0000C0950000}"/>
    <cellStyle name="Separador de milhares 9 4 3 2 2" xfId="5318" xr:uid="{00000000-0005-0000-0000-0000C1950000}"/>
    <cellStyle name="Separador de milhares 9 4 3 2 2 2" xfId="7070" xr:uid="{00000000-0005-0000-0000-0000C2950000}"/>
    <cellStyle name="Separador de milhares 9 4 3 2 2 2 2" xfId="26257" xr:uid="{00000000-0005-0000-0000-0000C3950000}"/>
    <cellStyle name="Separador de milhares 9 4 3 2 2 2 3" xfId="36437" xr:uid="{00000000-0005-0000-0000-0000C4950000}"/>
    <cellStyle name="Separador de milhares 9 4 3 2 2 2 4" xfId="16076" xr:uid="{00000000-0005-0000-0000-0000C5950000}"/>
    <cellStyle name="Separador de milhares 9 4 3 2 2 3" xfId="8823" xr:uid="{00000000-0005-0000-0000-0000C6950000}"/>
    <cellStyle name="Separador de milhares 9 4 3 2 2 3 2" xfId="28010" xr:uid="{00000000-0005-0000-0000-0000C7950000}"/>
    <cellStyle name="Separador de milhares 9 4 3 2 2 3 3" xfId="38190" xr:uid="{00000000-0005-0000-0000-0000C8950000}"/>
    <cellStyle name="Separador de milhares 9 4 3 2 2 3 4" xfId="17829" xr:uid="{00000000-0005-0000-0000-0000C9950000}"/>
    <cellStyle name="Separador de milhares 9 4 3 2 2 4" xfId="10816" xr:uid="{00000000-0005-0000-0000-0000CA950000}"/>
    <cellStyle name="Separador de milhares 9 4 3 2 2 4 2" xfId="30000" xr:uid="{00000000-0005-0000-0000-0000CB950000}"/>
    <cellStyle name="Separador de milhares 9 4 3 2 2 4 3" xfId="40180" xr:uid="{00000000-0005-0000-0000-0000CC950000}"/>
    <cellStyle name="Separador de milhares 9 4 3 2 2 4 4" xfId="19820" xr:uid="{00000000-0005-0000-0000-0000CD950000}"/>
    <cellStyle name="Separador de milhares 9 4 3 2 2 5" xfId="24505" xr:uid="{00000000-0005-0000-0000-0000CE950000}"/>
    <cellStyle name="Separador de milhares 9 4 3 2 2 6" xfId="34685" xr:uid="{00000000-0005-0000-0000-0000CF950000}"/>
    <cellStyle name="Separador de milhares 9 4 3 2 2 7" xfId="14324" xr:uid="{00000000-0005-0000-0000-0000D0950000}"/>
    <cellStyle name="Separador de milhares 9 4 3 2 3" xfId="6194" xr:uid="{00000000-0005-0000-0000-0000D1950000}"/>
    <cellStyle name="Separador de milhares 9 4 3 2 3 2" xfId="25381" xr:uid="{00000000-0005-0000-0000-0000D2950000}"/>
    <cellStyle name="Separador de milhares 9 4 3 2 3 3" xfId="35561" xr:uid="{00000000-0005-0000-0000-0000D3950000}"/>
    <cellStyle name="Separador de milhares 9 4 3 2 3 4" xfId="15200" xr:uid="{00000000-0005-0000-0000-0000D4950000}"/>
    <cellStyle name="Separador de milhares 9 4 3 2 4" xfId="7947" xr:uid="{00000000-0005-0000-0000-0000D5950000}"/>
    <cellStyle name="Separador de milhares 9 4 3 2 4 2" xfId="27134" xr:uid="{00000000-0005-0000-0000-0000D6950000}"/>
    <cellStyle name="Separador de milhares 9 4 3 2 4 3" xfId="37314" xr:uid="{00000000-0005-0000-0000-0000D7950000}"/>
    <cellStyle name="Separador de milhares 9 4 3 2 4 4" xfId="16953" xr:uid="{00000000-0005-0000-0000-0000D8950000}"/>
    <cellStyle name="Separador de milhares 9 4 3 2 5" xfId="9940" xr:uid="{00000000-0005-0000-0000-0000D9950000}"/>
    <cellStyle name="Separador de milhares 9 4 3 2 5 2" xfId="29124" xr:uid="{00000000-0005-0000-0000-0000DA950000}"/>
    <cellStyle name="Separador de milhares 9 4 3 2 5 3" xfId="39304" xr:uid="{00000000-0005-0000-0000-0000DB950000}"/>
    <cellStyle name="Separador de milhares 9 4 3 2 5 4" xfId="18944" xr:uid="{00000000-0005-0000-0000-0000DC950000}"/>
    <cellStyle name="Separador de milhares 9 4 3 2 6" xfId="11693" xr:uid="{00000000-0005-0000-0000-0000DD950000}"/>
    <cellStyle name="Separador de milhares 9 4 3 2 6 2" xfId="30877" xr:uid="{00000000-0005-0000-0000-0000DE950000}"/>
    <cellStyle name="Separador de milhares 9 4 3 2 6 3" xfId="41057" xr:uid="{00000000-0005-0000-0000-0000DF950000}"/>
    <cellStyle name="Separador de milhares 9 4 3 2 6 4" xfId="20697" xr:uid="{00000000-0005-0000-0000-0000E0950000}"/>
    <cellStyle name="Separador de milhares 9 4 3 2 7" xfId="12569" xr:uid="{00000000-0005-0000-0000-0000E1950000}"/>
    <cellStyle name="Separador de milhares 9 4 3 2 7 2" xfId="31753" xr:uid="{00000000-0005-0000-0000-0000E2950000}"/>
    <cellStyle name="Separador de milhares 9 4 3 2 7 3" xfId="41933" xr:uid="{00000000-0005-0000-0000-0000E3950000}"/>
    <cellStyle name="Separador de milhares 9 4 3 2 7 4" xfId="21573" xr:uid="{00000000-0005-0000-0000-0000E4950000}"/>
    <cellStyle name="Separador de milhares 9 4 3 2 8" xfId="22450" xr:uid="{00000000-0005-0000-0000-0000E5950000}"/>
    <cellStyle name="Separador de milhares 9 4 3 2 8 2" xfId="32630" xr:uid="{00000000-0005-0000-0000-0000E6950000}"/>
    <cellStyle name="Separador de milhares 9 4 3 2 8 3" xfId="42810" xr:uid="{00000000-0005-0000-0000-0000E7950000}"/>
    <cellStyle name="Separador de milhares 9 4 3 2 9" xfId="23629" xr:uid="{00000000-0005-0000-0000-0000E8950000}"/>
    <cellStyle name="Separador de milhares 9 4 3 3" xfId="4880" xr:uid="{00000000-0005-0000-0000-0000E9950000}"/>
    <cellStyle name="Separador de milhares 9 4 3 3 2" xfId="6632" xr:uid="{00000000-0005-0000-0000-0000EA950000}"/>
    <cellStyle name="Separador de milhares 9 4 3 3 2 2" xfId="25819" xr:uid="{00000000-0005-0000-0000-0000EB950000}"/>
    <cellStyle name="Separador de milhares 9 4 3 3 2 3" xfId="35999" xr:uid="{00000000-0005-0000-0000-0000EC950000}"/>
    <cellStyle name="Separador de milhares 9 4 3 3 2 4" xfId="15638" xr:uid="{00000000-0005-0000-0000-0000ED950000}"/>
    <cellStyle name="Separador de milhares 9 4 3 3 3" xfId="8385" xr:uid="{00000000-0005-0000-0000-0000EE950000}"/>
    <cellStyle name="Separador de milhares 9 4 3 3 3 2" xfId="27572" xr:uid="{00000000-0005-0000-0000-0000EF950000}"/>
    <cellStyle name="Separador de milhares 9 4 3 3 3 3" xfId="37752" xr:uid="{00000000-0005-0000-0000-0000F0950000}"/>
    <cellStyle name="Separador de milhares 9 4 3 3 3 4" xfId="17391" xr:uid="{00000000-0005-0000-0000-0000F1950000}"/>
    <cellStyle name="Separador de milhares 9 4 3 3 4" xfId="10378" xr:uid="{00000000-0005-0000-0000-0000F2950000}"/>
    <cellStyle name="Separador de milhares 9 4 3 3 4 2" xfId="29562" xr:uid="{00000000-0005-0000-0000-0000F3950000}"/>
    <cellStyle name="Separador de milhares 9 4 3 3 4 3" xfId="39742" xr:uid="{00000000-0005-0000-0000-0000F4950000}"/>
    <cellStyle name="Separador de milhares 9 4 3 3 4 4" xfId="19382" xr:uid="{00000000-0005-0000-0000-0000F5950000}"/>
    <cellStyle name="Separador de milhares 9 4 3 3 5" xfId="24067" xr:uid="{00000000-0005-0000-0000-0000F6950000}"/>
    <cellStyle name="Separador de milhares 9 4 3 3 6" xfId="34247" xr:uid="{00000000-0005-0000-0000-0000F7950000}"/>
    <cellStyle name="Separador de milhares 9 4 3 3 7" xfId="13886" xr:uid="{00000000-0005-0000-0000-0000F8950000}"/>
    <cellStyle name="Separador de milhares 9 4 3 4" xfId="5756" xr:uid="{00000000-0005-0000-0000-0000F9950000}"/>
    <cellStyle name="Separador de milhares 9 4 3 4 2" xfId="24943" xr:uid="{00000000-0005-0000-0000-0000FA950000}"/>
    <cellStyle name="Separador de milhares 9 4 3 4 3" xfId="35123" xr:uid="{00000000-0005-0000-0000-0000FB950000}"/>
    <cellStyle name="Separador de milhares 9 4 3 4 4" xfId="14762" xr:uid="{00000000-0005-0000-0000-0000FC950000}"/>
    <cellStyle name="Separador de milhares 9 4 3 5" xfId="7509" xr:uid="{00000000-0005-0000-0000-0000FD950000}"/>
    <cellStyle name="Separador de milhares 9 4 3 5 2" xfId="26696" xr:uid="{00000000-0005-0000-0000-0000FE950000}"/>
    <cellStyle name="Separador de milhares 9 4 3 5 3" xfId="36876" xr:uid="{00000000-0005-0000-0000-0000FF950000}"/>
    <cellStyle name="Separador de milhares 9 4 3 5 4" xfId="16515" xr:uid="{00000000-0005-0000-0000-000000960000}"/>
    <cellStyle name="Separador de milhares 9 4 3 6" xfId="9502" xr:uid="{00000000-0005-0000-0000-000001960000}"/>
    <cellStyle name="Separador de milhares 9 4 3 6 2" xfId="28686" xr:uid="{00000000-0005-0000-0000-000002960000}"/>
    <cellStyle name="Separador de milhares 9 4 3 6 3" xfId="38866" xr:uid="{00000000-0005-0000-0000-000003960000}"/>
    <cellStyle name="Separador de milhares 9 4 3 6 4" xfId="18506" xr:uid="{00000000-0005-0000-0000-000004960000}"/>
    <cellStyle name="Separador de milhares 9 4 3 7" xfId="11255" xr:uid="{00000000-0005-0000-0000-000005960000}"/>
    <cellStyle name="Separador de milhares 9 4 3 7 2" xfId="30439" xr:uid="{00000000-0005-0000-0000-000006960000}"/>
    <cellStyle name="Separador de milhares 9 4 3 7 3" xfId="40619" xr:uid="{00000000-0005-0000-0000-000007960000}"/>
    <cellStyle name="Separador de milhares 9 4 3 7 4" xfId="20259" xr:uid="{00000000-0005-0000-0000-000008960000}"/>
    <cellStyle name="Separador de milhares 9 4 3 8" xfId="12131" xr:uid="{00000000-0005-0000-0000-000009960000}"/>
    <cellStyle name="Separador de milhares 9 4 3 8 2" xfId="31315" xr:uid="{00000000-0005-0000-0000-00000A960000}"/>
    <cellStyle name="Separador de milhares 9 4 3 8 3" xfId="41495" xr:uid="{00000000-0005-0000-0000-00000B960000}"/>
    <cellStyle name="Separador de milhares 9 4 3 8 4" xfId="21135" xr:uid="{00000000-0005-0000-0000-00000C960000}"/>
    <cellStyle name="Separador de milhares 9 4 3 9" xfId="22012" xr:uid="{00000000-0005-0000-0000-00000D960000}"/>
    <cellStyle name="Separador de milhares 9 4 3 9 2" xfId="32192" xr:uid="{00000000-0005-0000-0000-00000E960000}"/>
    <cellStyle name="Separador de milhares 9 4 3 9 3" xfId="42372" xr:uid="{00000000-0005-0000-0000-00000F960000}"/>
    <cellStyle name="Separador de milhares 9 4 4" xfId="4222" xr:uid="{00000000-0005-0000-0000-000010960000}"/>
    <cellStyle name="Separador de milhares 9 4 4 10" xfId="33590" xr:uid="{00000000-0005-0000-0000-000011960000}"/>
    <cellStyle name="Separador de milhares 9 4 4 11" xfId="13229" xr:uid="{00000000-0005-0000-0000-000012960000}"/>
    <cellStyle name="Separador de milhares 9 4 4 2" xfId="5099" xr:uid="{00000000-0005-0000-0000-000013960000}"/>
    <cellStyle name="Separador de milhares 9 4 4 2 2" xfId="6851" xr:uid="{00000000-0005-0000-0000-000014960000}"/>
    <cellStyle name="Separador de milhares 9 4 4 2 2 2" xfId="26038" xr:uid="{00000000-0005-0000-0000-000015960000}"/>
    <cellStyle name="Separador de milhares 9 4 4 2 2 3" xfId="36218" xr:uid="{00000000-0005-0000-0000-000016960000}"/>
    <cellStyle name="Separador de milhares 9 4 4 2 2 4" xfId="15857" xr:uid="{00000000-0005-0000-0000-000017960000}"/>
    <cellStyle name="Separador de milhares 9 4 4 2 3" xfId="8604" xr:uid="{00000000-0005-0000-0000-000018960000}"/>
    <cellStyle name="Separador de milhares 9 4 4 2 3 2" xfId="27791" xr:uid="{00000000-0005-0000-0000-000019960000}"/>
    <cellStyle name="Separador de milhares 9 4 4 2 3 3" xfId="37971" xr:uid="{00000000-0005-0000-0000-00001A960000}"/>
    <cellStyle name="Separador de milhares 9 4 4 2 3 4" xfId="17610" xr:uid="{00000000-0005-0000-0000-00001B960000}"/>
    <cellStyle name="Separador de milhares 9 4 4 2 4" xfId="10597" xr:uid="{00000000-0005-0000-0000-00001C960000}"/>
    <cellStyle name="Separador de milhares 9 4 4 2 4 2" xfId="29781" xr:uid="{00000000-0005-0000-0000-00001D960000}"/>
    <cellStyle name="Separador de milhares 9 4 4 2 4 3" xfId="39961" xr:uid="{00000000-0005-0000-0000-00001E960000}"/>
    <cellStyle name="Separador de milhares 9 4 4 2 4 4" xfId="19601" xr:uid="{00000000-0005-0000-0000-00001F960000}"/>
    <cellStyle name="Separador de milhares 9 4 4 2 5" xfId="24286" xr:uid="{00000000-0005-0000-0000-000020960000}"/>
    <cellStyle name="Separador de milhares 9 4 4 2 6" xfId="34466" xr:uid="{00000000-0005-0000-0000-000021960000}"/>
    <cellStyle name="Separador de milhares 9 4 4 2 7" xfId="14105" xr:uid="{00000000-0005-0000-0000-000022960000}"/>
    <cellStyle name="Separador de milhares 9 4 4 3" xfId="5975" xr:uid="{00000000-0005-0000-0000-000023960000}"/>
    <cellStyle name="Separador de milhares 9 4 4 3 2" xfId="25162" xr:uid="{00000000-0005-0000-0000-000024960000}"/>
    <cellStyle name="Separador de milhares 9 4 4 3 3" xfId="35342" xr:uid="{00000000-0005-0000-0000-000025960000}"/>
    <cellStyle name="Separador de milhares 9 4 4 3 4" xfId="14981" xr:uid="{00000000-0005-0000-0000-000026960000}"/>
    <cellStyle name="Separador de milhares 9 4 4 4" xfId="7728" xr:uid="{00000000-0005-0000-0000-000027960000}"/>
    <cellStyle name="Separador de milhares 9 4 4 4 2" xfId="26915" xr:uid="{00000000-0005-0000-0000-000028960000}"/>
    <cellStyle name="Separador de milhares 9 4 4 4 3" xfId="37095" xr:uid="{00000000-0005-0000-0000-000029960000}"/>
    <cellStyle name="Separador de milhares 9 4 4 4 4" xfId="16734" xr:uid="{00000000-0005-0000-0000-00002A960000}"/>
    <cellStyle name="Separador de milhares 9 4 4 5" xfId="9721" xr:uid="{00000000-0005-0000-0000-00002B960000}"/>
    <cellStyle name="Separador de milhares 9 4 4 5 2" xfId="28905" xr:uid="{00000000-0005-0000-0000-00002C960000}"/>
    <cellStyle name="Separador de milhares 9 4 4 5 3" xfId="39085" xr:uid="{00000000-0005-0000-0000-00002D960000}"/>
    <cellStyle name="Separador de milhares 9 4 4 5 4" xfId="18725" xr:uid="{00000000-0005-0000-0000-00002E960000}"/>
    <cellStyle name="Separador de milhares 9 4 4 6" xfId="11474" xr:uid="{00000000-0005-0000-0000-00002F960000}"/>
    <cellStyle name="Separador de milhares 9 4 4 6 2" xfId="30658" xr:uid="{00000000-0005-0000-0000-000030960000}"/>
    <cellStyle name="Separador de milhares 9 4 4 6 3" xfId="40838" xr:uid="{00000000-0005-0000-0000-000031960000}"/>
    <cellStyle name="Separador de milhares 9 4 4 6 4" xfId="20478" xr:uid="{00000000-0005-0000-0000-000032960000}"/>
    <cellStyle name="Separador de milhares 9 4 4 7" xfId="12350" xr:uid="{00000000-0005-0000-0000-000033960000}"/>
    <cellStyle name="Separador de milhares 9 4 4 7 2" xfId="31534" xr:uid="{00000000-0005-0000-0000-000034960000}"/>
    <cellStyle name="Separador de milhares 9 4 4 7 3" xfId="41714" xr:uid="{00000000-0005-0000-0000-000035960000}"/>
    <cellStyle name="Separador de milhares 9 4 4 7 4" xfId="21354" xr:uid="{00000000-0005-0000-0000-000036960000}"/>
    <cellStyle name="Separador de milhares 9 4 4 8" xfId="22231" xr:uid="{00000000-0005-0000-0000-000037960000}"/>
    <cellStyle name="Separador de milhares 9 4 4 8 2" xfId="32411" xr:uid="{00000000-0005-0000-0000-000038960000}"/>
    <cellStyle name="Separador de milhares 9 4 4 8 3" xfId="42591" xr:uid="{00000000-0005-0000-0000-000039960000}"/>
    <cellStyle name="Separador de milhares 9 4 4 9" xfId="23410" xr:uid="{00000000-0005-0000-0000-00003A960000}"/>
    <cellStyle name="Separador de milhares 9 4 5" xfId="4661" xr:uid="{00000000-0005-0000-0000-00003B960000}"/>
    <cellStyle name="Separador de milhares 9 4 5 2" xfId="6413" xr:uid="{00000000-0005-0000-0000-00003C960000}"/>
    <cellStyle name="Separador de milhares 9 4 5 2 2" xfId="25600" xr:uid="{00000000-0005-0000-0000-00003D960000}"/>
    <cellStyle name="Separador de milhares 9 4 5 2 3" xfId="35780" xr:uid="{00000000-0005-0000-0000-00003E960000}"/>
    <cellStyle name="Separador de milhares 9 4 5 2 4" xfId="15419" xr:uid="{00000000-0005-0000-0000-00003F960000}"/>
    <cellStyle name="Separador de milhares 9 4 5 3" xfId="8166" xr:uid="{00000000-0005-0000-0000-000040960000}"/>
    <cellStyle name="Separador de milhares 9 4 5 3 2" xfId="27353" xr:uid="{00000000-0005-0000-0000-000041960000}"/>
    <cellStyle name="Separador de milhares 9 4 5 3 3" xfId="37533" xr:uid="{00000000-0005-0000-0000-000042960000}"/>
    <cellStyle name="Separador de milhares 9 4 5 3 4" xfId="17172" xr:uid="{00000000-0005-0000-0000-000043960000}"/>
    <cellStyle name="Separador de milhares 9 4 5 4" xfId="10159" xr:uid="{00000000-0005-0000-0000-000044960000}"/>
    <cellStyle name="Separador de milhares 9 4 5 4 2" xfId="29343" xr:uid="{00000000-0005-0000-0000-000045960000}"/>
    <cellStyle name="Separador de milhares 9 4 5 4 3" xfId="39523" xr:uid="{00000000-0005-0000-0000-000046960000}"/>
    <cellStyle name="Separador de milhares 9 4 5 4 4" xfId="19163" xr:uid="{00000000-0005-0000-0000-000047960000}"/>
    <cellStyle name="Separador de milhares 9 4 5 5" xfId="23848" xr:uid="{00000000-0005-0000-0000-000048960000}"/>
    <cellStyle name="Separador de milhares 9 4 5 6" xfId="34028" xr:uid="{00000000-0005-0000-0000-000049960000}"/>
    <cellStyle name="Separador de milhares 9 4 5 7" xfId="13667" xr:uid="{00000000-0005-0000-0000-00004A960000}"/>
    <cellStyle name="Separador de milhares 9 4 6" xfId="5537" xr:uid="{00000000-0005-0000-0000-00004B960000}"/>
    <cellStyle name="Separador de milhares 9 4 6 2" xfId="9063" xr:uid="{00000000-0005-0000-0000-00004C960000}"/>
    <cellStyle name="Separador de milhares 9 4 6 2 2" xfId="28247" xr:uid="{00000000-0005-0000-0000-00004D960000}"/>
    <cellStyle name="Separador de milhares 9 4 6 2 3" xfId="38427" xr:uid="{00000000-0005-0000-0000-00004E960000}"/>
    <cellStyle name="Separador de milhares 9 4 6 2 4" xfId="18067" xr:uid="{00000000-0005-0000-0000-00004F960000}"/>
    <cellStyle name="Separador de milhares 9 4 6 3" xfId="24724" xr:uid="{00000000-0005-0000-0000-000050960000}"/>
    <cellStyle name="Separador de milhares 9 4 6 4" xfId="34904" xr:uid="{00000000-0005-0000-0000-000051960000}"/>
    <cellStyle name="Separador de milhares 9 4 6 5" xfId="14543" xr:uid="{00000000-0005-0000-0000-000052960000}"/>
    <cellStyle name="Separador de milhares 9 4 7" xfId="7290" xr:uid="{00000000-0005-0000-0000-000053960000}"/>
    <cellStyle name="Separador de milhares 9 4 7 2" xfId="26477" xr:uid="{00000000-0005-0000-0000-000054960000}"/>
    <cellStyle name="Separador de milhares 9 4 7 3" xfId="36657" xr:uid="{00000000-0005-0000-0000-000055960000}"/>
    <cellStyle name="Separador de milhares 9 4 7 4" xfId="16296" xr:uid="{00000000-0005-0000-0000-000056960000}"/>
    <cellStyle name="Separador de milhares 9 4 8" xfId="9283" xr:uid="{00000000-0005-0000-0000-000057960000}"/>
    <cellStyle name="Separador de milhares 9 4 8 2" xfId="28467" xr:uid="{00000000-0005-0000-0000-000058960000}"/>
    <cellStyle name="Separador de milhares 9 4 8 3" xfId="38647" xr:uid="{00000000-0005-0000-0000-000059960000}"/>
    <cellStyle name="Separador de milhares 9 4 8 4" xfId="18287" xr:uid="{00000000-0005-0000-0000-00005A960000}"/>
    <cellStyle name="Separador de milhares 9 4 9" xfId="11036" xr:uid="{00000000-0005-0000-0000-00005B960000}"/>
    <cellStyle name="Separador de milhares 9 4 9 2" xfId="30220" xr:uid="{00000000-0005-0000-0000-00005C960000}"/>
    <cellStyle name="Separador de milhares 9 4 9 3" xfId="40400" xr:uid="{00000000-0005-0000-0000-00005D960000}"/>
    <cellStyle name="Separador de milhares 9 4 9 4" xfId="20040" xr:uid="{00000000-0005-0000-0000-00005E960000}"/>
    <cellStyle name="Separador de milhares 9 5" xfId="3775" xr:uid="{00000000-0005-0000-0000-00005F960000}"/>
    <cellStyle name="Separador de milhares 9 5 10" xfId="11907" xr:uid="{00000000-0005-0000-0000-000060960000}"/>
    <cellStyle name="Separador de milhares 9 5 10 2" xfId="31091" xr:uid="{00000000-0005-0000-0000-000061960000}"/>
    <cellStyle name="Separador de milhares 9 5 10 3" xfId="41271" xr:uid="{00000000-0005-0000-0000-000062960000}"/>
    <cellStyle name="Separador de milhares 9 5 10 4" xfId="20911" xr:uid="{00000000-0005-0000-0000-000063960000}"/>
    <cellStyle name="Separador de milhares 9 5 11" xfId="21788" xr:uid="{00000000-0005-0000-0000-000064960000}"/>
    <cellStyle name="Separador de milhares 9 5 11 2" xfId="31968" xr:uid="{00000000-0005-0000-0000-000065960000}"/>
    <cellStyle name="Separador de milhares 9 5 11 3" xfId="42148" xr:uid="{00000000-0005-0000-0000-000066960000}"/>
    <cellStyle name="Separador de milhares 9 5 12" xfId="22684" xr:uid="{00000000-0005-0000-0000-000067960000}"/>
    <cellStyle name="Separador de milhares 9 5 12 2" xfId="32864" xr:uid="{00000000-0005-0000-0000-000068960000}"/>
    <cellStyle name="Separador de milhares 9 5 12 3" xfId="43044" xr:uid="{00000000-0005-0000-0000-000069960000}"/>
    <cellStyle name="Separador de milhares 9 5 13" xfId="22923" xr:uid="{00000000-0005-0000-0000-00006A960000}"/>
    <cellStyle name="Separador de milhares 9 5 14" xfId="23092" xr:uid="{00000000-0005-0000-0000-00006B960000}"/>
    <cellStyle name="Separador de milhares 9 5 15" xfId="33103" xr:uid="{00000000-0005-0000-0000-00006C960000}"/>
    <cellStyle name="Separador de milhares 9 5 16" xfId="33272" xr:uid="{00000000-0005-0000-0000-00006D960000}"/>
    <cellStyle name="Separador de milhares 9 5 17" xfId="43283" xr:uid="{00000000-0005-0000-0000-00006E960000}"/>
    <cellStyle name="Separador de milhares 9 5 18" xfId="43522" xr:uid="{00000000-0005-0000-0000-00006F960000}"/>
    <cellStyle name="Separador de milhares 9 5 19" xfId="12786" xr:uid="{00000000-0005-0000-0000-000070960000}"/>
    <cellStyle name="Separador de milhares 9 5 2" xfId="3896" xr:uid="{00000000-0005-0000-0000-000071960000}"/>
    <cellStyle name="Separador de milhares 9 5 2 10" xfId="21906" xr:uid="{00000000-0005-0000-0000-000072960000}"/>
    <cellStyle name="Separador de milhares 9 5 2 10 2" xfId="32086" xr:uid="{00000000-0005-0000-0000-000073960000}"/>
    <cellStyle name="Separador de milhares 9 5 2 10 3" xfId="42266" xr:uid="{00000000-0005-0000-0000-000074960000}"/>
    <cellStyle name="Separador de milhares 9 5 2 11" xfId="22802" xr:uid="{00000000-0005-0000-0000-000075960000}"/>
    <cellStyle name="Separador de milhares 9 5 2 11 2" xfId="32982" xr:uid="{00000000-0005-0000-0000-000076960000}"/>
    <cellStyle name="Separador de milhares 9 5 2 11 3" xfId="43162" xr:uid="{00000000-0005-0000-0000-000077960000}"/>
    <cellStyle name="Separador de milhares 9 5 2 12" xfId="23041" xr:uid="{00000000-0005-0000-0000-000078960000}"/>
    <cellStyle name="Separador de milhares 9 5 2 13" xfId="33221" xr:uid="{00000000-0005-0000-0000-000079960000}"/>
    <cellStyle name="Separador de milhares 9 5 2 14" xfId="43401" xr:uid="{00000000-0005-0000-0000-00007A960000}"/>
    <cellStyle name="Separador de milhares 9 5 2 15" xfId="43640" xr:uid="{00000000-0005-0000-0000-00007B960000}"/>
    <cellStyle name="Separador de milhares 9 5 2 16" xfId="12904" xr:uid="{00000000-0005-0000-0000-00007C960000}"/>
    <cellStyle name="Separador de milhares 9 5 2 2" xfId="4116" xr:uid="{00000000-0005-0000-0000-00007D960000}"/>
    <cellStyle name="Separador de milhares 9 5 2 2 10" xfId="23304" xr:uid="{00000000-0005-0000-0000-00007E960000}"/>
    <cellStyle name="Separador de milhares 9 5 2 2 11" xfId="33484" xr:uid="{00000000-0005-0000-0000-00007F960000}"/>
    <cellStyle name="Separador de milhares 9 5 2 2 12" xfId="13123" xr:uid="{00000000-0005-0000-0000-000080960000}"/>
    <cellStyle name="Separador de milhares 9 5 2 2 2" xfId="4554" xr:uid="{00000000-0005-0000-0000-000081960000}"/>
    <cellStyle name="Separador de milhares 9 5 2 2 2 10" xfId="33922" xr:uid="{00000000-0005-0000-0000-000082960000}"/>
    <cellStyle name="Separador de milhares 9 5 2 2 2 11" xfId="13561" xr:uid="{00000000-0005-0000-0000-000083960000}"/>
    <cellStyle name="Separador de milhares 9 5 2 2 2 2" xfId="5431" xr:uid="{00000000-0005-0000-0000-000084960000}"/>
    <cellStyle name="Separador de milhares 9 5 2 2 2 2 2" xfId="7183" xr:uid="{00000000-0005-0000-0000-000085960000}"/>
    <cellStyle name="Separador de milhares 9 5 2 2 2 2 2 2" xfId="26370" xr:uid="{00000000-0005-0000-0000-000086960000}"/>
    <cellStyle name="Separador de milhares 9 5 2 2 2 2 2 3" xfId="36550" xr:uid="{00000000-0005-0000-0000-000087960000}"/>
    <cellStyle name="Separador de milhares 9 5 2 2 2 2 2 4" xfId="16189" xr:uid="{00000000-0005-0000-0000-000088960000}"/>
    <cellStyle name="Separador de milhares 9 5 2 2 2 2 3" xfId="8936" xr:uid="{00000000-0005-0000-0000-000089960000}"/>
    <cellStyle name="Separador de milhares 9 5 2 2 2 2 3 2" xfId="28123" xr:uid="{00000000-0005-0000-0000-00008A960000}"/>
    <cellStyle name="Separador de milhares 9 5 2 2 2 2 3 3" xfId="38303" xr:uid="{00000000-0005-0000-0000-00008B960000}"/>
    <cellStyle name="Separador de milhares 9 5 2 2 2 2 3 4" xfId="17942" xr:uid="{00000000-0005-0000-0000-00008C960000}"/>
    <cellStyle name="Separador de milhares 9 5 2 2 2 2 4" xfId="10929" xr:uid="{00000000-0005-0000-0000-00008D960000}"/>
    <cellStyle name="Separador de milhares 9 5 2 2 2 2 4 2" xfId="30113" xr:uid="{00000000-0005-0000-0000-00008E960000}"/>
    <cellStyle name="Separador de milhares 9 5 2 2 2 2 4 3" xfId="40293" xr:uid="{00000000-0005-0000-0000-00008F960000}"/>
    <cellStyle name="Separador de milhares 9 5 2 2 2 2 4 4" xfId="19933" xr:uid="{00000000-0005-0000-0000-000090960000}"/>
    <cellStyle name="Separador de milhares 9 5 2 2 2 2 5" xfId="24618" xr:uid="{00000000-0005-0000-0000-000091960000}"/>
    <cellStyle name="Separador de milhares 9 5 2 2 2 2 6" xfId="34798" xr:uid="{00000000-0005-0000-0000-000092960000}"/>
    <cellStyle name="Separador de milhares 9 5 2 2 2 2 7" xfId="14437" xr:uid="{00000000-0005-0000-0000-000093960000}"/>
    <cellStyle name="Separador de milhares 9 5 2 2 2 3" xfId="6307" xr:uid="{00000000-0005-0000-0000-000094960000}"/>
    <cellStyle name="Separador de milhares 9 5 2 2 2 3 2" xfId="25494" xr:uid="{00000000-0005-0000-0000-000095960000}"/>
    <cellStyle name="Separador de milhares 9 5 2 2 2 3 3" xfId="35674" xr:uid="{00000000-0005-0000-0000-000096960000}"/>
    <cellStyle name="Separador de milhares 9 5 2 2 2 3 4" xfId="15313" xr:uid="{00000000-0005-0000-0000-000097960000}"/>
    <cellStyle name="Separador de milhares 9 5 2 2 2 4" xfId="8060" xr:uid="{00000000-0005-0000-0000-000098960000}"/>
    <cellStyle name="Separador de milhares 9 5 2 2 2 4 2" xfId="27247" xr:uid="{00000000-0005-0000-0000-000099960000}"/>
    <cellStyle name="Separador de milhares 9 5 2 2 2 4 3" xfId="37427" xr:uid="{00000000-0005-0000-0000-00009A960000}"/>
    <cellStyle name="Separador de milhares 9 5 2 2 2 4 4" xfId="17066" xr:uid="{00000000-0005-0000-0000-00009B960000}"/>
    <cellStyle name="Separador de milhares 9 5 2 2 2 5" xfId="10053" xr:uid="{00000000-0005-0000-0000-00009C960000}"/>
    <cellStyle name="Separador de milhares 9 5 2 2 2 5 2" xfId="29237" xr:uid="{00000000-0005-0000-0000-00009D960000}"/>
    <cellStyle name="Separador de milhares 9 5 2 2 2 5 3" xfId="39417" xr:uid="{00000000-0005-0000-0000-00009E960000}"/>
    <cellStyle name="Separador de milhares 9 5 2 2 2 5 4" xfId="19057" xr:uid="{00000000-0005-0000-0000-00009F960000}"/>
    <cellStyle name="Separador de milhares 9 5 2 2 2 6" xfId="11806" xr:uid="{00000000-0005-0000-0000-0000A0960000}"/>
    <cellStyle name="Separador de milhares 9 5 2 2 2 6 2" xfId="30990" xr:uid="{00000000-0005-0000-0000-0000A1960000}"/>
    <cellStyle name="Separador de milhares 9 5 2 2 2 6 3" xfId="41170" xr:uid="{00000000-0005-0000-0000-0000A2960000}"/>
    <cellStyle name="Separador de milhares 9 5 2 2 2 6 4" xfId="20810" xr:uid="{00000000-0005-0000-0000-0000A3960000}"/>
    <cellStyle name="Separador de milhares 9 5 2 2 2 7" xfId="12682" xr:uid="{00000000-0005-0000-0000-0000A4960000}"/>
    <cellStyle name="Separador de milhares 9 5 2 2 2 7 2" xfId="31866" xr:uid="{00000000-0005-0000-0000-0000A5960000}"/>
    <cellStyle name="Separador de milhares 9 5 2 2 2 7 3" xfId="42046" xr:uid="{00000000-0005-0000-0000-0000A6960000}"/>
    <cellStyle name="Separador de milhares 9 5 2 2 2 7 4" xfId="21686" xr:uid="{00000000-0005-0000-0000-0000A7960000}"/>
    <cellStyle name="Separador de milhares 9 5 2 2 2 8" xfId="22563" xr:uid="{00000000-0005-0000-0000-0000A8960000}"/>
    <cellStyle name="Separador de milhares 9 5 2 2 2 8 2" xfId="32743" xr:uid="{00000000-0005-0000-0000-0000A9960000}"/>
    <cellStyle name="Separador de milhares 9 5 2 2 2 8 3" xfId="42923" xr:uid="{00000000-0005-0000-0000-0000AA960000}"/>
    <cellStyle name="Separador de milhares 9 5 2 2 2 9" xfId="23742" xr:uid="{00000000-0005-0000-0000-0000AB960000}"/>
    <cellStyle name="Separador de milhares 9 5 2 2 3" xfId="4993" xr:uid="{00000000-0005-0000-0000-0000AC960000}"/>
    <cellStyle name="Separador de milhares 9 5 2 2 3 2" xfId="6745" xr:uid="{00000000-0005-0000-0000-0000AD960000}"/>
    <cellStyle name="Separador de milhares 9 5 2 2 3 2 2" xfId="25932" xr:uid="{00000000-0005-0000-0000-0000AE960000}"/>
    <cellStyle name="Separador de milhares 9 5 2 2 3 2 3" xfId="36112" xr:uid="{00000000-0005-0000-0000-0000AF960000}"/>
    <cellStyle name="Separador de milhares 9 5 2 2 3 2 4" xfId="15751" xr:uid="{00000000-0005-0000-0000-0000B0960000}"/>
    <cellStyle name="Separador de milhares 9 5 2 2 3 3" xfId="8498" xr:uid="{00000000-0005-0000-0000-0000B1960000}"/>
    <cellStyle name="Separador de milhares 9 5 2 2 3 3 2" xfId="27685" xr:uid="{00000000-0005-0000-0000-0000B2960000}"/>
    <cellStyle name="Separador de milhares 9 5 2 2 3 3 3" xfId="37865" xr:uid="{00000000-0005-0000-0000-0000B3960000}"/>
    <cellStyle name="Separador de milhares 9 5 2 2 3 3 4" xfId="17504" xr:uid="{00000000-0005-0000-0000-0000B4960000}"/>
    <cellStyle name="Separador de milhares 9 5 2 2 3 4" xfId="10491" xr:uid="{00000000-0005-0000-0000-0000B5960000}"/>
    <cellStyle name="Separador de milhares 9 5 2 2 3 4 2" xfId="29675" xr:uid="{00000000-0005-0000-0000-0000B6960000}"/>
    <cellStyle name="Separador de milhares 9 5 2 2 3 4 3" xfId="39855" xr:uid="{00000000-0005-0000-0000-0000B7960000}"/>
    <cellStyle name="Separador de milhares 9 5 2 2 3 4 4" xfId="19495" xr:uid="{00000000-0005-0000-0000-0000B8960000}"/>
    <cellStyle name="Separador de milhares 9 5 2 2 3 5" xfId="24180" xr:uid="{00000000-0005-0000-0000-0000B9960000}"/>
    <cellStyle name="Separador de milhares 9 5 2 2 3 6" xfId="34360" xr:uid="{00000000-0005-0000-0000-0000BA960000}"/>
    <cellStyle name="Separador de milhares 9 5 2 2 3 7" xfId="13999" xr:uid="{00000000-0005-0000-0000-0000BB960000}"/>
    <cellStyle name="Separador de milhares 9 5 2 2 4" xfId="5869" xr:uid="{00000000-0005-0000-0000-0000BC960000}"/>
    <cellStyle name="Separador de milhares 9 5 2 2 4 2" xfId="25056" xr:uid="{00000000-0005-0000-0000-0000BD960000}"/>
    <cellStyle name="Separador de milhares 9 5 2 2 4 3" xfId="35236" xr:uid="{00000000-0005-0000-0000-0000BE960000}"/>
    <cellStyle name="Separador de milhares 9 5 2 2 4 4" xfId="14875" xr:uid="{00000000-0005-0000-0000-0000BF960000}"/>
    <cellStyle name="Separador de milhares 9 5 2 2 5" xfId="7622" xr:uid="{00000000-0005-0000-0000-0000C0960000}"/>
    <cellStyle name="Separador de milhares 9 5 2 2 5 2" xfId="26809" xr:uid="{00000000-0005-0000-0000-0000C1960000}"/>
    <cellStyle name="Separador de milhares 9 5 2 2 5 3" xfId="36989" xr:uid="{00000000-0005-0000-0000-0000C2960000}"/>
    <cellStyle name="Separador de milhares 9 5 2 2 5 4" xfId="16628" xr:uid="{00000000-0005-0000-0000-0000C3960000}"/>
    <cellStyle name="Separador de milhares 9 5 2 2 6" xfId="9615" xr:uid="{00000000-0005-0000-0000-0000C4960000}"/>
    <cellStyle name="Separador de milhares 9 5 2 2 6 2" xfId="28799" xr:uid="{00000000-0005-0000-0000-0000C5960000}"/>
    <cellStyle name="Separador de milhares 9 5 2 2 6 3" xfId="38979" xr:uid="{00000000-0005-0000-0000-0000C6960000}"/>
    <cellStyle name="Separador de milhares 9 5 2 2 6 4" xfId="18619" xr:uid="{00000000-0005-0000-0000-0000C7960000}"/>
    <cellStyle name="Separador de milhares 9 5 2 2 7" xfId="11368" xr:uid="{00000000-0005-0000-0000-0000C8960000}"/>
    <cellStyle name="Separador de milhares 9 5 2 2 7 2" xfId="30552" xr:uid="{00000000-0005-0000-0000-0000C9960000}"/>
    <cellStyle name="Separador de milhares 9 5 2 2 7 3" xfId="40732" xr:uid="{00000000-0005-0000-0000-0000CA960000}"/>
    <cellStyle name="Separador de milhares 9 5 2 2 7 4" xfId="20372" xr:uid="{00000000-0005-0000-0000-0000CB960000}"/>
    <cellStyle name="Separador de milhares 9 5 2 2 8" xfId="12244" xr:uid="{00000000-0005-0000-0000-0000CC960000}"/>
    <cellStyle name="Separador de milhares 9 5 2 2 8 2" xfId="31428" xr:uid="{00000000-0005-0000-0000-0000CD960000}"/>
    <cellStyle name="Separador de milhares 9 5 2 2 8 3" xfId="41608" xr:uid="{00000000-0005-0000-0000-0000CE960000}"/>
    <cellStyle name="Separador de milhares 9 5 2 2 8 4" xfId="21248" xr:uid="{00000000-0005-0000-0000-0000CF960000}"/>
    <cellStyle name="Separador de milhares 9 5 2 2 9" xfId="22125" xr:uid="{00000000-0005-0000-0000-0000D0960000}"/>
    <cellStyle name="Separador de milhares 9 5 2 2 9 2" xfId="32305" xr:uid="{00000000-0005-0000-0000-0000D1960000}"/>
    <cellStyle name="Separador de milhares 9 5 2 2 9 3" xfId="42485" xr:uid="{00000000-0005-0000-0000-0000D2960000}"/>
    <cellStyle name="Separador de milhares 9 5 2 3" xfId="4335" xr:uid="{00000000-0005-0000-0000-0000D3960000}"/>
    <cellStyle name="Separador de milhares 9 5 2 3 10" xfId="33703" xr:uid="{00000000-0005-0000-0000-0000D4960000}"/>
    <cellStyle name="Separador de milhares 9 5 2 3 11" xfId="13342" xr:uid="{00000000-0005-0000-0000-0000D5960000}"/>
    <cellStyle name="Separador de milhares 9 5 2 3 2" xfId="5212" xr:uid="{00000000-0005-0000-0000-0000D6960000}"/>
    <cellStyle name="Separador de milhares 9 5 2 3 2 2" xfId="6964" xr:uid="{00000000-0005-0000-0000-0000D7960000}"/>
    <cellStyle name="Separador de milhares 9 5 2 3 2 2 2" xfId="26151" xr:uid="{00000000-0005-0000-0000-0000D8960000}"/>
    <cellStyle name="Separador de milhares 9 5 2 3 2 2 3" xfId="36331" xr:uid="{00000000-0005-0000-0000-0000D9960000}"/>
    <cellStyle name="Separador de milhares 9 5 2 3 2 2 4" xfId="15970" xr:uid="{00000000-0005-0000-0000-0000DA960000}"/>
    <cellStyle name="Separador de milhares 9 5 2 3 2 3" xfId="8717" xr:uid="{00000000-0005-0000-0000-0000DB960000}"/>
    <cellStyle name="Separador de milhares 9 5 2 3 2 3 2" xfId="27904" xr:uid="{00000000-0005-0000-0000-0000DC960000}"/>
    <cellStyle name="Separador de milhares 9 5 2 3 2 3 3" xfId="38084" xr:uid="{00000000-0005-0000-0000-0000DD960000}"/>
    <cellStyle name="Separador de milhares 9 5 2 3 2 3 4" xfId="17723" xr:uid="{00000000-0005-0000-0000-0000DE960000}"/>
    <cellStyle name="Separador de milhares 9 5 2 3 2 4" xfId="10710" xr:uid="{00000000-0005-0000-0000-0000DF960000}"/>
    <cellStyle name="Separador de milhares 9 5 2 3 2 4 2" xfId="29894" xr:uid="{00000000-0005-0000-0000-0000E0960000}"/>
    <cellStyle name="Separador de milhares 9 5 2 3 2 4 3" xfId="40074" xr:uid="{00000000-0005-0000-0000-0000E1960000}"/>
    <cellStyle name="Separador de milhares 9 5 2 3 2 4 4" xfId="19714" xr:uid="{00000000-0005-0000-0000-0000E2960000}"/>
    <cellStyle name="Separador de milhares 9 5 2 3 2 5" xfId="24399" xr:uid="{00000000-0005-0000-0000-0000E3960000}"/>
    <cellStyle name="Separador de milhares 9 5 2 3 2 6" xfId="34579" xr:uid="{00000000-0005-0000-0000-0000E4960000}"/>
    <cellStyle name="Separador de milhares 9 5 2 3 2 7" xfId="14218" xr:uid="{00000000-0005-0000-0000-0000E5960000}"/>
    <cellStyle name="Separador de milhares 9 5 2 3 3" xfId="6088" xr:uid="{00000000-0005-0000-0000-0000E6960000}"/>
    <cellStyle name="Separador de milhares 9 5 2 3 3 2" xfId="25275" xr:uid="{00000000-0005-0000-0000-0000E7960000}"/>
    <cellStyle name="Separador de milhares 9 5 2 3 3 3" xfId="35455" xr:uid="{00000000-0005-0000-0000-0000E8960000}"/>
    <cellStyle name="Separador de milhares 9 5 2 3 3 4" xfId="15094" xr:uid="{00000000-0005-0000-0000-0000E9960000}"/>
    <cellStyle name="Separador de milhares 9 5 2 3 4" xfId="7841" xr:uid="{00000000-0005-0000-0000-0000EA960000}"/>
    <cellStyle name="Separador de milhares 9 5 2 3 4 2" xfId="27028" xr:uid="{00000000-0005-0000-0000-0000EB960000}"/>
    <cellStyle name="Separador de milhares 9 5 2 3 4 3" xfId="37208" xr:uid="{00000000-0005-0000-0000-0000EC960000}"/>
    <cellStyle name="Separador de milhares 9 5 2 3 4 4" xfId="16847" xr:uid="{00000000-0005-0000-0000-0000ED960000}"/>
    <cellStyle name="Separador de milhares 9 5 2 3 5" xfId="9834" xr:uid="{00000000-0005-0000-0000-0000EE960000}"/>
    <cellStyle name="Separador de milhares 9 5 2 3 5 2" xfId="29018" xr:uid="{00000000-0005-0000-0000-0000EF960000}"/>
    <cellStyle name="Separador de milhares 9 5 2 3 5 3" xfId="39198" xr:uid="{00000000-0005-0000-0000-0000F0960000}"/>
    <cellStyle name="Separador de milhares 9 5 2 3 5 4" xfId="18838" xr:uid="{00000000-0005-0000-0000-0000F1960000}"/>
    <cellStyle name="Separador de milhares 9 5 2 3 6" xfId="11587" xr:uid="{00000000-0005-0000-0000-0000F2960000}"/>
    <cellStyle name="Separador de milhares 9 5 2 3 6 2" xfId="30771" xr:uid="{00000000-0005-0000-0000-0000F3960000}"/>
    <cellStyle name="Separador de milhares 9 5 2 3 6 3" xfId="40951" xr:uid="{00000000-0005-0000-0000-0000F4960000}"/>
    <cellStyle name="Separador de milhares 9 5 2 3 6 4" xfId="20591" xr:uid="{00000000-0005-0000-0000-0000F5960000}"/>
    <cellStyle name="Separador de milhares 9 5 2 3 7" xfId="12463" xr:uid="{00000000-0005-0000-0000-0000F6960000}"/>
    <cellStyle name="Separador de milhares 9 5 2 3 7 2" xfId="31647" xr:uid="{00000000-0005-0000-0000-0000F7960000}"/>
    <cellStyle name="Separador de milhares 9 5 2 3 7 3" xfId="41827" xr:uid="{00000000-0005-0000-0000-0000F8960000}"/>
    <cellStyle name="Separador de milhares 9 5 2 3 7 4" xfId="21467" xr:uid="{00000000-0005-0000-0000-0000F9960000}"/>
    <cellStyle name="Separador de milhares 9 5 2 3 8" xfId="22344" xr:uid="{00000000-0005-0000-0000-0000FA960000}"/>
    <cellStyle name="Separador de milhares 9 5 2 3 8 2" xfId="32524" xr:uid="{00000000-0005-0000-0000-0000FB960000}"/>
    <cellStyle name="Separador de milhares 9 5 2 3 8 3" xfId="42704" xr:uid="{00000000-0005-0000-0000-0000FC960000}"/>
    <cellStyle name="Separador de milhares 9 5 2 3 9" xfId="23523" xr:uid="{00000000-0005-0000-0000-0000FD960000}"/>
    <cellStyle name="Separador de milhares 9 5 2 4" xfId="4774" xr:uid="{00000000-0005-0000-0000-0000FE960000}"/>
    <cellStyle name="Separador de milhares 9 5 2 4 2" xfId="6526" xr:uid="{00000000-0005-0000-0000-0000FF960000}"/>
    <cellStyle name="Separador de milhares 9 5 2 4 2 2" xfId="25713" xr:uid="{00000000-0005-0000-0000-000000970000}"/>
    <cellStyle name="Separador de milhares 9 5 2 4 2 3" xfId="35893" xr:uid="{00000000-0005-0000-0000-000001970000}"/>
    <cellStyle name="Separador de milhares 9 5 2 4 2 4" xfId="15532" xr:uid="{00000000-0005-0000-0000-000002970000}"/>
    <cellStyle name="Separador de milhares 9 5 2 4 3" xfId="8279" xr:uid="{00000000-0005-0000-0000-000003970000}"/>
    <cellStyle name="Separador de milhares 9 5 2 4 3 2" xfId="27466" xr:uid="{00000000-0005-0000-0000-000004970000}"/>
    <cellStyle name="Separador de milhares 9 5 2 4 3 3" xfId="37646" xr:uid="{00000000-0005-0000-0000-000005970000}"/>
    <cellStyle name="Separador de milhares 9 5 2 4 3 4" xfId="17285" xr:uid="{00000000-0005-0000-0000-000006970000}"/>
    <cellStyle name="Separador de milhares 9 5 2 4 4" xfId="10272" xr:uid="{00000000-0005-0000-0000-000007970000}"/>
    <cellStyle name="Separador de milhares 9 5 2 4 4 2" xfId="29456" xr:uid="{00000000-0005-0000-0000-000008970000}"/>
    <cellStyle name="Separador de milhares 9 5 2 4 4 3" xfId="39636" xr:uid="{00000000-0005-0000-0000-000009970000}"/>
    <cellStyle name="Separador de milhares 9 5 2 4 4 4" xfId="19276" xr:uid="{00000000-0005-0000-0000-00000A970000}"/>
    <cellStyle name="Separador de milhares 9 5 2 4 5" xfId="23961" xr:uid="{00000000-0005-0000-0000-00000B970000}"/>
    <cellStyle name="Separador de milhares 9 5 2 4 6" xfId="34141" xr:uid="{00000000-0005-0000-0000-00000C970000}"/>
    <cellStyle name="Separador de milhares 9 5 2 4 7" xfId="13780" xr:uid="{00000000-0005-0000-0000-00000D970000}"/>
    <cellStyle name="Separador de milhares 9 5 2 5" xfId="5650" xr:uid="{00000000-0005-0000-0000-00000E970000}"/>
    <cellStyle name="Separador de milhares 9 5 2 5 2" xfId="9176" xr:uid="{00000000-0005-0000-0000-00000F970000}"/>
    <cellStyle name="Separador de milhares 9 5 2 5 2 2" xfId="28360" xr:uid="{00000000-0005-0000-0000-000010970000}"/>
    <cellStyle name="Separador de milhares 9 5 2 5 2 3" xfId="38540" xr:uid="{00000000-0005-0000-0000-000011970000}"/>
    <cellStyle name="Separador de milhares 9 5 2 5 2 4" xfId="18180" xr:uid="{00000000-0005-0000-0000-000012970000}"/>
    <cellStyle name="Separador de milhares 9 5 2 5 3" xfId="24837" xr:uid="{00000000-0005-0000-0000-000013970000}"/>
    <cellStyle name="Separador de milhares 9 5 2 5 4" xfId="35017" xr:uid="{00000000-0005-0000-0000-000014970000}"/>
    <cellStyle name="Separador de milhares 9 5 2 5 5" xfId="14656" xr:uid="{00000000-0005-0000-0000-000015970000}"/>
    <cellStyle name="Separador de milhares 9 5 2 6" xfId="7403" xr:uid="{00000000-0005-0000-0000-000016970000}"/>
    <cellStyle name="Separador de milhares 9 5 2 6 2" xfId="26590" xr:uid="{00000000-0005-0000-0000-000017970000}"/>
    <cellStyle name="Separador de milhares 9 5 2 6 3" xfId="36770" xr:uid="{00000000-0005-0000-0000-000018970000}"/>
    <cellStyle name="Separador de milhares 9 5 2 6 4" xfId="16409" xr:uid="{00000000-0005-0000-0000-000019970000}"/>
    <cellStyle name="Separador de milhares 9 5 2 7" xfId="9396" xr:uid="{00000000-0005-0000-0000-00001A970000}"/>
    <cellStyle name="Separador de milhares 9 5 2 7 2" xfId="28580" xr:uid="{00000000-0005-0000-0000-00001B970000}"/>
    <cellStyle name="Separador de milhares 9 5 2 7 3" xfId="38760" xr:uid="{00000000-0005-0000-0000-00001C970000}"/>
    <cellStyle name="Separador de milhares 9 5 2 7 4" xfId="18400" xr:uid="{00000000-0005-0000-0000-00001D970000}"/>
    <cellStyle name="Separador de milhares 9 5 2 8" xfId="11149" xr:uid="{00000000-0005-0000-0000-00001E970000}"/>
    <cellStyle name="Separador de milhares 9 5 2 8 2" xfId="30333" xr:uid="{00000000-0005-0000-0000-00001F970000}"/>
    <cellStyle name="Separador de milhares 9 5 2 8 3" xfId="40513" xr:uid="{00000000-0005-0000-0000-000020970000}"/>
    <cellStyle name="Separador de milhares 9 5 2 8 4" xfId="20153" xr:uid="{00000000-0005-0000-0000-000021970000}"/>
    <cellStyle name="Separador de milhares 9 5 2 9" xfId="12025" xr:uid="{00000000-0005-0000-0000-000022970000}"/>
    <cellStyle name="Separador de milhares 9 5 2 9 2" xfId="31209" xr:uid="{00000000-0005-0000-0000-000023970000}"/>
    <cellStyle name="Separador de milhares 9 5 2 9 3" xfId="41389" xr:uid="{00000000-0005-0000-0000-000024970000}"/>
    <cellStyle name="Separador de milhares 9 5 2 9 4" xfId="21029" xr:uid="{00000000-0005-0000-0000-000025970000}"/>
    <cellStyle name="Separador de milhares 9 5 3" xfId="3998" xr:uid="{00000000-0005-0000-0000-000026970000}"/>
    <cellStyle name="Separador de milhares 9 5 3 10" xfId="23186" xr:uid="{00000000-0005-0000-0000-000027970000}"/>
    <cellStyle name="Separador de milhares 9 5 3 11" xfId="33366" xr:uid="{00000000-0005-0000-0000-000028970000}"/>
    <cellStyle name="Separador de milhares 9 5 3 12" xfId="13005" xr:uid="{00000000-0005-0000-0000-000029970000}"/>
    <cellStyle name="Separador de milhares 9 5 3 2" xfId="4436" xr:uid="{00000000-0005-0000-0000-00002A970000}"/>
    <cellStyle name="Separador de milhares 9 5 3 2 10" xfId="33804" xr:uid="{00000000-0005-0000-0000-00002B970000}"/>
    <cellStyle name="Separador de milhares 9 5 3 2 11" xfId="13443" xr:uid="{00000000-0005-0000-0000-00002C970000}"/>
    <cellStyle name="Separador de milhares 9 5 3 2 2" xfId="5313" xr:uid="{00000000-0005-0000-0000-00002D970000}"/>
    <cellStyle name="Separador de milhares 9 5 3 2 2 2" xfId="7065" xr:uid="{00000000-0005-0000-0000-00002E970000}"/>
    <cellStyle name="Separador de milhares 9 5 3 2 2 2 2" xfId="26252" xr:uid="{00000000-0005-0000-0000-00002F970000}"/>
    <cellStyle name="Separador de milhares 9 5 3 2 2 2 3" xfId="36432" xr:uid="{00000000-0005-0000-0000-000030970000}"/>
    <cellStyle name="Separador de milhares 9 5 3 2 2 2 4" xfId="16071" xr:uid="{00000000-0005-0000-0000-000031970000}"/>
    <cellStyle name="Separador de milhares 9 5 3 2 2 3" xfId="8818" xr:uid="{00000000-0005-0000-0000-000032970000}"/>
    <cellStyle name="Separador de milhares 9 5 3 2 2 3 2" xfId="28005" xr:uid="{00000000-0005-0000-0000-000033970000}"/>
    <cellStyle name="Separador de milhares 9 5 3 2 2 3 3" xfId="38185" xr:uid="{00000000-0005-0000-0000-000034970000}"/>
    <cellStyle name="Separador de milhares 9 5 3 2 2 3 4" xfId="17824" xr:uid="{00000000-0005-0000-0000-000035970000}"/>
    <cellStyle name="Separador de milhares 9 5 3 2 2 4" xfId="10811" xr:uid="{00000000-0005-0000-0000-000036970000}"/>
    <cellStyle name="Separador de milhares 9 5 3 2 2 4 2" xfId="29995" xr:uid="{00000000-0005-0000-0000-000037970000}"/>
    <cellStyle name="Separador de milhares 9 5 3 2 2 4 3" xfId="40175" xr:uid="{00000000-0005-0000-0000-000038970000}"/>
    <cellStyle name="Separador de milhares 9 5 3 2 2 4 4" xfId="19815" xr:uid="{00000000-0005-0000-0000-000039970000}"/>
    <cellStyle name="Separador de milhares 9 5 3 2 2 5" xfId="24500" xr:uid="{00000000-0005-0000-0000-00003A970000}"/>
    <cellStyle name="Separador de milhares 9 5 3 2 2 6" xfId="34680" xr:uid="{00000000-0005-0000-0000-00003B970000}"/>
    <cellStyle name="Separador de milhares 9 5 3 2 2 7" xfId="14319" xr:uid="{00000000-0005-0000-0000-00003C970000}"/>
    <cellStyle name="Separador de milhares 9 5 3 2 3" xfId="6189" xr:uid="{00000000-0005-0000-0000-00003D970000}"/>
    <cellStyle name="Separador de milhares 9 5 3 2 3 2" xfId="25376" xr:uid="{00000000-0005-0000-0000-00003E970000}"/>
    <cellStyle name="Separador de milhares 9 5 3 2 3 3" xfId="35556" xr:uid="{00000000-0005-0000-0000-00003F970000}"/>
    <cellStyle name="Separador de milhares 9 5 3 2 3 4" xfId="15195" xr:uid="{00000000-0005-0000-0000-000040970000}"/>
    <cellStyle name="Separador de milhares 9 5 3 2 4" xfId="7942" xr:uid="{00000000-0005-0000-0000-000041970000}"/>
    <cellStyle name="Separador de milhares 9 5 3 2 4 2" xfId="27129" xr:uid="{00000000-0005-0000-0000-000042970000}"/>
    <cellStyle name="Separador de milhares 9 5 3 2 4 3" xfId="37309" xr:uid="{00000000-0005-0000-0000-000043970000}"/>
    <cellStyle name="Separador de milhares 9 5 3 2 4 4" xfId="16948" xr:uid="{00000000-0005-0000-0000-000044970000}"/>
    <cellStyle name="Separador de milhares 9 5 3 2 5" xfId="9935" xr:uid="{00000000-0005-0000-0000-000045970000}"/>
    <cellStyle name="Separador de milhares 9 5 3 2 5 2" xfId="29119" xr:uid="{00000000-0005-0000-0000-000046970000}"/>
    <cellStyle name="Separador de milhares 9 5 3 2 5 3" xfId="39299" xr:uid="{00000000-0005-0000-0000-000047970000}"/>
    <cellStyle name="Separador de milhares 9 5 3 2 5 4" xfId="18939" xr:uid="{00000000-0005-0000-0000-000048970000}"/>
    <cellStyle name="Separador de milhares 9 5 3 2 6" xfId="11688" xr:uid="{00000000-0005-0000-0000-000049970000}"/>
    <cellStyle name="Separador de milhares 9 5 3 2 6 2" xfId="30872" xr:uid="{00000000-0005-0000-0000-00004A970000}"/>
    <cellStyle name="Separador de milhares 9 5 3 2 6 3" xfId="41052" xr:uid="{00000000-0005-0000-0000-00004B970000}"/>
    <cellStyle name="Separador de milhares 9 5 3 2 6 4" xfId="20692" xr:uid="{00000000-0005-0000-0000-00004C970000}"/>
    <cellStyle name="Separador de milhares 9 5 3 2 7" xfId="12564" xr:uid="{00000000-0005-0000-0000-00004D970000}"/>
    <cellStyle name="Separador de milhares 9 5 3 2 7 2" xfId="31748" xr:uid="{00000000-0005-0000-0000-00004E970000}"/>
    <cellStyle name="Separador de milhares 9 5 3 2 7 3" xfId="41928" xr:uid="{00000000-0005-0000-0000-00004F970000}"/>
    <cellStyle name="Separador de milhares 9 5 3 2 7 4" xfId="21568" xr:uid="{00000000-0005-0000-0000-000050970000}"/>
    <cellStyle name="Separador de milhares 9 5 3 2 8" xfId="22445" xr:uid="{00000000-0005-0000-0000-000051970000}"/>
    <cellStyle name="Separador de milhares 9 5 3 2 8 2" xfId="32625" xr:uid="{00000000-0005-0000-0000-000052970000}"/>
    <cellStyle name="Separador de milhares 9 5 3 2 8 3" xfId="42805" xr:uid="{00000000-0005-0000-0000-000053970000}"/>
    <cellStyle name="Separador de milhares 9 5 3 2 9" xfId="23624" xr:uid="{00000000-0005-0000-0000-000054970000}"/>
    <cellStyle name="Separador de milhares 9 5 3 3" xfId="4875" xr:uid="{00000000-0005-0000-0000-000055970000}"/>
    <cellStyle name="Separador de milhares 9 5 3 3 2" xfId="6627" xr:uid="{00000000-0005-0000-0000-000056970000}"/>
    <cellStyle name="Separador de milhares 9 5 3 3 2 2" xfId="25814" xr:uid="{00000000-0005-0000-0000-000057970000}"/>
    <cellStyle name="Separador de milhares 9 5 3 3 2 3" xfId="35994" xr:uid="{00000000-0005-0000-0000-000058970000}"/>
    <cellStyle name="Separador de milhares 9 5 3 3 2 4" xfId="15633" xr:uid="{00000000-0005-0000-0000-000059970000}"/>
    <cellStyle name="Separador de milhares 9 5 3 3 3" xfId="8380" xr:uid="{00000000-0005-0000-0000-00005A970000}"/>
    <cellStyle name="Separador de milhares 9 5 3 3 3 2" xfId="27567" xr:uid="{00000000-0005-0000-0000-00005B970000}"/>
    <cellStyle name="Separador de milhares 9 5 3 3 3 3" xfId="37747" xr:uid="{00000000-0005-0000-0000-00005C970000}"/>
    <cellStyle name="Separador de milhares 9 5 3 3 3 4" xfId="17386" xr:uid="{00000000-0005-0000-0000-00005D970000}"/>
    <cellStyle name="Separador de milhares 9 5 3 3 4" xfId="10373" xr:uid="{00000000-0005-0000-0000-00005E970000}"/>
    <cellStyle name="Separador de milhares 9 5 3 3 4 2" xfId="29557" xr:uid="{00000000-0005-0000-0000-00005F970000}"/>
    <cellStyle name="Separador de milhares 9 5 3 3 4 3" xfId="39737" xr:uid="{00000000-0005-0000-0000-000060970000}"/>
    <cellStyle name="Separador de milhares 9 5 3 3 4 4" xfId="19377" xr:uid="{00000000-0005-0000-0000-000061970000}"/>
    <cellStyle name="Separador de milhares 9 5 3 3 5" xfId="24062" xr:uid="{00000000-0005-0000-0000-000062970000}"/>
    <cellStyle name="Separador de milhares 9 5 3 3 6" xfId="34242" xr:uid="{00000000-0005-0000-0000-000063970000}"/>
    <cellStyle name="Separador de milhares 9 5 3 3 7" xfId="13881" xr:uid="{00000000-0005-0000-0000-000064970000}"/>
    <cellStyle name="Separador de milhares 9 5 3 4" xfId="5751" xr:uid="{00000000-0005-0000-0000-000065970000}"/>
    <cellStyle name="Separador de milhares 9 5 3 4 2" xfId="24938" xr:uid="{00000000-0005-0000-0000-000066970000}"/>
    <cellStyle name="Separador de milhares 9 5 3 4 3" xfId="35118" xr:uid="{00000000-0005-0000-0000-000067970000}"/>
    <cellStyle name="Separador de milhares 9 5 3 4 4" xfId="14757" xr:uid="{00000000-0005-0000-0000-000068970000}"/>
    <cellStyle name="Separador de milhares 9 5 3 5" xfId="7504" xr:uid="{00000000-0005-0000-0000-000069970000}"/>
    <cellStyle name="Separador de milhares 9 5 3 5 2" xfId="26691" xr:uid="{00000000-0005-0000-0000-00006A970000}"/>
    <cellStyle name="Separador de milhares 9 5 3 5 3" xfId="36871" xr:uid="{00000000-0005-0000-0000-00006B970000}"/>
    <cellStyle name="Separador de milhares 9 5 3 5 4" xfId="16510" xr:uid="{00000000-0005-0000-0000-00006C970000}"/>
    <cellStyle name="Separador de milhares 9 5 3 6" xfId="9497" xr:uid="{00000000-0005-0000-0000-00006D970000}"/>
    <cellStyle name="Separador de milhares 9 5 3 6 2" xfId="28681" xr:uid="{00000000-0005-0000-0000-00006E970000}"/>
    <cellStyle name="Separador de milhares 9 5 3 6 3" xfId="38861" xr:uid="{00000000-0005-0000-0000-00006F970000}"/>
    <cellStyle name="Separador de milhares 9 5 3 6 4" xfId="18501" xr:uid="{00000000-0005-0000-0000-000070970000}"/>
    <cellStyle name="Separador de milhares 9 5 3 7" xfId="11250" xr:uid="{00000000-0005-0000-0000-000071970000}"/>
    <cellStyle name="Separador de milhares 9 5 3 7 2" xfId="30434" xr:uid="{00000000-0005-0000-0000-000072970000}"/>
    <cellStyle name="Separador de milhares 9 5 3 7 3" xfId="40614" xr:uid="{00000000-0005-0000-0000-000073970000}"/>
    <cellStyle name="Separador de milhares 9 5 3 7 4" xfId="20254" xr:uid="{00000000-0005-0000-0000-000074970000}"/>
    <cellStyle name="Separador de milhares 9 5 3 8" xfId="12126" xr:uid="{00000000-0005-0000-0000-000075970000}"/>
    <cellStyle name="Separador de milhares 9 5 3 8 2" xfId="31310" xr:uid="{00000000-0005-0000-0000-000076970000}"/>
    <cellStyle name="Separador de milhares 9 5 3 8 3" xfId="41490" xr:uid="{00000000-0005-0000-0000-000077970000}"/>
    <cellStyle name="Separador de milhares 9 5 3 8 4" xfId="21130" xr:uid="{00000000-0005-0000-0000-000078970000}"/>
    <cellStyle name="Separador de milhares 9 5 3 9" xfId="22007" xr:uid="{00000000-0005-0000-0000-000079970000}"/>
    <cellStyle name="Separador de milhares 9 5 3 9 2" xfId="32187" xr:uid="{00000000-0005-0000-0000-00007A970000}"/>
    <cellStyle name="Separador de milhares 9 5 3 9 3" xfId="42367" xr:uid="{00000000-0005-0000-0000-00007B970000}"/>
    <cellStyle name="Separador de milhares 9 5 4" xfId="4217" xr:uid="{00000000-0005-0000-0000-00007C970000}"/>
    <cellStyle name="Separador de milhares 9 5 4 10" xfId="33585" xr:uid="{00000000-0005-0000-0000-00007D970000}"/>
    <cellStyle name="Separador de milhares 9 5 4 11" xfId="13224" xr:uid="{00000000-0005-0000-0000-00007E970000}"/>
    <cellStyle name="Separador de milhares 9 5 4 2" xfId="5094" xr:uid="{00000000-0005-0000-0000-00007F970000}"/>
    <cellStyle name="Separador de milhares 9 5 4 2 2" xfId="6846" xr:uid="{00000000-0005-0000-0000-000080970000}"/>
    <cellStyle name="Separador de milhares 9 5 4 2 2 2" xfId="26033" xr:uid="{00000000-0005-0000-0000-000081970000}"/>
    <cellStyle name="Separador de milhares 9 5 4 2 2 3" xfId="36213" xr:uid="{00000000-0005-0000-0000-000082970000}"/>
    <cellStyle name="Separador de milhares 9 5 4 2 2 4" xfId="15852" xr:uid="{00000000-0005-0000-0000-000083970000}"/>
    <cellStyle name="Separador de milhares 9 5 4 2 3" xfId="8599" xr:uid="{00000000-0005-0000-0000-000084970000}"/>
    <cellStyle name="Separador de milhares 9 5 4 2 3 2" xfId="27786" xr:uid="{00000000-0005-0000-0000-000085970000}"/>
    <cellStyle name="Separador de milhares 9 5 4 2 3 3" xfId="37966" xr:uid="{00000000-0005-0000-0000-000086970000}"/>
    <cellStyle name="Separador de milhares 9 5 4 2 3 4" xfId="17605" xr:uid="{00000000-0005-0000-0000-000087970000}"/>
    <cellStyle name="Separador de milhares 9 5 4 2 4" xfId="10592" xr:uid="{00000000-0005-0000-0000-000088970000}"/>
    <cellStyle name="Separador de milhares 9 5 4 2 4 2" xfId="29776" xr:uid="{00000000-0005-0000-0000-000089970000}"/>
    <cellStyle name="Separador de milhares 9 5 4 2 4 3" xfId="39956" xr:uid="{00000000-0005-0000-0000-00008A970000}"/>
    <cellStyle name="Separador de milhares 9 5 4 2 4 4" xfId="19596" xr:uid="{00000000-0005-0000-0000-00008B970000}"/>
    <cellStyle name="Separador de milhares 9 5 4 2 5" xfId="24281" xr:uid="{00000000-0005-0000-0000-00008C970000}"/>
    <cellStyle name="Separador de milhares 9 5 4 2 6" xfId="34461" xr:uid="{00000000-0005-0000-0000-00008D970000}"/>
    <cellStyle name="Separador de milhares 9 5 4 2 7" xfId="14100" xr:uid="{00000000-0005-0000-0000-00008E970000}"/>
    <cellStyle name="Separador de milhares 9 5 4 3" xfId="5970" xr:uid="{00000000-0005-0000-0000-00008F970000}"/>
    <cellStyle name="Separador de milhares 9 5 4 3 2" xfId="25157" xr:uid="{00000000-0005-0000-0000-000090970000}"/>
    <cellStyle name="Separador de milhares 9 5 4 3 3" xfId="35337" xr:uid="{00000000-0005-0000-0000-000091970000}"/>
    <cellStyle name="Separador de milhares 9 5 4 3 4" xfId="14976" xr:uid="{00000000-0005-0000-0000-000092970000}"/>
    <cellStyle name="Separador de milhares 9 5 4 4" xfId="7723" xr:uid="{00000000-0005-0000-0000-000093970000}"/>
    <cellStyle name="Separador de milhares 9 5 4 4 2" xfId="26910" xr:uid="{00000000-0005-0000-0000-000094970000}"/>
    <cellStyle name="Separador de milhares 9 5 4 4 3" xfId="37090" xr:uid="{00000000-0005-0000-0000-000095970000}"/>
    <cellStyle name="Separador de milhares 9 5 4 4 4" xfId="16729" xr:uid="{00000000-0005-0000-0000-000096970000}"/>
    <cellStyle name="Separador de milhares 9 5 4 5" xfId="9716" xr:uid="{00000000-0005-0000-0000-000097970000}"/>
    <cellStyle name="Separador de milhares 9 5 4 5 2" xfId="28900" xr:uid="{00000000-0005-0000-0000-000098970000}"/>
    <cellStyle name="Separador de milhares 9 5 4 5 3" xfId="39080" xr:uid="{00000000-0005-0000-0000-000099970000}"/>
    <cellStyle name="Separador de milhares 9 5 4 5 4" xfId="18720" xr:uid="{00000000-0005-0000-0000-00009A970000}"/>
    <cellStyle name="Separador de milhares 9 5 4 6" xfId="11469" xr:uid="{00000000-0005-0000-0000-00009B970000}"/>
    <cellStyle name="Separador de milhares 9 5 4 6 2" xfId="30653" xr:uid="{00000000-0005-0000-0000-00009C970000}"/>
    <cellStyle name="Separador de milhares 9 5 4 6 3" xfId="40833" xr:uid="{00000000-0005-0000-0000-00009D970000}"/>
    <cellStyle name="Separador de milhares 9 5 4 6 4" xfId="20473" xr:uid="{00000000-0005-0000-0000-00009E970000}"/>
    <cellStyle name="Separador de milhares 9 5 4 7" xfId="12345" xr:uid="{00000000-0005-0000-0000-00009F970000}"/>
    <cellStyle name="Separador de milhares 9 5 4 7 2" xfId="31529" xr:uid="{00000000-0005-0000-0000-0000A0970000}"/>
    <cellStyle name="Separador de milhares 9 5 4 7 3" xfId="41709" xr:uid="{00000000-0005-0000-0000-0000A1970000}"/>
    <cellStyle name="Separador de milhares 9 5 4 7 4" xfId="21349" xr:uid="{00000000-0005-0000-0000-0000A2970000}"/>
    <cellStyle name="Separador de milhares 9 5 4 8" xfId="22226" xr:uid="{00000000-0005-0000-0000-0000A3970000}"/>
    <cellStyle name="Separador de milhares 9 5 4 8 2" xfId="32406" xr:uid="{00000000-0005-0000-0000-0000A4970000}"/>
    <cellStyle name="Separador de milhares 9 5 4 8 3" xfId="42586" xr:uid="{00000000-0005-0000-0000-0000A5970000}"/>
    <cellStyle name="Separador de milhares 9 5 4 9" xfId="23405" xr:uid="{00000000-0005-0000-0000-0000A6970000}"/>
    <cellStyle name="Separador de milhares 9 5 5" xfId="4656" xr:uid="{00000000-0005-0000-0000-0000A7970000}"/>
    <cellStyle name="Separador de milhares 9 5 5 2" xfId="6408" xr:uid="{00000000-0005-0000-0000-0000A8970000}"/>
    <cellStyle name="Separador de milhares 9 5 5 2 2" xfId="25595" xr:uid="{00000000-0005-0000-0000-0000A9970000}"/>
    <cellStyle name="Separador de milhares 9 5 5 2 3" xfId="35775" xr:uid="{00000000-0005-0000-0000-0000AA970000}"/>
    <cellStyle name="Separador de milhares 9 5 5 2 4" xfId="15414" xr:uid="{00000000-0005-0000-0000-0000AB970000}"/>
    <cellStyle name="Separador de milhares 9 5 5 3" xfId="8161" xr:uid="{00000000-0005-0000-0000-0000AC970000}"/>
    <cellStyle name="Separador de milhares 9 5 5 3 2" xfId="27348" xr:uid="{00000000-0005-0000-0000-0000AD970000}"/>
    <cellStyle name="Separador de milhares 9 5 5 3 3" xfId="37528" xr:uid="{00000000-0005-0000-0000-0000AE970000}"/>
    <cellStyle name="Separador de milhares 9 5 5 3 4" xfId="17167" xr:uid="{00000000-0005-0000-0000-0000AF970000}"/>
    <cellStyle name="Separador de milhares 9 5 5 4" xfId="10154" xr:uid="{00000000-0005-0000-0000-0000B0970000}"/>
    <cellStyle name="Separador de milhares 9 5 5 4 2" xfId="29338" xr:uid="{00000000-0005-0000-0000-0000B1970000}"/>
    <cellStyle name="Separador de milhares 9 5 5 4 3" xfId="39518" xr:uid="{00000000-0005-0000-0000-0000B2970000}"/>
    <cellStyle name="Separador de milhares 9 5 5 4 4" xfId="19158" xr:uid="{00000000-0005-0000-0000-0000B3970000}"/>
    <cellStyle name="Separador de milhares 9 5 5 5" xfId="23843" xr:uid="{00000000-0005-0000-0000-0000B4970000}"/>
    <cellStyle name="Separador de milhares 9 5 5 6" xfId="34023" xr:uid="{00000000-0005-0000-0000-0000B5970000}"/>
    <cellStyle name="Separador de milhares 9 5 5 7" xfId="13662" xr:uid="{00000000-0005-0000-0000-0000B6970000}"/>
    <cellStyle name="Separador de milhares 9 5 6" xfId="5532" xr:uid="{00000000-0005-0000-0000-0000B7970000}"/>
    <cellStyle name="Separador de milhares 9 5 6 2" xfId="9058" xr:uid="{00000000-0005-0000-0000-0000B8970000}"/>
    <cellStyle name="Separador de milhares 9 5 6 2 2" xfId="28242" xr:uid="{00000000-0005-0000-0000-0000B9970000}"/>
    <cellStyle name="Separador de milhares 9 5 6 2 3" xfId="38422" xr:uid="{00000000-0005-0000-0000-0000BA970000}"/>
    <cellStyle name="Separador de milhares 9 5 6 2 4" xfId="18062" xr:uid="{00000000-0005-0000-0000-0000BB970000}"/>
    <cellStyle name="Separador de milhares 9 5 6 3" xfId="24719" xr:uid="{00000000-0005-0000-0000-0000BC970000}"/>
    <cellStyle name="Separador de milhares 9 5 6 4" xfId="34899" xr:uid="{00000000-0005-0000-0000-0000BD970000}"/>
    <cellStyle name="Separador de milhares 9 5 6 5" xfId="14538" xr:uid="{00000000-0005-0000-0000-0000BE970000}"/>
    <cellStyle name="Separador de milhares 9 5 7" xfId="7285" xr:uid="{00000000-0005-0000-0000-0000BF970000}"/>
    <cellStyle name="Separador de milhares 9 5 7 2" xfId="26472" xr:uid="{00000000-0005-0000-0000-0000C0970000}"/>
    <cellStyle name="Separador de milhares 9 5 7 3" xfId="36652" xr:uid="{00000000-0005-0000-0000-0000C1970000}"/>
    <cellStyle name="Separador de milhares 9 5 7 4" xfId="16291" xr:uid="{00000000-0005-0000-0000-0000C2970000}"/>
    <cellStyle name="Separador de milhares 9 5 8" xfId="9278" xr:uid="{00000000-0005-0000-0000-0000C3970000}"/>
    <cellStyle name="Separador de milhares 9 5 8 2" xfId="28462" xr:uid="{00000000-0005-0000-0000-0000C4970000}"/>
    <cellStyle name="Separador de milhares 9 5 8 3" xfId="38642" xr:uid="{00000000-0005-0000-0000-0000C5970000}"/>
    <cellStyle name="Separador de milhares 9 5 8 4" xfId="18282" xr:uid="{00000000-0005-0000-0000-0000C6970000}"/>
    <cellStyle name="Separador de milhares 9 5 9" xfId="11031" xr:uid="{00000000-0005-0000-0000-0000C7970000}"/>
    <cellStyle name="Separador de milhares 9 5 9 2" xfId="30215" xr:uid="{00000000-0005-0000-0000-0000C8970000}"/>
    <cellStyle name="Separador de milhares 9 5 9 3" xfId="40395" xr:uid="{00000000-0005-0000-0000-0000C9970000}"/>
    <cellStyle name="Separador de milhares 9 5 9 4" xfId="20035" xr:uid="{00000000-0005-0000-0000-0000CA970000}"/>
    <cellStyle name="Separador de milhares 9 6" xfId="3814" xr:uid="{00000000-0005-0000-0000-0000CB970000}"/>
    <cellStyle name="Separador de milhares 9 6 10" xfId="21824" xr:uid="{00000000-0005-0000-0000-0000CC970000}"/>
    <cellStyle name="Separador de milhares 9 6 10 2" xfId="32004" xr:uid="{00000000-0005-0000-0000-0000CD970000}"/>
    <cellStyle name="Separador de milhares 9 6 10 3" xfId="42184" xr:uid="{00000000-0005-0000-0000-0000CE970000}"/>
    <cellStyle name="Separador de milhares 9 6 11" xfId="22720" xr:uid="{00000000-0005-0000-0000-0000CF970000}"/>
    <cellStyle name="Separador de milhares 9 6 11 2" xfId="32900" xr:uid="{00000000-0005-0000-0000-0000D0970000}"/>
    <cellStyle name="Separador de milhares 9 6 11 3" xfId="43080" xr:uid="{00000000-0005-0000-0000-0000D1970000}"/>
    <cellStyle name="Separador de milhares 9 6 12" xfId="22959" xr:uid="{00000000-0005-0000-0000-0000D2970000}"/>
    <cellStyle name="Separador de milhares 9 6 13" xfId="33139" xr:uid="{00000000-0005-0000-0000-0000D3970000}"/>
    <cellStyle name="Separador de milhares 9 6 14" xfId="43319" xr:uid="{00000000-0005-0000-0000-0000D4970000}"/>
    <cellStyle name="Separador de milhares 9 6 15" xfId="43558" xr:uid="{00000000-0005-0000-0000-0000D5970000}"/>
    <cellStyle name="Separador de milhares 9 6 16" xfId="12822" xr:uid="{00000000-0005-0000-0000-0000D6970000}"/>
    <cellStyle name="Separador de milhares 9 6 2" xfId="4034" xr:uid="{00000000-0005-0000-0000-0000D7970000}"/>
    <cellStyle name="Separador de milhares 9 6 2 10" xfId="23222" xr:uid="{00000000-0005-0000-0000-0000D8970000}"/>
    <cellStyle name="Separador de milhares 9 6 2 11" xfId="33402" xr:uid="{00000000-0005-0000-0000-0000D9970000}"/>
    <cellStyle name="Separador de milhares 9 6 2 12" xfId="13041" xr:uid="{00000000-0005-0000-0000-0000DA970000}"/>
    <cellStyle name="Separador de milhares 9 6 2 2" xfId="4472" xr:uid="{00000000-0005-0000-0000-0000DB970000}"/>
    <cellStyle name="Separador de milhares 9 6 2 2 10" xfId="33840" xr:uid="{00000000-0005-0000-0000-0000DC970000}"/>
    <cellStyle name="Separador de milhares 9 6 2 2 11" xfId="13479" xr:uid="{00000000-0005-0000-0000-0000DD970000}"/>
    <cellStyle name="Separador de milhares 9 6 2 2 2" xfId="5349" xr:uid="{00000000-0005-0000-0000-0000DE970000}"/>
    <cellStyle name="Separador de milhares 9 6 2 2 2 2" xfId="7101" xr:uid="{00000000-0005-0000-0000-0000DF970000}"/>
    <cellStyle name="Separador de milhares 9 6 2 2 2 2 2" xfId="26288" xr:uid="{00000000-0005-0000-0000-0000E0970000}"/>
    <cellStyle name="Separador de milhares 9 6 2 2 2 2 3" xfId="36468" xr:uid="{00000000-0005-0000-0000-0000E1970000}"/>
    <cellStyle name="Separador de milhares 9 6 2 2 2 2 4" xfId="16107" xr:uid="{00000000-0005-0000-0000-0000E2970000}"/>
    <cellStyle name="Separador de milhares 9 6 2 2 2 3" xfId="8854" xr:uid="{00000000-0005-0000-0000-0000E3970000}"/>
    <cellStyle name="Separador de milhares 9 6 2 2 2 3 2" xfId="28041" xr:uid="{00000000-0005-0000-0000-0000E4970000}"/>
    <cellStyle name="Separador de milhares 9 6 2 2 2 3 3" xfId="38221" xr:uid="{00000000-0005-0000-0000-0000E5970000}"/>
    <cellStyle name="Separador de milhares 9 6 2 2 2 3 4" xfId="17860" xr:uid="{00000000-0005-0000-0000-0000E6970000}"/>
    <cellStyle name="Separador de milhares 9 6 2 2 2 4" xfId="10847" xr:uid="{00000000-0005-0000-0000-0000E7970000}"/>
    <cellStyle name="Separador de milhares 9 6 2 2 2 4 2" xfId="30031" xr:uid="{00000000-0005-0000-0000-0000E8970000}"/>
    <cellStyle name="Separador de milhares 9 6 2 2 2 4 3" xfId="40211" xr:uid="{00000000-0005-0000-0000-0000E9970000}"/>
    <cellStyle name="Separador de milhares 9 6 2 2 2 4 4" xfId="19851" xr:uid="{00000000-0005-0000-0000-0000EA970000}"/>
    <cellStyle name="Separador de milhares 9 6 2 2 2 5" xfId="24536" xr:uid="{00000000-0005-0000-0000-0000EB970000}"/>
    <cellStyle name="Separador de milhares 9 6 2 2 2 6" xfId="34716" xr:uid="{00000000-0005-0000-0000-0000EC970000}"/>
    <cellStyle name="Separador de milhares 9 6 2 2 2 7" xfId="14355" xr:uid="{00000000-0005-0000-0000-0000ED970000}"/>
    <cellStyle name="Separador de milhares 9 6 2 2 3" xfId="6225" xr:uid="{00000000-0005-0000-0000-0000EE970000}"/>
    <cellStyle name="Separador de milhares 9 6 2 2 3 2" xfId="25412" xr:uid="{00000000-0005-0000-0000-0000EF970000}"/>
    <cellStyle name="Separador de milhares 9 6 2 2 3 3" xfId="35592" xr:uid="{00000000-0005-0000-0000-0000F0970000}"/>
    <cellStyle name="Separador de milhares 9 6 2 2 3 4" xfId="15231" xr:uid="{00000000-0005-0000-0000-0000F1970000}"/>
    <cellStyle name="Separador de milhares 9 6 2 2 4" xfId="7978" xr:uid="{00000000-0005-0000-0000-0000F2970000}"/>
    <cellStyle name="Separador de milhares 9 6 2 2 4 2" xfId="27165" xr:uid="{00000000-0005-0000-0000-0000F3970000}"/>
    <cellStyle name="Separador de milhares 9 6 2 2 4 3" xfId="37345" xr:uid="{00000000-0005-0000-0000-0000F4970000}"/>
    <cellStyle name="Separador de milhares 9 6 2 2 4 4" xfId="16984" xr:uid="{00000000-0005-0000-0000-0000F5970000}"/>
    <cellStyle name="Separador de milhares 9 6 2 2 5" xfId="9971" xr:uid="{00000000-0005-0000-0000-0000F6970000}"/>
    <cellStyle name="Separador de milhares 9 6 2 2 5 2" xfId="29155" xr:uid="{00000000-0005-0000-0000-0000F7970000}"/>
    <cellStyle name="Separador de milhares 9 6 2 2 5 3" xfId="39335" xr:uid="{00000000-0005-0000-0000-0000F8970000}"/>
    <cellStyle name="Separador de milhares 9 6 2 2 5 4" xfId="18975" xr:uid="{00000000-0005-0000-0000-0000F9970000}"/>
    <cellStyle name="Separador de milhares 9 6 2 2 6" xfId="11724" xr:uid="{00000000-0005-0000-0000-0000FA970000}"/>
    <cellStyle name="Separador de milhares 9 6 2 2 6 2" xfId="30908" xr:uid="{00000000-0005-0000-0000-0000FB970000}"/>
    <cellStyle name="Separador de milhares 9 6 2 2 6 3" xfId="41088" xr:uid="{00000000-0005-0000-0000-0000FC970000}"/>
    <cellStyle name="Separador de milhares 9 6 2 2 6 4" xfId="20728" xr:uid="{00000000-0005-0000-0000-0000FD970000}"/>
    <cellStyle name="Separador de milhares 9 6 2 2 7" xfId="12600" xr:uid="{00000000-0005-0000-0000-0000FE970000}"/>
    <cellStyle name="Separador de milhares 9 6 2 2 7 2" xfId="31784" xr:uid="{00000000-0005-0000-0000-0000FF970000}"/>
    <cellStyle name="Separador de milhares 9 6 2 2 7 3" xfId="41964" xr:uid="{00000000-0005-0000-0000-000000980000}"/>
    <cellStyle name="Separador de milhares 9 6 2 2 7 4" xfId="21604" xr:uid="{00000000-0005-0000-0000-000001980000}"/>
    <cellStyle name="Separador de milhares 9 6 2 2 8" xfId="22481" xr:uid="{00000000-0005-0000-0000-000002980000}"/>
    <cellStyle name="Separador de milhares 9 6 2 2 8 2" xfId="32661" xr:uid="{00000000-0005-0000-0000-000003980000}"/>
    <cellStyle name="Separador de milhares 9 6 2 2 8 3" xfId="42841" xr:uid="{00000000-0005-0000-0000-000004980000}"/>
    <cellStyle name="Separador de milhares 9 6 2 2 9" xfId="23660" xr:uid="{00000000-0005-0000-0000-000005980000}"/>
    <cellStyle name="Separador de milhares 9 6 2 3" xfId="4911" xr:uid="{00000000-0005-0000-0000-000006980000}"/>
    <cellStyle name="Separador de milhares 9 6 2 3 2" xfId="6663" xr:uid="{00000000-0005-0000-0000-000007980000}"/>
    <cellStyle name="Separador de milhares 9 6 2 3 2 2" xfId="25850" xr:uid="{00000000-0005-0000-0000-000008980000}"/>
    <cellStyle name="Separador de milhares 9 6 2 3 2 3" xfId="36030" xr:uid="{00000000-0005-0000-0000-000009980000}"/>
    <cellStyle name="Separador de milhares 9 6 2 3 2 4" xfId="15669" xr:uid="{00000000-0005-0000-0000-00000A980000}"/>
    <cellStyle name="Separador de milhares 9 6 2 3 3" xfId="8416" xr:uid="{00000000-0005-0000-0000-00000B980000}"/>
    <cellStyle name="Separador de milhares 9 6 2 3 3 2" xfId="27603" xr:uid="{00000000-0005-0000-0000-00000C980000}"/>
    <cellStyle name="Separador de milhares 9 6 2 3 3 3" xfId="37783" xr:uid="{00000000-0005-0000-0000-00000D980000}"/>
    <cellStyle name="Separador de milhares 9 6 2 3 3 4" xfId="17422" xr:uid="{00000000-0005-0000-0000-00000E980000}"/>
    <cellStyle name="Separador de milhares 9 6 2 3 4" xfId="10409" xr:uid="{00000000-0005-0000-0000-00000F980000}"/>
    <cellStyle name="Separador de milhares 9 6 2 3 4 2" xfId="29593" xr:uid="{00000000-0005-0000-0000-000010980000}"/>
    <cellStyle name="Separador de milhares 9 6 2 3 4 3" xfId="39773" xr:uid="{00000000-0005-0000-0000-000011980000}"/>
    <cellStyle name="Separador de milhares 9 6 2 3 4 4" xfId="19413" xr:uid="{00000000-0005-0000-0000-000012980000}"/>
    <cellStyle name="Separador de milhares 9 6 2 3 5" xfId="24098" xr:uid="{00000000-0005-0000-0000-000013980000}"/>
    <cellStyle name="Separador de milhares 9 6 2 3 6" xfId="34278" xr:uid="{00000000-0005-0000-0000-000014980000}"/>
    <cellStyle name="Separador de milhares 9 6 2 3 7" xfId="13917" xr:uid="{00000000-0005-0000-0000-000015980000}"/>
    <cellStyle name="Separador de milhares 9 6 2 4" xfId="5787" xr:uid="{00000000-0005-0000-0000-000016980000}"/>
    <cellStyle name="Separador de milhares 9 6 2 4 2" xfId="24974" xr:uid="{00000000-0005-0000-0000-000017980000}"/>
    <cellStyle name="Separador de milhares 9 6 2 4 3" xfId="35154" xr:uid="{00000000-0005-0000-0000-000018980000}"/>
    <cellStyle name="Separador de milhares 9 6 2 4 4" xfId="14793" xr:uid="{00000000-0005-0000-0000-000019980000}"/>
    <cellStyle name="Separador de milhares 9 6 2 5" xfId="7540" xr:uid="{00000000-0005-0000-0000-00001A980000}"/>
    <cellStyle name="Separador de milhares 9 6 2 5 2" xfId="26727" xr:uid="{00000000-0005-0000-0000-00001B980000}"/>
    <cellStyle name="Separador de milhares 9 6 2 5 3" xfId="36907" xr:uid="{00000000-0005-0000-0000-00001C980000}"/>
    <cellStyle name="Separador de milhares 9 6 2 5 4" xfId="16546" xr:uid="{00000000-0005-0000-0000-00001D980000}"/>
    <cellStyle name="Separador de milhares 9 6 2 6" xfId="9533" xr:uid="{00000000-0005-0000-0000-00001E980000}"/>
    <cellStyle name="Separador de milhares 9 6 2 6 2" xfId="28717" xr:uid="{00000000-0005-0000-0000-00001F980000}"/>
    <cellStyle name="Separador de milhares 9 6 2 6 3" xfId="38897" xr:uid="{00000000-0005-0000-0000-000020980000}"/>
    <cellStyle name="Separador de milhares 9 6 2 6 4" xfId="18537" xr:uid="{00000000-0005-0000-0000-000021980000}"/>
    <cellStyle name="Separador de milhares 9 6 2 7" xfId="11286" xr:uid="{00000000-0005-0000-0000-000022980000}"/>
    <cellStyle name="Separador de milhares 9 6 2 7 2" xfId="30470" xr:uid="{00000000-0005-0000-0000-000023980000}"/>
    <cellStyle name="Separador de milhares 9 6 2 7 3" xfId="40650" xr:uid="{00000000-0005-0000-0000-000024980000}"/>
    <cellStyle name="Separador de milhares 9 6 2 7 4" xfId="20290" xr:uid="{00000000-0005-0000-0000-000025980000}"/>
    <cellStyle name="Separador de milhares 9 6 2 8" xfId="12162" xr:uid="{00000000-0005-0000-0000-000026980000}"/>
    <cellStyle name="Separador de milhares 9 6 2 8 2" xfId="31346" xr:uid="{00000000-0005-0000-0000-000027980000}"/>
    <cellStyle name="Separador de milhares 9 6 2 8 3" xfId="41526" xr:uid="{00000000-0005-0000-0000-000028980000}"/>
    <cellStyle name="Separador de milhares 9 6 2 8 4" xfId="21166" xr:uid="{00000000-0005-0000-0000-000029980000}"/>
    <cellStyle name="Separador de milhares 9 6 2 9" xfId="22043" xr:uid="{00000000-0005-0000-0000-00002A980000}"/>
    <cellStyle name="Separador de milhares 9 6 2 9 2" xfId="32223" xr:uid="{00000000-0005-0000-0000-00002B980000}"/>
    <cellStyle name="Separador de milhares 9 6 2 9 3" xfId="42403" xr:uid="{00000000-0005-0000-0000-00002C980000}"/>
    <cellStyle name="Separador de milhares 9 6 3" xfId="4253" xr:uid="{00000000-0005-0000-0000-00002D980000}"/>
    <cellStyle name="Separador de milhares 9 6 3 10" xfId="33621" xr:uid="{00000000-0005-0000-0000-00002E980000}"/>
    <cellStyle name="Separador de milhares 9 6 3 11" xfId="13260" xr:uid="{00000000-0005-0000-0000-00002F980000}"/>
    <cellStyle name="Separador de milhares 9 6 3 2" xfId="5130" xr:uid="{00000000-0005-0000-0000-000030980000}"/>
    <cellStyle name="Separador de milhares 9 6 3 2 2" xfId="6882" xr:uid="{00000000-0005-0000-0000-000031980000}"/>
    <cellStyle name="Separador de milhares 9 6 3 2 2 2" xfId="26069" xr:uid="{00000000-0005-0000-0000-000032980000}"/>
    <cellStyle name="Separador de milhares 9 6 3 2 2 3" xfId="36249" xr:uid="{00000000-0005-0000-0000-000033980000}"/>
    <cellStyle name="Separador de milhares 9 6 3 2 2 4" xfId="15888" xr:uid="{00000000-0005-0000-0000-000034980000}"/>
    <cellStyle name="Separador de milhares 9 6 3 2 3" xfId="8635" xr:uid="{00000000-0005-0000-0000-000035980000}"/>
    <cellStyle name="Separador de milhares 9 6 3 2 3 2" xfId="27822" xr:uid="{00000000-0005-0000-0000-000036980000}"/>
    <cellStyle name="Separador de milhares 9 6 3 2 3 3" xfId="38002" xr:uid="{00000000-0005-0000-0000-000037980000}"/>
    <cellStyle name="Separador de milhares 9 6 3 2 3 4" xfId="17641" xr:uid="{00000000-0005-0000-0000-000038980000}"/>
    <cellStyle name="Separador de milhares 9 6 3 2 4" xfId="10628" xr:uid="{00000000-0005-0000-0000-000039980000}"/>
    <cellStyle name="Separador de milhares 9 6 3 2 4 2" xfId="29812" xr:uid="{00000000-0005-0000-0000-00003A980000}"/>
    <cellStyle name="Separador de milhares 9 6 3 2 4 3" xfId="39992" xr:uid="{00000000-0005-0000-0000-00003B980000}"/>
    <cellStyle name="Separador de milhares 9 6 3 2 4 4" xfId="19632" xr:uid="{00000000-0005-0000-0000-00003C980000}"/>
    <cellStyle name="Separador de milhares 9 6 3 2 5" xfId="24317" xr:uid="{00000000-0005-0000-0000-00003D980000}"/>
    <cellStyle name="Separador de milhares 9 6 3 2 6" xfId="34497" xr:uid="{00000000-0005-0000-0000-00003E980000}"/>
    <cellStyle name="Separador de milhares 9 6 3 2 7" xfId="14136" xr:uid="{00000000-0005-0000-0000-00003F980000}"/>
    <cellStyle name="Separador de milhares 9 6 3 3" xfId="6006" xr:uid="{00000000-0005-0000-0000-000040980000}"/>
    <cellStyle name="Separador de milhares 9 6 3 3 2" xfId="25193" xr:uid="{00000000-0005-0000-0000-000041980000}"/>
    <cellStyle name="Separador de milhares 9 6 3 3 3" xfId="35373" xr:uid="{00000000-0005-0000-0000-000042980000}"/>
    <cellStyle name="Separador de milhares 9 6 3 3 4" xfId="15012" xr:uid="{00000000-0005-0000-0000-000043980000}"/>
    <cellStyle name="Separador de milhares 9 6 3 4" xfId="7759" xr:uid="{00000000-0005-0000-0000-000044980000}"/>
    <cellStyle name="Separador de milhares 9 6 3 4 2" xfId="26946" xr:uid="{00000000-0005-0000-0000-000045980000}"/>
    <cellStyle name="Separador de milhares 9 6 3 4 3" xfId="37126" xr:uid="{00000000-0005-0000-0000-000046980000}"/>
    <cellStyle name="Separador de milhares 9 6 3 4 4" xfId="16765" xr:uid="{00000000-0005-0000-0000-000047980000}"/>
    <cellStyle name="Separador de milhares 9 6 3 5" xfId="9752" xr:uid="{00000000-0005-0000-0000-000048980000}"/>
    <cellStyle name="Separador de milhares 9 6 3 5 2" xfId="28936" xr:uid="{00000000-0005-0000-0000-000049980000}"/>
    <cellStyle name="Separador de milhares 9 6 3 5 3" xfId="39116" xr:uid="{00000000-0005-0000-0000-00004A980000}"/>
    <cellStyle name="Separador de milhares 9 6 3 5 4" xfId="18756" xr:uid="{00000000-0005-0000-0000-00004B980000}"/>
    <cellStyle name="Separador de milhares 9 6 3 6" xfId="11505" xr:uid="{00000000-0005-0000-0000-00004C980000}"/>
    <cellStyle name="Separador de milhares 9 6 3 6 2" xfId="30689" xr:uid="{00000000-0005-0000-0000-00004D980000}"/>
    <cellStyle name="Separador de milhares 9 6 3 6 3" xfId="40869" xr:uid="{00000000-0005-0000-0000-00004E980000}"/>
    <cellStyle name="Separador de milhares 9 6 3 6 4" xfId="20509" xr:uid="{00000000-0005-0000-0000-00004F980000}"/>
    <cellStyle name="Separador de milhares 9 6 3 7" xfId="12381" xr:uid="{00000000-0005-0000-0000-000050980000}"/>
    <cellStyle name="Separador de milhares 9 6 3 7 2" xfId="31565" xr:uid="{00000000-0005-0000-0000-000051980000}"/>
    <cellStyle name="Separador de milhares 9 6 3 7 3" xfId="41745" xr:uid="{00000000-0005-0000-0000-000052980000}"/>
    <cellStyle name="Separador de milhares 9 6 3 7 4" xfId="21385" xr:uid="{00000000-0005-0000-0000-000053980000}"/>
    <cellStyle name="Separador de milhares 9 6 3 8" xfId="22262" xr:uid="{00000000-0005-0000-0000-000054980000}"/>
    <cellStyle name="Separador de milhares 9 6 3 8 2" xfId="32442" xr:uid="{00000000-0005-0000-0000-000055980000}"/>
    <cellStyle name="Separador de milhares 9 6 3 8 3" xfId="42622" xr:uid="{00000000-0005-0000-0000-000056980000}"/>
    <cellStyle name="Separador de milhares 9 6 3 9" xfId="23441" xr:uid="{00000000-0005-0000-0000-000057980000}"/>
    <cellStyle name="Separador de milhares 9 6 4" xfId="4692" xr:uid="{00000000-0005-0000-0000-000058980000}"/>
    <cellStyle name="Separador de milhares 9 6 4 2" xfId="6444" xr:uid="{00000000-0005-0000-0000-000059980000}"/>
    <cellStyle name="Separador de milhares 9 6 4 2 2" xfId="25631" xr:uid="{00000000-0005-0000-0000-00005A980000}"/>
    <cellStyle name="Separador de milhares 9 6 4 2 3" xfId="35811" xr:uid="{00000000-0005-0000-0000-00005B980000}"/>
    <cellStyle name="Separador de milhares 9 6 4 2 4" xfId="15450" xr:uid="{00000000-0005-0000-0000-00005C980000}"/>
    <cellStyle name="Separador de milhares 9 6 4 3" xfId="8197" xr:uid="{00000000-0005-0000-0000-00005D980000}"/>
    <cellStyle name="Separador de milhares 9 6 4 3 2" xfId="27384" xr:uid="{00000000-0005-0000-0000-00005E980000}"/>
    <cellStyle name="Separador de milhares 9 6 4 3 3" xfId="37564" xr:uid="{00000000-0005-0000-0000-00005F980000}"/>
    <cellStyle name="Separador de milhares 9 6 4 3 4" xfId="17203" xr:uid="{00000000-0005-0000-0000-000060980000}"/>
    <cellStyle name="Separador de milhares 9 6 4 4" xfId="10190" xr:uid="{00000000-0005-0000-0000-000061980000}"/>
    <cellStyle name="Separador de milhares 9 6 4 4 2" xfId="29374" xr:uid="{00000000-0005-0000-0000-000062980000}"/>
    <cellStyle name="Separador de milhares 9 6 4 4 3" xfId="39554" xr:uid="{00000000-0005-0000-0000-000063980000}"/>
    <cellStyle name="Separador de milhares 9 6 4 4 4" xfId="19194" xr:uid="{00000000-0005-0000-0000-000064980000}"/>
    <cellStyle name="Separador de milhares 9 6 4 5" xfId="23879" xr:uid="{00000000-0005-0000-0000-000065980000}"/>
    <cellStyle name="Separador de milhares 9 6 4 6" xfId="34059" xr:uid="{00000000-0005-0000-0000-000066980000}"/>
    <cellStyle name="Separador de milhares 9 6 4 7" xfId="13698" xr:uid="{00000000-0005-0000-0000-000067980000}"/>
    <cellStyle name="Separador de milhares 9 6 5" xfId="5568" xr:uid="{00000000-0005-0000-0000-000068980000}"/>
    <cellStyle name="Separador de milhares 9 6 5 2" xfId="9094" xr:uid="{00000000-0005-0000-0000-000069980000}"/>
    <cellStyle name="Separador de milhares 9 6 5 2 2" xfId="28278" xr:uid="{00000000-0005-0000-0000-00006A980000}"/>
    <cellStyle name="Separador de milhares 9 6 5 2 3" xfId="38458" xr:uid="{00000000-0005-0000-0000-00006B980000}"/>
    <cellStyle name="Separador de milhares 9 6 5 2 4" xfId="18098" xr:uid="{00000000-0005-0000-0000-00006C980000}"/>
    <cellStyle name="Separador de milhares 9 6 5 3" xfId="24755" xr:uid="{00000000-0005-0000-0000-00006D980000}"/>
    <cellStyle name="Separador de milhares 9 6 5 4" xfId="34935" xr:uid="{00000000-0005-0000-0000-00006E980000}"/>
    <cellStyle name="Separador de milhares 9 6 5 5" xfId="14574" xr:uid="{00000000-0005-0000-0000-00006F980000}"/>
    <cellStyle name="Separador de milhares 9 6 6" xfId="7321" xr:uid="{00000000-0005-0000-0000-000070980000}"/>
    <cellStyle name="Separador de milhares 9 6 6 2" xfId="26508" xr:uid="{00000000-0005-0000-0000-000071980000}"/>
    <cellStyle name="Separador de milhares 9 6 6 3" xfId="36688" xr:uid="{00000000-0005-0000-0000-000072980000}"/>
    <cellStyle name="Separador de milhares 9 6 6 4" xfId="16327" xr:uid="{00000000-0005-0000-0000-000073980000}"/>
    <cellStyle name="Separador de milhares 9 6 7" xfId="9314" xr:uid="{00000000-0005-0000-0000-000074980000}"/>
    <cellStyle name="Separador de milhares 9 6 7 2" xfId="28498" xr:uid="{00000000-0005-0000-0000-000075980000}"/>
    <cellStyle name="Separador de milhares 9 6 7 3" xfId="38678" xr:uid="{00000000-0005-0000-0000-000076980000}"/>
    <cellStyle name="Separador de milhares 9 6 7 4" xfId="18318" xr:uid="{00000000-0005-0000-0000-000077980000}"/>
    <cellStyle name="Separador de milhares 9 6 8" xfId="11067" xr:uid="{00000000-0005-0000-0000-000078980000}"/>
    <cellStyle name="Separador de milhares 9 6 8 2" xfId="30251" xr:uid="{00000000-0005-0000-0000-000079980000}"/>
    <cellStyle name="Separador de milhares 9 6 8 3" xfId="40431" xr:uid="{00000000-0005-0000-0000-00007A980000}"/>
    <cellStyle name="Separador de milhares 9 6 8 4" xfId="20071" xr:uid="{00000000-0005-0000-0000-00007B980000}"/>
    <cellStyle name="Separador de milhares 9 6 9" xfId="11943" xr:uid="{00000000-0005-0000-0000-00007C980000}"/>
    <cellStyle name="Separador de milhares 9 6 9 2" xfId="31127" xr:uid="{00000000-0005-0000-0000-00007D980000}"/>
    <cellStyle name="Separador de milhares 9 6 9 3" xfId="41307" xr:uid="{00000000-0005-0000-0000-00007E980000}"/>
    <cellStyle name="Separador de milhares 9 6 9 4" xfId="20947" xr:uid="{00000000-0005-0000-0000-00007F980000}"/>
    <cellStyle name="Separador de milhares 9 7" xfId="3919" xr:uid="{00000000-0005-0000-0000-000080980000}"/>
    <cellStyle name="Separador de milhares 9 7 10" xfId="23107" xr:uid="{00000000-0005-0000-0000-000081980000}"/>
    <cellStyle name="Separador de milhares 9 7 11" xfId="33287" xr:uid="{00000000-0005-0000-0000-000082980000}"/>
    <cellStyle name="Separador de milhares 9 7 12" xfId="12926" xr:uid="{00000000-0005-0000-0000-000083980000}"/>
    <cellStyle name="Separador de milhares 9 7 2" xfId="4357" xr:uid="{00000000-0005-0000-0000-000084980000}"/>
    <cellStyle name="Separador de milhares 9 7 2 10" xfId="33725" xr:uid="{00000000-0005-0000-0000-000085980000}"/>
    <cellStyle name="Separador de milhares 9 7 2 11" xfId="13364" xr:uid="{00000000-0005-0000-0000-000086980000}"/>
    <cellStyle name="Separador de milhares 9 7 2 2" xfId="5234" xr:uid="{00000000-0005-0000-0000-000087980000}"/>
    <cellStyle name="Separador de milhares 9 7 2 2 2" xfId="6986" xr:uid="{00000000-0005-0000-0000-000088980000}"/>
    <cellStyle name="Separador de milhares 9 7 2 2 2 2" xfId="26173" xr:uid="{00000000-0005-0000-0000-000089980000}"/>
    <cellStyle name="Separador de milhares 9 7 2 2 2 3" xfId="36353" xr:uid="{00000000-0005-0000-0000-00008A980000}"/>
    <cellStyle name="Separador de milhares 9 7 2 2 2 4" xfId="15992" xr:uid="{00000000-0005-0000-0000-00008B980000}"/>
    <cellStyle name="Separador de milhares 9 7 2 2 3" xfId="8739" xr:uid="{00000000-0005-0000-0000-00008C980000}"/>
    <cellStyle name="Separador de milhares 9 7 2 2 3 2" xfId="27926" xr:uid="{00000000-0005-0000-0000-00008D980000}"/>
    <cellStyle name="Separador de milhares 9 7 2 2 3 3" xfId="38106" xr:uid="{00000000-0005-0000-0000-00008E980000}"/>
    <cellStyle name="Separador de milhares 9 7 2 2 3 4" xfId="17745" xr:uid="{00000000-0005-0000-0000-00008F980000}"/>
    <cellStyle name="Separador de milhares 9 7 2 2 4" xfId="10732" xr:uid="{00000000-0005-0000-0000-000090980000}"/>
    <cellStyle name="Separador de milhares 9 7 2 2 4 2" xfId="29916" xr:uid="{00000000-0005-0000-0000-000091980000}"/>
    <cellStyle name="Separador de milhares 9 7 2 2 4 3" xfId="40096" xr:uid="{00000000-0005-0000-0000-000092980000}"/>
    <cellStyle name="Separador de milhares 9 7 2 2 4 4" xfId="19736" xr:uid="{00000000-0005-0000-0000-000093980000}"/>
    <cellStyle name="Separador de milhares 9 7 2 2 5" xfId="24421" xr:uid="{00000000-0005-0000-0000-000094980000}"/>
    <cellStyle name="Separador de milhares 9 7 2 2 6" xfId="34601" xr:uid="{00000000-0005-0000-0000-000095980000}"/>
    <cellStyle name="Separador de milhares 9 7 2 2 7" xfId="14240" xr:uid="{00000000-0005-0000-0000-000096980000}"/>
    <cellStyle name="Separador de milhares 9 7 2 3" xfId="6110" xr:uid="{00000000-0005-0000-0000-000097980000}"/>
    <cellStyle name="Separador de milhares 9 7 2 3 2" xfId="25297" xr:uid="{00000000-0005-0000-0000-000098980000}"/>
    <cellStyle name="Separador de milhares 9 7 2 3 3" xfId="35477" xr:uid="{00000000-0005-0000-0000-000099980000}"/>
    <cellStyle name="Separador de milhares 9 7 2 3 4" xfId="15116" xr:uid="{00000000-0005-0000-0000-00009A980000}"/>
    <cellStyle name="Separador de milhares 9 7 2 4" xfId="7863" xr:uid="{00000000-0005-0000-0000-00009B980000}"/>
    <cellStyle name="Separador de milhares 9 7 2 4 2" xfId="27050" xr:uid="{00000000-0005-0000-0000-00009C980000}"/>
    <cellStyle name="Separador de milhares 9 7 2 4 3" xfId="37230" xr:uid="{00000000-0005-0000-0000-00009D980000}"/>
    <cellStyle name="Separador de milhares 9 7 2 4 4" xfId="16869" xr:uid="{00000000-0005-0000-0000-00009E980000}"/>
    <cellStyle name="Separador de milhares 9 7 2 5" xfId="9856" xr:uid="{00000000-0005-0000-0000-00009F980000}"/>
    <cellStyle name="Separador de milhares 9 7 2 5 2" xfId="29040" xr:uid="{00000000-0005-0000-0000-0000A0980000}"/>
    <cellStyle name="Separador de milhares 9 7 2 5 3" xfId="39220" xr:uid="{00000000-0005-0000-0000-0000A1980000}"/>
    <cellStyle name="Separador de milhares 9 7 2 5 4" xfId="18860" xr:uid="{00000000-0005-0000-0000-0000A2980000}"/>
    <cellStyle name="Separador de milhares 9 7 2 6" xfId="11609" xr:uid="{00000000-0005-0000-0000-0000A3980000}"/>
    <cellStyle name="Separador de milhares 9 7 2 6 2" xfId="30793" xr:uid="{00000000-0005-0000-0000-0000A4980000}"/>
    <cellStyle name="Separador de milhares 9 7 2 6 3" xfId="40973" xr:uid="{00000000-0005-0000-0000-0000A5980000}"/>
    <cellStyle name="Separador de milhares 9 7 2 6 4" xfId="20613" xr:uid="{00000000-0005-0000-0000-0000A6980000}"/>
    <cellStyle name="Separador de milhares 9 7 2 7" xfId="12485" xr:uid="{00000000-0005-0000-0000-0000A7980000}"/>
    <cellStyle name="Separador de milhares 9 7 2 7 2" xfId="31669" xr:uid="{00000000-0005-0000-0000-0000A8980000}"/>
    <cellStyle name="Separador de milhares 9 7 2 7 3" xfId="41849" xr:uid="{00000000-0005-0000-0000-0000A9980000}"/>
    <cellStyle name="Separador de milhares 9 7 2 7 4" xfId="21489" xr:uid="{00000000-0005-0000-0000-0000AA980000}"/>
    <cellStyle name="Separador de milhares 9 7 2 8" xfId="22366" xr:uid="{00000000-0005-0000-0000-0000AB980000}"/>
    <cellStyle name="Separador de milhares 9 7 2 8 2" xfId="32546" xr:uid="{00000000-0005-0000-0000-0000AC980000}"/>
    <cellStyle name="Separador de milhares 9 7 2 8 3" xfId="42726" xr:uid="{00000000-0005-0000-0000-0000AD980000}"/>
    <cellStyle name="Separador de milhares 9 7 2 9" xfId="23545" xr:uid="{00000000-0005-0000-0000-0000AE980000}"/>
    <cellStyle name="Separador de milhares 9 7 3" xfId="4796" xr:uid="{00000000-0005-0000-0000-0000AF980000}"/>
    <cellStyle name="Separador de milhares 9 7 3 2" xfId="6548" xr:uid="{00000000-0005-0000-0000-0000B0980000}"/>
    <cellStyle name="Separador de milhares 9 7 3 2 2" xfId="25735" xr:uid="{00000000-0005-0000-0000-0000B1980000}"/>
    <cellStyle name="Separador de milhares 9 7 3 2 3" xfId="35915" xr:uid="{00000000-0005-0000-0000-0000B2980000}"/>
    <cellStyle name="Separador de milhares 9 7 3 2 4" xfId="15554" xr:uid="{00000000-0005-0000-0000-0000B3980000}"/>
    <cellStyle name="Separador de milhares 9 7 3 3" xfId="8301" xr:uid="{00000000-0005-0000-0000-0000B4980000}"/>
    <cellStyle name="Separador de milhares 9 7 3 3 2" xfId="27488" xr:uid="{00000000-0005-0000-0000-0000B5980000}"/>
    <cellStyle name="Separador de milhares 9 7 3 3 3" xfId="37668" xr:uid="{00000000-0005-0000-0000-0000B6980000}"/>
    <cellStyle name="Separador de milhares 9 7 3 3 4" xfId="17307" xr:uid="{00000000-0005-0000-0000-0000B7980000}"/>
    <cellStyle name="Separador de milhares 9 7 3 4" xfId="10294" xr:uid="{00000000-0005-0000-0000-0000B8980000}"/>
    <cellStyle name="Separador de milhares 9 7 3 4 2" xfId="29478" xr:uid="{00000000-0005-0000-0000-0000B9980000}"/>
    <cellStyle name="Separador de milhares 9 7 3 4 3" xfId="39658" xr:uid="{00000000-0005-0000-0000-0000BA980000}"/>
    <cellStyle name="Separador de milhares 9 7 3 4 4" xfId="19298" xr:uid="{00000000-0005-0000-0000-0000BB980000}"/>
    <cellStyle name="Separador de milhares 9 7 3 5" xfId="23983" xr:uid="{00000000-0005-0000-0000-0000BC980000}"/>
    <cellStyle name="Separador de milhares 9 7 3 6" xfId="34163" xr:uid="{00000000-0005-0000-0000-0000BD980000}"/>
    <cellStyle name="Separador de milhares 9 7 3 7" xfId="13802" xr:uid="{00000000-0005-0000-0000-0000BE980000}"/>
    <cellStyle name="Separador de milhares 9 7 4" xfId="5672" xr:uid="{00000000-0005-0000-0000-0000BF980000}"/>
    <cellStyle name="Separador de milhares 9 7 4 2" xfId="24859" xr:uid="{00000000-0005-0000-0000-0000C0980000}"/>
    <cellStyle name="Separador de milhares 9 7 4 3" xfId="35039" xr:uid="{00000000-0005-0000-0000-0000C1980000}"/>
    <cellStyle name="Separador de milhares 9 7 4 4" xfId="14678" xr:uid="{00000000-0005-0000-0000-0000C2980000}"/>
    <cellStyle name="Separador de milhares 9 7 5" xfId="7425" xr:uid="{00000000-0005-0000-0000-0000C3980000}"/>
    <cellStyle name="Separador de milhares 9 7 5 2" xfId="26612" xr:uid="{00000000-0005-0000-0000-0000C4980000}"/>
    <cellStyle name="Separador de milhares 9 7 5 3" xfId="36792" xr:uid="{00000000-0005-0000-0000-0000C5980000}"/>
    <cellStyle name="Separador de milhares 9 7 5 4" xfId="16431" xr:uid="{00000000-0005-0000-0000-0000C6980000}"/>
    <cellStyle name="Separador de milhares 9 7 6" xfId="9418" xr:uid="{00000000-0005-0000-0000-0000C7980000}"/>
    <cellStyle name="Separador de milhares 9 7 6 2" xfId="28602" xr:uid="{00000000-0005-0000-0000-0000C8980000}"/>
    <cellStyle name="Separador de milhares 9 7 6 3" xfId="38782" xr:uid="{00000000-0005-0000-0000-0000C9980000}"/>
    <cellStyle name="Separador de milhares 9 7 6 4" xfId="18422" xr:uid="{00000000-0005-0000-0000-0000CA980000}"/>
    <cellStyle name="Separador de milhares 9 7 7" xfId="11171" xr:uid="{00000000-0005-0000-0000-0000CB980000}"/>
    <cellStyle name="Separador de milhares 9 7 7 2" xfId="30355" xr:uid="{00000000-0005-0000-0000-0000CC980000}"/>
    <cellStyle name="Separador de milhares 9 7 7 3" xfId="40535" xr:uid="{00000000-0005-0000-0000-0000CD980000}"/>
    <cellStyle name="Separador de milhares 9 7 7 4" xfId="20175" xr:uid="{00000000-0005-0000-0000-0000CE980000}"/>
    <cellStyle name="Separador de milhares 9 7 8" xfId="12047" xr:uid="{00000000-0005-0000-0000-0000CF980000}"/>
    <cellStyle name="Separador de milhares 9 7 8 2" xfId="31231" xr:uid="{00000000-0005-0000-0000-0000D0980000}"/>
    <cellStyle name="Separador de milhares 9 7 8 3" xfId="41411" xr:uid="{00000000-0005-0000-0000-0000D1980000}"/>
    <cellStyle name="Separador de milhares 9 7 8 4" xfId="21051" xr:uid="{00000000-0005-0000-0000-0000D2980000}"/>
    <cellStyle name="Separador de milhares 9 7 9" xfId="21928" xr:uid="{00000000-0005-0000-0000-0000D3980000}"/>
    <cellStyle name="Separador de milhares 9 7 9 2" xfId="32108" xr:uid="{00000000-0005-0000-0000-0000D4980000}"/>
    <cellStyle name="Separador de milhares 9 7 9 3" xfId="42288" xr:uid="{00000000-0005-0000-0000-0000D5980000}"/>
    <cellStyle name="Separador de milhares 9 8" xfId="4138" xr:uid="{00000000-0005-0000-0000-0000D6980000}"/>
    <cellStyle name="Separador de milhares 9 8 10" xfId="33506" xr:uid="{00000000-0005-0000-0000-0000D7980000}"/>
    <cellStyle name="Separador de milhares 9 8 11" xfId="13145" xr:uid="{00000000-0005-0000-0000-0000D8980000}"/>
    <cellStyle name="Separador de milhares 9 8 2" xfId="5015" xr:uid="{00000000-0005-0000-0000-0000D9980000}"/>
    <cellStyle name="Separador de milhares 9 8 2 2" xfId="6767" xr:uid="{00000000-0005-0000-0000-0000DA980000}"/>
    <cellStyle name="Separador de milhares 9 8 2 2 2" xfId="25954" xr:uid="{00000000-0005-0000-0000-0000DB980000}"/>
    <cellStyle name="Separador de milhares 9 8 2 2 3" xfId="36134" xr:uid="{00000000-0005-0000-0000-0000DC980000}"/>
    <cellStyle name="Separador de milhares 9 8 2 2 4" xfId="15773" xr:uid="{00000000-0005-0000-0000-0000DD980000}"/>
    <cellStyle name="Separador de milhares 9 8 2 3" xfId="8520" xr:uid="{00000000-0005-0000-0000-0000DE980000}"/>
    <cellStyle name="Separador de milhares 9 8 2 3 2" xfId="27707" xr:uid="{00000000-0005-0000-0000-0000DF980000}"/>
    <cellStyle name="Separador de milhares 9 8 2 3 3" xfId="37887" xr:uid="{00000000-0005-0000-0000-0000E0980000}"/>
    <cellStyle name="Separador de milhares 9 8 2 3 4" xfId="17526" xr:uid="{00000000-0005-0000-0000-0000E1980000}"/>
    <cellStyle name="Separador de milhares 9 8 2 4" xfId="10513" xr:uid="{00000000-0005-0000-0000-0000E2980000}"/>
    <cellStyle name="Separador de milhares 9 8 2 4 2" xfId="29697" xr:uid="{00000000-0005-0000-0000-0000E3980000}"/>
    <cellStyle name="Separador de milhares 9 8 2 4 3" xfId="39877" xr:uid="{00000000-0005-0000-0000-0000E4980000}"/>
    <cellStyle name="Separador de milhares 9 8 2 4 4" xfId="19517" xr:uid="{00000000-0005-0000-0000-0000E5980000}"/>
    <cellStyle name="Separador de milhares 9 8 2 5" xfId="24202" xr:uid="{00000000-0005-0000-0000-0000E6980000}"/>
    <cellStyle name="Separador de milhares 9 8 2 6" xfId="34382" xr:uid="{00000000-0005-0000-0000-0000E7980000}"/>
    <cellStyle name="Separador de milhares 9 8 2 7" xfId="14021" xr:uid="{00000000-0005-0000-0000-0000E8980000}"/>
    <cellStyle name="Separador de milhares 9 8 3" xfId="5891" xr:uid="{00000000-0005-0000-0000-0000E9980000}"/>
    <cellStyle name="Separador de milhares 9 8 3 2" xfId="25078" xr:uid="{00000000-0005-0000-0000-0000EA980000}"/>
    <cellStyle name="Separador de milhares 9 8 3 3" xfId="35258" xr:uid="{00000000-0005-0000-0000-0000EB980000}"/>
    <cellStyle name="Separador de milhares 9 8 3 4" xfId="14897" xr:uid="{00000000-0005-0000-0000-0000EC980000}"/>
    <cellStyle name="Separador de milhares 9 8 4" xfId="7644" xr:uid="{00000000-0005-0000-0000-0000ED980000}"/>
    <cellStyle name="Separador de milhares 9 8 4 2" xfId="26831" xr:uid="{00000000-0005-0000-0000-0000EE980000}"/>
    <cellStyle name="Separador de milhares 9 8 4 3" xfId="37011" xr:uid="{00000000-0005-0000-0000-0000EF980000}"/>
    <cellStyle name="Separador de milhares 9 8 4 4" xfId="16650" xr:uid="{00000000-0005-0000-0000-0000F0980000}"/>
    <cellStyle name="Separador de milhares 9 8 5" xfId="9637" xr:uid="{00000000-0005-0000-0000-0000F1980000}"/>
    <cellStyle name="Separador de milhares 9 8 5 2" xfId="28821" xr:uid="{00000000-0005-0000-0000-0000F2980000}"/>
    <cellStyle name="Separador de milhares 9 8 5 3" xfId="39001" xr:uid="{00000000-0005-0000-0000-0000F3980000}"/>
    <cellStyle name="Separador de milhares 9 8 5 4" xfId="18641" xr:uid="{00000000-0005-0000-0000-0000F4980000}"/>
    <cellStyle name="Separador de milhares 9 8 6" xfId="11390" xr:uid="{00000000-0005-0000-0000-0000F5980000}"/>
    <cellStyle name="Separador de milhares 9 8 6 2" xfId="30574" xr:uid="{00000000-0005-0000-0000-0000F6980000}"/>
    <cellStyle name="Separador de milhares 9 8 6 3" xfId="40754" xr:uid="{00000000-0005-0000-0000-0000F7980000}"/>
    <cellStyle name="Separador de milhares 9 8 6 4" xfId="20394" xr:uid="{00000000-0005-0000-0000-0000F8980000}"/>
    <cellStyle name="Separador de milhares 9 8 7" xfId="12266" xr:uid="{00000000-0005-0000-0000-0000F9980000}"/>
    <cellStyle name="Separador de milhares 9 8 7 2" xfId="31450" xr:uid="{00000000-0005-0000-0000-0000FA980000}"/>
    <cellStyle name="Separador de milhares 9 8 7 3" xfId="41630" xr:uid="{00000000-0005-0000-0000-0000FB980000}"/>
    <cellStyle name="Separador de milhares 9 8 7 4" xfId="21270" xr:uid="{00000000-0005-0000-0000-0000FC980000}"/>
    <cellStyle name="Separador de milhares 9 8 8" xfId="22147" xr:uid="{00000000-0005-0000-0000-0000FD980000}"/>
    <cellStyle name="Separador de milhares 9 8 8 2" xfId="32327" xr:uid="{00000000-0005-0000-0000-0000FE980000}"/>
    <cellStyle name="Separador de milhares 9 8 8 3" xfId="42507" xr:uid="{00000000-0005-0000-0000-0000FF980000}"/>
    <cellStyle name="Separador de milhares 9 8 9" xfId="23326" xr:uid="{00000000-0005-0000-0000-000000990000}"/>
    <cellStyle name="Separador de milhares 9 9" xfId="4577" xr:uid="{00000000-0005-0000-0000-000001990000}"/>
    <cellStyle name="Separador de milhares 9 9 2" xfId="6329" xr:uid="{00000000-0005-0000-0000-000002990000}"/>
    <cellStyle name="Separador de milhares 9 9 2 2" xfId="25516" xr:uid="{00000000-0005-0000-0000-000003990000}"/>
    <cellStyle name="Separador de milhares 9 9 2 3" xfId="35696" xr:uid="{00000000-0005-0000-0000-000004990000}"/>
    <cellStyle name="Separador de milhares 9 9 2 4" xfId="15335" xr:uid="{00000000-0005-0000-0000-000005990000}"/>
    <cellStyle name="Separador de milhares 9 9 3" xfId="8082" xr:uid="{00000000-0005-0000-0000-000006990000}"/>
    <cellStyle name="Separador de milhares 9 9 3 2" xfId="27269" xr:uid="{00000000-0005-0000-0000-000007990000}"/>
    <cellStyle name="Separador de milhares 9 9 3 3" xfId="37449" xr:uid="{00000000-0005-0000-0000-000008990000}"/>
    <cellStyle name="Separador de milhares 9 9 3 4" xfId="17088" xr:uid="{00000000-0005-0000-0000-000009990000}"/>
    <cellStyle name="Separador de milhares 9 9 4" xfId="10075" xr:uid="{00000000-0005-0000-0000-00000A990000}"/>
    <cellStyle name="Separador de milhares 9 9 4 2" xfId="29259" xr:uid="{00000000-0005-0000-0000-00000B990000}"/>
    <cellStyle name="Separador de milhares 9 9 4 3" xfId="39439" xr:uid="{00000000-0005-0000-0000-00000C990000}"/>
    <cellStyle name="Separador de milhares 9 9 4 4" xfId="19079" xr:uid="{00000000-0005-0000-0000-00000D990000}"/>
    <cellStyle name="Separador de milhares 9 9 5" xfId="23764" xr:uid="{00000000-0005-0000-0000-00000E990000}"/>
    <cellStyle name="Separador de milhares 9 9 6" xfId="33944" xr:uid="{00000000-0005-0000-0000-00000F990000}"/>
    <cellStyle name="Separador de milhares 9 9 7" xfId="13583" xr:uid="{00000000-0005-0000-0000-000010990000}"/>
    <cellStyle name="Texto de Aviso 2" xfId="272" xr:uid="{00000000-0005-0000-0000-000011990000}"/>
    <cellStyle name="Texto de Aviso 3" xfId="273" xr:uid="{00000000-0005-0000-0000-000012990000}"/>
    <cellStyle name="Texto de Aviso 4" xfId="274" xr:uid="{00000000-0005-0000-0000-000013990000}"/>
    <cellStyle name="Texto Explicativo 2" xfId="275" xr:uid="{00000000-0005-0000-0000-000014990000}"/>
    <cellStyle name="Texto Explicativo 3" xfId="276" xr:uid="{00000000-0005-0000-0000-000015990000}"/>
    <cellStyle name="Texto Explicativo 4" xfId="277" xr:uid="{00000000-0005-0000-0000-000016990000}"/>
    <cellStyle name="Title" xfId="278" xr:uid="{00000000-0005-0000-0000-000017990000}"/>
    <cellStyle name="Titulo" xfId="3658" xr:uid="{00000000-0005-0000-0000-000018990000}"/>
    <cellStyle name="Título 1 2" xfId="279" xr:uid="{00000000-0005-0000-0000-000019990000}"/>
    <cellStyle name="Título 1 3" xfId="280" xr:uid="{00000000-0005-0000-0000-00001A990000}"/>
    <cellStyle name="Título 1 4" xfId="281" xr:uid="{00000000-0005-0000-0000-00001B990000}"/>
    <cellStyle name="Título 2 2" xfId="282" xr:uid="{00000000-0005-0000-0000-00001C990000}"/>
    <cellStyle name="Título 2 3" xfId="283" xr:uid="{00000000-0005-0000-0000-00001D990000}"/>
    <cellStyle name="Título 2 4" xfId="284" xr:uid="{00000000-0005-0000-0000-00001E990000}"/>
    <cellStyle name="Título 3 2" xfId="285" xr:uid="{00000000-0005-0000-0000-00001F990000}"/>
    <cellStyle name="Título 3 2 2" xfId="286" xr:uid="{00000000-0005-0000-0000-000020990000}"/>
    <cellStyle name="Título 3 3" xfId="287" xr:uid="{00000000-0005-0000-0000-000021990000}"/>
    <cellStyle name="Título 3 3 2" xfId="288" xr:uid="{00000000-0005-0000-0000-000022990000}"/>
    <cellStyle name="Título 3 4" xfId="289" xr:uid="{00000000-0005-0000-0000-000023990000}"/>
    <cellStyle name="Título 3 4 2" xfId="290" xr:uid="{00000000-0005-0000-0000-000024990000}"/>
    <cellStyle name="Título 4 2" xfId="291" xr:uid="{00000000-0005-0000-0000-000025990000}"/>
    <cellStyle name="Título 4 3" xfId="292" xr:uid="{00000000-0005-0000-0000-000026990000}"/>
    <cellStyle name="Título 4 4" xfId="293" xr:uid="{00000000-0005-0000-0000-000027990000}"/>
    <cellStyle name="Título 5" xfId="294" xr:uid="{00000000-0005-0000-0000-000028990000}"/>
    <cellStyle name="Título 6" xfId="295" xr:uid="{00000000-0005-0000-0000-000029990000}"/>
    <cellStyle name="Título 7" xfId="296" xr:uid="{00000000-0005-0000-0000-00002A990000}"/>
    <cellStyle name="Total 2" xfId="297" xr:uid="{00000000-0005-0000-0000-00002B990000}"/>
    <cellStyle name="Total 2 2" xfId="298" xr:uid="{00000000-0005-0000-0000-00002C990000}"/>
    <cellStyle name="Total 3" xfId="299" xr:uid="{00000000-0005-0000-0000-00002D990000}"/>
    <cellStyle name="Total 3 2" xfId="300" xr:uid="{00000000-0005-0000-0000-00002E990000}"/>
    <cellStyle name="Total 4" xfId="301" xr:uid="{00000000-0005-0000-0000-00002F990000}"/>
    <cellStyle name="Total 4 2" xfId="302" xr:uid="{00000000-0005-0000-0000-000030990000}"/>
    <cellStyle name="Vírgula" xfId="343" builtinId="3"/>
    <cellStyle name="Vírgula 10" xfId="303" xr:uid="{00000000-0005-0000-0000-000032990000}"/>
    <cellStyle name="Vírgula 10 10" xfId="21801" xr:uid="{00000000-0005-0000-0000-000033990000}"/>
    <cellStyle name="Vírgula 10 10 2" xfId="31981" xr:uid="{00000000-0005-0000-0000-000034990000}"/>
    <cellStyle name="Vírgula 10 10 3" xfId="42161" xr:uid="{00000000-0005-0000-0000-000035990000}"/>
    <cellStyle name="Vírgula 10 11" xfId="22697" xr:uid="{00000000-0005-0000-0000-000036990000}"/>
    <cellStyle name="Vírgula 10 11 2" xfId="32877" xr:uid="{00000000-0005-0000-0000-000037990000}"/>
    <cellStyle name="Vírgula 10 11 3" xfId="43057" xr:uid="{00000000-0005-0000-0000-000038990000}"/>
    <cellStyle name="Vírgula 10 12" xfId="22936" xr:uid="{00000000-0005-0000-0000-000039990000}"/>
    <cellStyle name="Vírgula 10 13" xfId="33116" xr:uid="{00000000-0005-0000-0000-00003A990000}"/>
    <cellStyle name="Vírgula 10 14" xfId="43296" xr:uid="{00000000-0005-0000-0000-00003B990000}"/>
    <cellStyle name="Vírgula 10 15" xfId="43535" xr:uid="{00000000-0005-0000-0000-00003C990000}"/>
    <cellStyle name="Vírgula 10 16" xfId="12799" xr:uid="{00000000-0005-0000-0000-00003D990000}"/>
    <cellStyle name="Vírgula 10 17" xfId="3791" xr:uid="{00000000-0005-0000-0000-00003E990000}"/>
    <cellStyle name="Vírgula 10 2" xfId="398" xr:uid="{00000000-0005-0000-0000-00003F990000}"/>
    <cellStyle name="Vírgula 10 2 10" xfId="23199" xr:uid="{00000000-0005-0000-0000-000040990000}"/>
    <cellStyle name="Vírgula 10 2 11" xfId="33379" xr:uid="{00000000-0005-0000-0000-000041990000}"/>
    <cellStyle name="Vírgula 10 2 12" xfId="13018" xr:uid="{00000000-0005-0000-0000-000042990000}"/>
    <cellStyle name="Vírgula 10 2 13" xfId="4011" xr:uid="{00000000-0005-0000-0000-000043990000}"/>
    <cellStyle name="Vírgula 10 2 2" xfId="564" xr:uid="{00000000-0005-0000-0000-000044990000}"/>
    <cellStyle name="Vírgula 10 2 2 10" xfId="33817" xr:uid="{00000000-0005-0000-0000-000045990000}"/>
    <cellStyle name="Vírgula 10 2 2 11" xfId="13456" xr:uid="{00000000-0005-0000-0000-000046990000}"/>
    <cellStyle name="Vírgula 10 2 2 12" xfId="4449" xr:uid="{00000000-0005-0000-0000-000047990000}"/>
    <cellStyle name="Vírgula 10 2 2 2" xfId="899" xr:uid="{00000000-0005-0000-0000-000048990000}"/>
    <cellStyle name="Vírgula 10 2 2 2 2" xfId="1572" xr:uid="{00000000-0005-0000-0000-000049990000}"/>
    <cellStyle name="Vírgula 10 2 2 2 2 2" xfId="2922" xr:uid="{00000000-0005-0000-0000-00004A990000}"/>
    <cellStyle name="Vírgula 10 2 2 2 2 2 2" xfId="26265" xr:uid="{00000000-0005-0000-0000-00004B990000}"/>
    <cellStyle name="Vírgula 10 2 2 2 2 3" xfId="36445" xr:uid="{00000000-0005-0000-0000-00004C990000}"/>
    <cellStyle name="Vírgula 10 2 2 2 2 4" xfId="16084" xr:uid="{00000000-0005-0000-0000-00004D990000}"/>
    <cellStyle name="Vírgula 10 2 2 2 2 5" xfId="7078" xr:uid="{00000000-0005-0000-0000-00004E990000}"/>
    <cellStyle name="Vírgula 10 2 2 2 3" xfId="2248" xr:uid="{00000000-0005-0000-0000-00004F990000}"/>
    <cellStyle name="Vírgula 10 2 2 2 3 2" xfId="28018" xr:uid="{00000000-0005-0000-0000-000050990000}"/>
    <cellStyle name="Vírgula 10 2 2 2 3 3" xfId="38198" xr:uid="{00000000-0005-0000-0000-000051990000}"/>
    <cellStyle name="Vírgula 10 2 2 2 3 4" xfId="17837" xr:uid="{00000000-0005-0000-0000-000052990000}"/>
    <cellStyle name="Vírgula 10 2 2 2 3 5" xfId="8831" xr:uid="{00000000-0005-0000-0000-000053990000}"/>
    <cellStyle name="Vírgula 10 2 2 2 4" xfId="3596" xr:uid="{00000000-0005-0000-0000-000054990000}"/>
    <cellStyle name="Vírgula 10 2 2 2 4 2" xfId="30008" xr:uid="{00000000-0005-0000-0000-000055990000}"/>
    <cellStyle name="Vírgula 10 2 2 2 4 3" xfId="40188" xr:uid="{00000000-0005-0000-0000-000056990000}"/>
    <cellStyle name="Vírgula 10 2 2 2 4 4" xfId="19828" xr:uid="{00000000-0005-0000-0000-000057990000}"/>
    <cellStyle name="Vírgula 10 2 2 2 4 5" xfId="10824" xr:uid="{00000000-0005-0000-0000-000058990000}"/>
    <cellStyle name="Vírgula 10 2 2 2 5" xfId="24513" xr:uid="{00000000-0005-0000-0000-000059990000}"/>
    <cellStyle name="Vírgula 10 2 2 2 6" xfId="34693" xr:uid="{00000000-0005-0000-0000-00005A990000}"/>
    <cellStyle name="Vírgula 10 2 2 2 7" xfId="14332" xr:uid="{00000000-0005-0000-0000-00005B990000}"/>
    <cellStyle name="Vírgula 10 2 2 2 8" xfId="5326" xr:uid="{00000000-0005-0000-0000-00005C990000}"/>
    <cellStyle name="Vírgula 10 2 2 3" xfId="1237" xr:uid="{00000000-0005-0000-0000-00005D990000}"/>
    <cellStyle name="Vírgula 10 2 2 3 2" xfId="2587" xr:uid="{00000000-0005-0000-0000-00005E990000}"/>
    <cellStyle name="Vírgula 10 2 2 3 2 2" xfId="25389" xr:uid="{00000000-0005-0000-0000-00005F990000}"/>
    <cellStyle name="Vírgula 10 2 2 3 3" xfId="35569" xr:uid="{00000000-0005-0000-0000-000060990000}"/>
    <cellStyle name="Vírgula 10 2 2 3 4" xfId="15208" xr:uid="{00000000-0005-0000-0000-000061990000}"/>
    <cellStyle name="Vírgula 10 2 2 3 5" xfId="6202" xr:uid="{00000000-0005-0000-0000-000062990000}"/>
    <cellStyle name="Vírgula 10 2 2 4" xfId="1913" xr:uid="{00000000-0005-0000-0000-000063990000}"/>
    <cellStyle name="Vírgula 10 2 2 4 2" xfId="27142" xr:uid="{00000000-0005-0000-0000-000064990000}"/>
    <cellStyle name="Vírgula 10 2 2 4 3" xfId="37322" xr:uid="{00000000-0005-0000-0000-000065990000}"/>
    <cellStyle name="Vírgula 10 2 2 4 4" xfId="16961" xr:uid="{00000000-0005-0000-0000-000066990000}"/>
    <cellStyle name="Vírgula 10 2 2 4 5" xfId="7955" xr:uid="{00000000-0005-0000-0000-000067990000}"/>
    <cellStyle name="Vírgula 10 2 2 5" xfId="3261" xr:uid="{00000000-0005-0000-0000-000068990000}"/>
    <cellStyle name="Vírgula 10 2 2 5 2" xfId="29132" xr:uid="{00000000-0005-0000-0000-000069990000}"/>
    <cellStyle name="Vírgula 10 2 2 5 3" xfId="39312" xr:uid="{00000000-0005-0000-0000-00006A990000}"/>
    <cellStyle name="Vírgula 10 2 2 5 4" xfId="18952" xr:uid="{00000000-0005-0000-0000-00006B990000}"/>
    <cellStyle name="Vírgula 10 2 2 5 5" xfId="9948" xr:uid="{00000000-0005-0000-0000-00006C990000}"/>
    <cellStyle name="Vírgula 10 2 2 6" xfId="11701" xr:uid="{00000000-0005-0000-0000-00006D990000}"/>
    <cellStyle name="Vírgula 10 2 2 6 2" xfId="30885" xr:uid="{00000000-0005-0000-0000-00006E990000}"/>
    <cellStyle name="Vírgula 10 2 2 6 3" xfId="41065" xr:uid="{00000000-0005-0000-0000-00006F990000}"/>
    <cellStyle name="Vírgula 10 2 2 6 4" xfId="20705" xr:uid="{00000000-0005-0000-0000-000070990000}"/>
    <cellStyle name="Vírgula 10 2 2 7" xfId="12577" xr:uid="{00000000-0005-0000-0000-000071990000}"/>
    <cellStyle name="Vírgula 10 2 2 7 2" xfId="31761" xr:uid="{00000000-0005-0000-0000-000072990000}"/>
    <cellStyle name="Vírgula 10 2 2 7 3" xfId="41941" xr:uid="{00000000-0005-0000-0000-000073990000}"/>
    <cellStyle name="Vírgula 10 2 2 7 4" xfId="21581" xr:uid="{00000000-0005-0000-0000-000074990000}"/>
    <cellStyle name="Vírgula 10 2 2 8" xfId="22458" xr:uid="{00000000-0005-0000-0000-000075990000}"/>
    <cellStyle name="Vírgula 10 2 2 8 2" xfId="32638" xr:uid="{00000000-0005-0000-0000-000076990000}"/>
    <cellStyle name="Vírgula 10 2 2 8 3" xfId="42818" xr:uid="{00000000-0005-0000-0000-000077990000}"/>
    <cellStyle name="Vírgula 10 2 2 9" xfId="23637" xr:uid="{00000000-0005-0000-0000-000078990000}"/>
    <cellStyle name="Vírgula 10 2 3" xfId="733" xr:uid="{00000000-0005-0000-0000-000079990000}"/>
    <cellStyle name="Vírgula 10 2 3 2" xfId="1406" xr:uid="{00000000-0005-0000-0000-00007A990000}"/>
    <cellStyle name="Vírgula 10 2 3 2 2" xfId="2756" xr:uid="{00000000-0005-0000-0000-00007B990000}"/>
    <cellStyle name="Vírgula 10 2 3 2 2 2" xfId="25827" xr:uid="{00000000-0005-0000-0000-00007C990000}"/>
    <cellStyle name="Vírgula 10 2 3 2 3" xfId="36007" xr:uid="{00000000-0005-0000-0000-00007D990000}"/>
    <cellStyle name="Vírgula 10 2 3 2 4" xfId="15646" xr:uid="{00000000-0005-0000-0000-00007E990000}"/>
    <cellStyle name="Vírgula 10 2 3 2 5" xfId="6640" xr:uid="{00000000-0005-0000-0000-00007F990000}"/>
    <cellStyle name="Vírgula 10 2 3 3" xfId="2082" xr:uid="{00000000-0005-0000-0000-000080990000}"/>
    <cellStyle name="Vírgula 10 2 3 3 2" xfId="27580" xr:uid="{00000000-0005-0000-0000-000081990000}"/>
    <cellStyle name="Vírgula 10 2 3 3 3" xfId="37760" xr:uid="{00000000-0005-0000-0000-000082990000}"/>
    <cellStyle name="Vírgula 10 2 3 3 4" xfId="17399" xr:uid="{00000000-0005-0000-0000-000083990000}"/>
    <cellStyle name="Vírgula 10 2 3 3 5" xfId="8393" xr:uid="{00000000-0005-0000-0000-000084990000}"/>
    <cellStyle name="Vírgula 10 2 3 4" xfId="3430" xr:uid="{00000000-0005-0000-0000-000085990000}"/>
    <cellStyle name="Vírgula 10 2 3 4 2" xfId="29570" xr:uid="{00000000-0005-0000-0000-000086990000}"/>
    <cellStyle name="Vírgula 10 2 3 4 3" xfId="39750" xr:uid="{00000000-0005-0000-0000-000087990000}"/>
    <cellStyle name="Vírgula 10 2 3 4 4" xfId="19390" xr:uid="{00000000-0005-0000-0000-000088990000}"/>
    <cellStyle name="Vírgula 10 2 3 4 5" xfId="10386" xr:uid="{00000000-0005-0000-0000-000089990000}"/>
    <cellStyle name="Vírgula 10 2 3 5" xfId="24075" xr:uid="{00000000-0005-0000-0000-00008A990000}"/>
    <cellStyle name="Vírgula 10 2 3 6" xfId="34255" xr:uid="{00000000-0005-0000-0000-00008B990000}"/>
    <cellStyle name="Vírgula 10 2 3 7" xfId="13894" xr:uid="{00000000-0005-0000-0000-00008C990000}"/>
    <cellStyle name="Vírgula 10 2 3 8" xfId="4888" xr:uid="{00000000-0005-0000-0000-00008D990000}"/>
    <cellStyle name="Vírgula 10 2 4" xfId="1071" xr:uid="{00000000-0005-0000-0000-00008E990000}"/>
    <cellStyle name="Vírgula 10 2 4 2" xfId="2421" xr:uid="{00000000-0005-0000-0000-00008F990000}"/>
    <cellStyle name="Vírgula 10 2 4 2 2" xfId="24951" xr:uid="{00000000-0005-0000-0000-000090990000}"/>
    <cellStyle name="Vírgula 10 2 4 3" xfId="35131" xr:uid="{00000000-0005-0000-0000-000091990000}"/>
    <cellStyle name="Vírgula 10 2 4 4" xfId="14770" xr:uid="{00000000-0005-0000-0000-000092990000}"/>
    <cellStyle name="Vírgula 10 2 4 5" xfId="5764" xr:uid="{00000000-0005-0000-0000-000093990000}"/>
    <cellStyle name="Vírgula 10 2 5" xfId="1747" xr:uid="{00000000-0005-0000-0000-000094990000}"/>
    <cellStyle name="Vírgula 10 2 5 2" xfId="26704" xr:uid="{00000000-0005-0000-0000-000095990000}"/>
    <cellStyle name="Vírgula 10 2 5 3" xfId="36884" xr:uid="{00000000-0005-0000-0000-000096990000}"/>
    <cellStyle name="Vírgula 10 2 5 4" xfId="16523" xr:uid="{00000000-0005-0000-0000-000097990000}"/>
    <cellStyle name="Vírgula 10 2 5 5" xfId="7517" xr:uid="{00000000-0005-0000-0000-000098990000}"/>
    <cellStyle name="Vírgula 10 2 6" xfId="3095" xr:uid="{00000000-0005-0000-0000-000099990000}"/>
    <cellStyle name="Vírgula 10 2 6 2" xfId="28694" xr:uid="{00000000-0005-0000-0000-00009A990000}"/>
    <cellStyle name="Vírgula 10 2 6 3" xfId="38874" xr:uid="{00000000-0005-0000-0000-00009B990000}"/>
    <cellStyle name="Vírgula 10 2 6 4" xfId="18514" xr:uid="{00000000-0005-0000-0000-00009C990000}"/>
    <cellStyle name="Vírgula 10 2 6 5" xfId="9510" xr:uid="{00000000-0005-0000-0000-00009D990000}"/>
    <cellStyle name="Vírgula 10 2 7" xfId="11263" xr:uid="{00000000-0005-0000-0000-00009E990000}"/>
    <cellStyle name="Vírgula 10 2 7 2" xfId="30447" xr:uid="{00000000-0005-0000-0000-00009F990000}"/>
    <cellStyle name="Vírgula 10 2 7 3" xfId="40627" xr:uid="{00000000-0005-0000-0000-0000A0990000}"/>
    <cellStyle name="Vírgula 10 2 7 4" xfId="20267" xr:uid="{00000000-0005-0000-0000-0000A1990000}"/>
    <cellStyle name="Vírgula 10 2 8" xfId="12139" xr:uid="{00000000-0005-0000-0000-0000A2990000}"/>
    <cellStyle name="Vírgula 10 2 8 2" xfId="31323" xr:uid="{00000000-0005-0000-0000-0000A3990000}"/>
    <cellStyle name="Vírgula 10 2 8 3" xfId="41503" xr:uid="{00000000-0005-0000-0000-0000A4990000}"/>
    <cellStyle name="Vírgula 10 2 8 4" xfId="21143" xr:uid="{00000000-0005-0000-0000-0000A5990000}"/>
    <cellStyle name="Vírgula 10 2 9" xfId="22020" xr:uid="{00000000-0005-0000-0000-0000A6990000}"/>
    <cellStyle name="Vírgula 10 2 9 2" xfId="32200" xr:uid="{00000000-0005-0000-0000-0000A7990000}"/>
    <cellStyle name="Vírgula 10 2 9 3" xfId="42380" xr:uid="{00000000-0005-0000-0000-0000A8990000}"/>
    <cellStyle name="Vírgula 10 3" xfId="486" xr:uid="{00000000-0005-0000-0000-0000A9990000}"/>
    <cellStyle name="Vírgula 10 3 10" xfId="33598" xr:uid="{00000000-0005-0000-0000-0000AA990000}"/>
    <cellStyle name="Vírgula 10 3 11" xfId="13237" xr:uid="{00000000-0005-0000-0000-0000AB990000}"/>
    <cellStyle name="Vírgula 10 3 12" xfId="4230" xr:uid="{00000000-0005-0000-0000-0000AC990000}"/>
    <cellStyle name="Vírgula 10 3 2" xfId="821" xr:uid="{00000000-0005-0000-0000-0000AD990000}"/>
    <cellStyle name="Vírgula 10 3 2 2" xfId="1494" xr:uid="{00000000-0005-0000-0000-0000AE990000}"/>
    <cellStyle name="Vírgula 10 3 2 2 2" xfId="2844" xr:uid="{00000000-0005-0000-0000-0000AF990000}"/>
    <cellStyle name="Vírgula 10 3 2 2 2 2" xfId="26046" xr:uid="{00000000-0005-0000-0000-0000B0990000}"/>
    <cellStyle name="Vírgula 10 3 2 2 3" xfId="36226" xr:uid="{00000000-0005-0000-0000-0000B1990000}"/>
    <cellStyle name="Vírgula 10 3 2 2 4" xfId="15865" xr:uid="{00000000-0005-0000-0000-0000B2990000}"/>
    <cellStyle name="Vírgula 10 3 2 2 5" xfId="6859" xr:uid="{00000000-0005-0000-0000-0000B3990000}"/>
    <cellStyle name="Vírgula 10 3 2 3" xfId="2170" xr:uid="{00000000-0005-0000-0000-0000B4990000}"/>
    <cellStyle name="Vírgula 10 3 2 3 2" xfId="27799" xr:uid="{00000000-0005-0000-0000-0000B5990000}"/>
    <cellStyle name="Vírgula 10 3 2 3 3" xfId="37979" xr:uid="{00000000-0005-0000-0000-0000B6990000}"/>
    <cellStyle name="Vírgula 10 3 2 3 4" xfId="17618" xr:uid="{00000000-0005-0000-0000-0000B7990000}"/>
    <cellStyle name="Vírgula 10 3 2 3 5" xfId="8612" xr:uid="{00000000-0005-0000-0000-0000B8990000}"/>
    <cellStyle name="Vírgula 10 3 2 4" xfId="3518" xr:uid="{00000000-0005-0000-0000-0000B9990000}"/>
    <cellStyle name="Vírgula 10 3 2 4 2" xfId="29789" xr:uid="{00000000-0005-0000-0000-0000BA990000}"/>
    <cellStyle name="Vírgula 10 3 2 4 3" xfId="39969" xr:uid="{00000000-0005-0000-0000-0000BB990000}"/>
    <cellStyle name="Vírgula 10 3 2 4 4" xfId="19609" xr:uid="{00000000-0005-0000-0000-0000BC990000}"/>
    <cellStyle name="Vírgula 10 3 2 4 5" xfId="10605" xr:uid="{00000000-0005-0000-0000-0000BD990000}"/>
    <cellStyle name="Vírgula 10 3 2 5" xfId="24294" xr:uid="{00000000-0005-0000-0000-0000BE990000}"/>
    <cellStyle name="Vírgula 10 3 2 6" xfId="34474" xr:uid="{00000000-0005-0000-0000-0000BF990000}"/>
    <cellStyle name="Vírgula 10 3 2 7" xfId="14113" xr:uid="{00000000-0005-0000-0000-0000C0990000}"/>
    <cellStyle name="Vírgula 10 3 2 8" xfId="5107" xr:uid="{00000000-0005-0000-0000-0000C1990000}"/>
    <cellStyle name="Vírgula 10 3 3" xfId="1159" xr:uid="{00000000-0005-0000-0000-0000C2990000}"/>
    <cellStyle name="Vírgula 10 3 3 2" xfId="2509" xr:uid="{00000000-0005-0000-0000-0000C3990000}"/>
    <cellStyle name="Vírgula 10 3 3 2 2" xfId="25170" xr:uid="{00000000-0005-0000-0000-0000C4990000}"/>
    <cellStyle name="Vírgula 10 3 3 3" xfId="35350" xr:uid="{00000000-0005-0000-0000-0000C5990000}"/>
    <cellStyle name="Vírgula 10 3 3 4" xfId="14989" xr:uid="{00000000-0005-0000-0000-0000C6990000}"/>
    <cellStyle name="Vírgula 10 3 3 5" xfId="5983" xr:uid="{00000000-0005-0000-0000-0000C7990000}"/>
    <cellStyle name="Vírgula 10 3 4" xfId="1835" xr:uid="{00000000-0005-0000-0000-0000C8990000}"/>
    <cellStyle name="Vírgula 10 3 4 2" xfId="26923" xr:uid="{00000000-0005-0000-0000-0000C9990000}"/>
    <cellStyle name="Vírgula 10 3 4 3" xfId="37103" xr:uid="{00000000-0005-0000-0000-0000CA990000}"/>
    <cellStyle name="Vírgula 10 3 4 4" xfId="16742" xr:uid="{00000000-0005-0000-0000-0000CB990000}"/>
    <cellStyle name="Vírgula 10 3 4 5" xfId="7736" xr:uid="{00000000-0005-0000-0000-0000CC990000}"/>
    <cellStyle name="Vírgula 10 3 5" xfId="3183" xr:uid="{00000000-0005-0000-0000-0000CD990000}"/>
    <cellStyle name="Vírgula 10 3 5 2" xfId="28913" xr:uid="{00000000-0005-0000-0000-0000CE990000}"/>
    <cellStyle name="Vírgula 10 3 5 3" xfId="39093" xr:uid="{00000000-0005-0000-0000-0000CF990000}"/>
    <cellStyle name="Vírgula 10 3 5 4" xfId="18733" xr:uid="{00000000-0005-0000-0000-0000D0990000}"/>
    <cellStyle name="Vírgula 10 3 5 5" xfId="9729" xr:uid="{00000000-0005-0000-0000-0000D1990000}"/>
    <cellStyle name="Vírgula 10 3 6" xfId="11482" xr:uid="{00000000-0005-0000-0000-0000D2990000}"/>
    <cellStyle name="Vírgula 10 3 6 2" xfId="30666" xr:uid="{00000000-0005-0000-0000-0000D3990000}"/>
    <cellStyle name="Vírgula 10 3 6 3" xfId="40846" xr:uid="{00000000-0005-0000-0000-0000D4990000}"/>
    <cellStyle name="Vírgula 10 3 6 4" xfId="20486" xr:uid="{00000000-0005-0000-0000-0000D5990000}"/>
    <cellStyle name="Vírgula 10 3 7" xfId="12358" xr:uid="{00000000-0005-0000-0000-0000D6990000}"/>
    <cellStyle name="Vírgula 10 3 7 2" xfId="31542" xr:uid="{00000000-0005-0000-0000-0000D7990000}"/>
    <cellStyle name="Vírgula 10 3 7 3" xfId="41722" xr:uid="{00000000-0005-0000-0000-0000D8990000}"/>
    <cellStyle name="Vírgula 10 3 7 4" xfId="21362" xr:uid="{00000000-0005-0000-0000-0000D9990000}"/>
    <cellStyle name="Vírgula 10 3 8" xfId="22239" xr:uid="{00000000-0005-0000-0000-0000DA990000}"/>
    <cellStyle name="Vírgula 10 3 8 2" xfId="32419" xr:uid="{00000000-0005-0000-0000-0000DB990000}"/>
    <cellStyle name="Vírgula 10 3 8 3" xfId="42599" xr:uid="{00000000-0005-0000-0000-0000DC990000}"/>
    <cellStyle name="Vírgula 10 3 9" xfId="23418" xr:uid="{00000000-0005-0000-0000-0000DD990000}"/>
    <cellStyle name="Vírgula 10 4" xfId="655" xr:uid="{00000000-0005-0000-0000-0000DE990000}"/>
    <cellStyle name="Vírgula 10 4 2" xfId="1328" xr:uid="{00000000-0005-0000-0000-0000DF990000}"/>
    <cellStyle name="Vírgula 10 4 2 2" xfId="2678" xr:uid="{00000000-0005-0000-0000-0000E0990000}"/>
    <cellStyle name="Vírgula 10 4 2 2 2" xfId="25608" xr:uid="{00000000-0005-0000-0000-0000E1990000}"/>
    <cellStyle name="Vírgula 10 4 2 3" xfId="35788" xr:uid="{00000000-0005-0000-0000-0000E2990000}"/>
    <cellStyle name="Vírgula 10 4 2 4" xfId="15427" xr:uid="{00000000-0005-0000-0000-0000E3990000}"/>
    <cellStyle name="Vírgula 10 4 2 5" xfId="6421" xr:uid="{00000000-0005-0000-0000-0000E4990000}"/>
    <cellStyle name="Vírgula 10 4 3" xfId="2004" xr:uid="{00000000-0005-0000-0000-0000E5990000}"/>
    <cellStyle name="Vírgula 10 4 3 2" xfId="27361" xr:uid="{00000000-0005-0000-0000-0000E6990000}"/>
    <cellStyle name="Vírgula 10 4 3 3" xfId="37541" xr:uid="{00000000-0005-0000-0000-0000E7990000}"/>
    <cellStyle name="Vírgula 10 4 3 4" xfId="17180" xr:uid="{00000000-0005-0000-0000-0000E8990000}"/>
    <cellStyle name="Vírgula 10 4 3 5" xfId="8174" xr:uid="{00000000-0005-0000-0000-0000E9990000}"/>
    <cellStyle name="Vírgula 10 4 4" xfId="3352" xr:uid="{00000000-0005-0000-0000-0000EA990000}"/>
    <cellStyle name="Vírgula 10 4 4 2" xfId="29351" xr:uid="{00000000-0005-0000-0000-0000EB990000}"/>
    <cellStyle name="Vírgula 10 4 4 3" xfId="39531" xr:uid="{00000000-0005-0000-0000-0000EC990000}"/>
    <cellStyle name="Vírgula 10 4 4 4" xfId="19171" xr:uid="{00000000-0005-0000-0000-0000ED990000}"/>
    <cellStyle name="Vírgula 10 4 4 5" xfId="10167" xr:uid="{00000000-0005-0000-0000-0000EE990000}"/>
    <cellStyle name="Vírgula 10 4 5" xfId="23856" xr:uid="{00000000-0005-0000-0000-0000EF990000}"/>
    <cellStyle name="Vírgula 10 4 6" xfId="34036" xr:uid="{00000000-0005-0000-0000-0000F0990000}"/>
    <cellStyle name="Vírgula 10 4 7" xfId="13675" xr:uid="{00000000-0005-0000-0000-0000F1990000}"/>
    <cellStyle name="Vírgula 10 4 8" xfId="4669" xr:uid="{00000000-0005-0000-0000-0000F2990000}"/>
    <cellStyle name="Vírgula 10 5" xfId="993" xr:uid="{00000000-0005-0000-0000-0000F3990000}"/>
    <cellStyle name="Vírgula 10 5 2" xfId="2343" xr:uid="{00000000-0005-0000-0000-0000F4990000}"/>
    <cellStyle name="Vírgula 10 5 2 2" xfId="28255" xr:uid="{00000000-0005-0000-0000-0000F5990000}"/>
    <cellStyle name="Vírgula 10 5 2 3" xfId="38435" xr:uid="{00000000-0005-0000-0000-0000F6990000}"/>
    <cellStyle name="Vírgula 10 5 2 4" xfId="18075" xr:uid="{00000000-0005-0000-0000-0000F7990000}"/>
    <cellStyle name="Vírgula 10 5 2 5" xfId="9071" xr:uid="{00000000-0005-0000-0000-0000F8990000}"/>
    <cellStyle name="Vírgula 10 5 3" xfId="24732" xr:uid="{00000000-0005-0000-0000-0000F9990000}"/>
    <cellStyle name="Vírgula 10 5 4" xfId="34912" xr:uid="{00000000-0005-0000-0000-0000FA990000}"/>
    <cellStyle name="Vírgula 10 5 5" xfId="14551" xr:uid="{00000000-0005-0000-0000-0000FB990000}"/>
    <cellStyle name="Vírgula 10 5 6" xfId="5545" xr:uid="{00000000-0005-0000-0000-0000FC990000}"/>
    <cellStyle name="Vírgula 10 6" xfId="1669" xr:uid="{00000000-0005-0000-0000-0000FD990000}"/>
    <cellStyle name="Vírgula 10 6 2" xfId="26485" xr:uid="{00000000-0005-0000-0000-0000FE990000}"/>
    <cellStyle name="Vírgula 10 6 3" xfId="36665" xr:uid="{00000000-0005-0000-0000-0000FF990000}"/>
    <cellStyle name="Vírgula 10 6 4" xfId="16304" xr:uid="{00000000-0005-0000-0000-0000009A0000}"/>
    <cellStyle name="Vírgula 10 6 5" xfId="7298" xr:uid="{00000000-0005-0000-0000-0000019A0000}"/>
    <cellStyle name="Vírgula 10 7" xfId="3017" xr:uid="{00000000-0005-0000-0000-0000029A0000}"/>
    <cellStyle name="Vírgula 10 7 2" xfId="28475" xr:uid="{00000000-0005-0000-0000-0000039A0000}"/>
    <cellStyle name="Vírgula 10 7 3" xfId="38655" xr:uid="{00000000-0005-0000-0000-0000049A0000}"/>
    <cellStyle name="Vírgula 10 7 4" xfId="18295" xr:uid="{00000000-0005-0000-0000-0000059A0000}"/>
    <cellStyle name="Vírgula 10 7 5" xfId="9291" xr:uid="{00000000-0005-0000-0000-0000069A0000}"/>
    <cellStyle name="Vírgula 10 8" xfId="11044" xr:uid="{00000000-0005-0000-0000-0000079A0000}"/>
    <cellStyle name="Vírgula 10 8 2" xfId="30228" xr:uid="{00000000-0005-0000-0000-0000089A0000}"/>
    <cellStyle name="Vírgula 10 8 3" xfId="40408" xr:uid="{00000000-0005-0000-0000-0000099A0000}"/>
    <cellStyle name="Vírgula 10 8 4" xfId="20048" xr:uid="{00000000-0005-0000-0000-00000A9A0000}"/>
    <cellStyle name="Vírgula 10 9" xfId="11920" xr:uid="{00000000-0005-0000-0000-00000B9A0000}"/>
    <cellStyle name="Vírgula 10 9 2" xfId="31104" xr:uid="{00000000-0005-0000-0000-00000C9A0000}"/>
    <cellStyle name="Vírgula 10 9 3" xfId="41284" xr:uid="{00000000-0005-0000-0000-00000D9A0000}"/>
    <cellStyle name="Vírgula 10 9 4" xfId="20924" xr:uid="{00000000-0005-0000-0000-00000E9A0000}"/>
    <cellStyle name="Vírgula 11" xfId="304" xr:uid="{00000000-0005-0000-0000-00000F9A0000}"/>
    <cellStyle name="Vírgula 11 10" xfId="17957" xr:uid="{00000000-0005-0000-0000-0000109A0000}"/>
    <cellStyle name="Vírgula 11 11" xfId="8952" xr:uid="{00000000-0005-0000-0000-0000119A0000}"/>
    <cellStyle name="Vírgula 11 2" xfId="399" xr:uid="{00000000-0005-0000-0000-0000129A0000}"/>
    <cellStyle name="Vírgula 11 2 2" xfId="565" xr:uid="{00000000-0005-0000-0000-0000139A0000}"/>
    <cellStyle name="Vírgula 11 2 2 2" xfId="900" xr:uid="{00000000-0005-0000-0000-0000149A0000}"/>
    <cellStyle name="Vírgula 11 2 2 2 2" xfId="1573" xr:uid="{00000000-0005-0000-0000-0000159A0000}"/>
    <cellStyle name="Vírgula 11 2 2 2 2 2" xfId="2923" xr:uid="{00000000-0005-0000-0000-0000169A0000}"/>
    <cellStyle name="Vírgula 11 2 2 2 3" xfId="2249" xr:uid="{00000000-0005-0000-0000-0000179A0000}"/>
    <cellStyle name="Vírgula 11 2 2 2 4" xfId="3597" xr:uid="{00000000-0005-0000-0000-0000189A0000}"/>
    <cellStyle name="Vírgula 11 2 2 3" xfId="1238" xr:uid="{00000000-0005-0000-0000-0000199A0000}"/>
    <cellStyle name="Vírgula 11 2 2 3 2" xfId="2588" xr:uid="{00000000-0005-0000-0000-00001A9A0000}"/>
    <cellStyle name="Vírgula 11 2 2 4" xfId="1914" xr:uid="{00000000-0005-0000-0000-00001B9A0000}"/>
    <cellStyle name="Vírgula 11 2 2 5" xfId="3262" xr:uid="{00000000-0005-0000-0000-00001C9A0000}"/>
    <cellStyle name="Vírgula 11 2 2 6" xfId="30126" xr:uid="{00000000-0005-0000-0000-00001D9A0000}"/>
    <cellStyle name="Vírgula 11 2 3" xfId="734" xr:uid="{00000000-0005-0000-0000-00001E9A0000}"/>
    <cellStyle name="Vírgula 11 2 3 2" xfId="1407" xr:uid="{00000000-0005-0000-0000-00001F9A0000}"/>
    <cellStyle name="Vírgula 11 2 3 2 2" xfId="2757" xr:uid="{00000000-0005-0000-0000-0000209A0000}"/>
    <cellStyle name="Vírgula 11 2 3 3" xfId="2083" xr:uid="{00000000-0005-0000-0000-0000219A0000}"/>
    <cellStyle name="Vírgula 11 2 3 4" xfId="3431" xr:uid="{00000000-0005-0000-0000-0000229A0000}"/>
    <cellStyle name="Vírgula 11 2 3 5" xfId="40306" xr:uid="{00000000-0005-0000-0000-0000239A0000}"/>
    <cellStyle name="Vírgula 11 2 4" xfId="1072" xr:uid="{00000000-0005-0000-0000-0000249A0000}"/>
    <cellStyle name="Vírgula 11 2 4 2" xfId="2422" xr:uid="{00000000-0005-0000-0000-0000259A0000}"/>
    <cellStyle name="Vírgula 11 2 4 3" xfId="19946" xr:uid="{00000000-0005-0000-0000-0000269A0000}"/>
    <cellStyle name="Vírgula 11 2 5" xfId="1748" xr:uid="{00000000-0005-0000-0000-0000279A0000}"/>
    <cellStyle name="Vírgula 11 2 6" xfId="3096" xr:uid="{00000000-0005-0000-0000-0000289A0000}"/>
    <cellStyle name="Vírgula 11 2 7" xfId="10942" xr:uid="{00000000-0005-0000-0000-0000299A0000}"/>
    <cellStyle name="Vírgula 11 3" xfId="487" xr:uid="{00000000-0005-0000-0000-00002A9A0000}"/>
    <cellStyle name="Vírgula 11 3 2" xfId="822" xr:uid="{00000000-0005-0000-0000-00002B9A0000}"/>
    <cellStyle name="Vírgula 11 3 2 2" xfId="1495" xr:uid="{00000000-0005-0000-0000-00002C9A0000}"/>
    <cellStyle name="Vírgula 11 3 2 2 2" xfId="2845" xr:uid="{00000000-0005-0000-0000-00002D9A0000}"/>
    <cellStyle name="Vírgula 11 3 2 3" xfId="2171" xr:uid="{00000000-0005-0000-0000-00002E9A0000}"/>
    <cellStyle name="Vírgula 11 3 2 4" xfId="3519" xr:uid="{00000000-0005-0000-0000-00002F9A0000}"/>
    <cellStyle name="Vírgula 11 3 2 5" xfId="31879" xr:uid="{00000000-0005-0000-0000-0000309A0000}"/>
    <cellStyle name="Vírgula 11 3 3" xfId="1160" xr:uid="{00000000-0005-0000-0000-0000319A0000}"/>
    <cellStyle name="Vírgula 11 3 3 2" xfId="2510" xr:uid="{00000000-0005-0000-0000-0000329A0000}"/>
    <cellStyle name="Vírgula 11 3 3 3" xfId="42059" xr:uid="{00000000-0005-0000-0000-0000339A0000}"/>
    <cellStyle name="Vírgula 11 3 4" xfId="1836" xr:uid="{00000000-0005-0000-0000-0000349A0000}"/>
    <cellStyle name="Vírgula 11 3 4 2" xfId="21699" xr:uid="{00000000-0005-0000-0000-0000359A0000}"/>
    <cellStyle name="Vírgula 11 3 5" xfId="3184" xr:uid="{00000000-0005-0000-0000-0000369A0000}"/>
    <cellStyle name="Vírgula 11 3 6" xfId="12695" xr:uid="{00000000-0005-0000-0000-0000379A0000}"/>
    <cellStyle name="Vírgula 11 4" xfId="656" xr:uid="{00000000-0005-0000-0000-0000389A0000}"/>
    <cellStyle name="Vírgula 11 4 2" xfId="1329" xr:uid="{00000000-0005-0000-0000-0000399A0000}"/>
    <cellStyle name="Vírgula 11 4 2 2" xfId="2679" xr:uid="{00000000-0005-0000-0000-00003A9A0000}"/>
    <cellStyle name="Vírgula 11 4 2 3" xfId="32756" xr:uid="{00000000-0005-0000-0000-00003B9A0000}"/>
    <cellStyle name="Vírgula 11 4 3" xfId="2005" xr:uid="{00000000-0005-0000-0000-00003C9A0000}"/>
    <cellStyle name="Vírgula 11 4 3 2" xfId="42936" xr:uid="{00000000-0005-0000-0000-00003D9A0000}"/>
    <cellStyle name="Vírgula 11 4 4" xfId="3353" xr:uid="{00000000-0005-0000-0000-00003E9A0000}"/>
    <cellStyle name="Vírgula 11 4 5" xfId="22576" xr:uid="{00000000-0005-0000-0000-00003F9A0000}"/>
    <cellStyle name="Vírgula 11 5" xfId="994" xr:uid="{00000000-0005-0000-0000-0000409A0000}"/>
    <cellStyle name="Vírgula 11 5 2" xfId="2344" xr:uid="{00000000-0005-0000-0000-0000419A0000}"/>
    <cellStyle name="Vírgula 11 5 2 2" xfId="32759" xr:uid="{00000000-0005-0000-0000-0000429A0000}"/>
    <cellStyle name="Vírgula 11 5 3" xfId="42939" xr:uid="{00000000-0005-0000-0000-0000439A0000}"/>
    <cellStyle name="Vírgula 11 5 4" xfId="22579" xr:uid="{00000000-0005-0000-0000-0000449A0000}"/>
    <cellStyle name="Vírgula 11 6" xfId="1670" xr:uid="{00000000-0005-0000-0000-0000459A0000}"/>
    <cellStyle name="Vírgula 11 6 2" xfId="22818" xr:uid="{00000000-0005-0000-0000-0000469A0000}"/>
    <cellStyle name="Vírgula 11 7" xfId="3018" xr:uid="{00000000-0005-0000-0000-0000479A0000}"/>
    <cellStyle name="Vírgula 11 7 2" xfId="32998" xr:uid="{00000000-0005-0000-0000-0000489A0000}"/>
    <cellStyle name="Vírgula 11 8" xfId="43178" xr:uid="{00000000-0005-0000-0000-0000499A0000}"/>
    <cellStyle name="Vírgula 11 9" xfId="43417" xr:uid="{00000000-0005-0000-0000-00004A9A0000}"/>
    <cellStyle name="Vírgula 12" xfId="305" xr:uid="{00000000-0005-0000-0000-00004B9A0000}"/>
    <cellStyle name="Vírgula 12 2" xfId="400" xr:uid="{00000000-0005-0000-0000-00004C9A0000}"/>
    <cellStyle name="Vírgula 12 2 2" xfId="566" xr:uid="{00000000-0005-0000-0000-00004D9A0000}"/>
    <cellStyle name="Vírgula 12 2 2 2" xfId="901" xr:uid="{00000000-0005-0000-0000-00004E9A0000}"/>
    <cellStyle name="Vírgula 12 2 2 2 2" xfId="1574" xr:uid="{00000000-0005-0000-0000-00004F9A0000}"/>
    <cellStyle name="Vírgula 12 2 2 2 2 2" xfId="2924" xr:uid="{00000000-0005-0000-0000-0000509A0000}"/>
    <cellStyle name="Vírgula 12 2 2 2 3" xfId="2250" xr:uid="{00000000-0005-0000-0000-0000519A0000}"/>
    <cellStyle name="Vírgula 12 2 2 2 4" xfId="3598" xr:uid="{00000000-0005-0000-0000-0000529A0000}"/>
    <cellStyle name="Vírgula 12 2 2 3" xfId="1239" xr:uid="{00000000-0005-0000-0000-0000539A0000}"/>
    <cellStyle name="Vírgula 12 2 2 3 2" xfId="2589" xr:uid="{00000000-0005-0000-0000-0000549A0000}"/>
    <cellStyle name="Vírgula 12 2 2 4" xfId="1915" xr:uid="{00000000-0005-0000-0000-0000559A0000}"/>
    <cellStyle name="Vírgula 12 2 2 5" xfId="3263" xr:uid="{00000000-0005-0000-0000-0000569A0000}"/>
    <cellStyle name="Vírgula 12 2 3" xfId="735" xr:uid="{00000000-0005-0000-0000-0000579A0000}"/>
    <cellStyle name="Vírgula 12 2 3 2" xfId="1408" xr:uid="{00000000-0005-0000-0000-0000589A0000}"/>
    <cellStyle name="Vírgula 12 2 3 2 2" xfId="2758" xr:uid="{00000000-0005-0000-0000-0000599A0000}"/>
    <cellStyle name="Vírgula 12 2 3 3" xfId="2084" xr:uid="{00000000-0005-0000-0000-00005A9A0000}"/>
    <cellStyle name="Vírgula 12 2 3 4" xfId="3432" xr:uid="{00000000-0005-0000-0000-00005B9A0000}"/>
    <cellStyle name="Vírgula 12 2 4" xfId="1073" xr:uid="{00000000-0005-0000-0000-00005C9A0000}"/>
    <cellStyle name="Vírgula 12 2 4 2" xfId="2423" xr:uid="{00000000-0005-0000-0000-00005D9A0000}"/>
    <cellStyle name="Vírgula 12 2 5" xfId="1749" xr:uid="{00000000-0005-0000-0000-00005E9A0000}"/>
    <cellStyle name="Vírgula 12 2 6" xfId="3097" xr:uid="{00000000-0005-0000-0000-00005F9A0000}"/>
    <cellStyle name="Vírgula 12 2 7" xfId="28137" xr:uid="{00000000-0005-0000-0000-0000609A0000}"/>
    <cellStyle name="Vírgula 12 3" xfId="488" xr:uid="{00000000-0005-0000-0000-0000619A0000}"/>
    <cellStyle name="Vírgula 12 3 2" xfId="823" xr:uid="{00000000-0005-0000-0000-0000629A0000}"/>
    <cellStyle name="Vírgula 12 3 2 2" xfId="1496" xr:uid="{00000000-0005-0000-0000-0000639A0000}"/>
    <cellStyle name="Vírgula 12 3 2 2 2" xfId="2846" xr:uid="{00000000-0005-0000-0000-0000649A0000}"/>
    <cellStyle name="Vírgula 12 3 2 3" xfId="2172" xr:uid="{00000000-0005-0000-0000-0000659A0000}"/>
    <cellStyle name="Vírgula 12 3 2 4" xfId="3520" xr:uid="{00000000-0005-0000-0000-0000669A0000}"/>
    <cellStyle name="Vírgula 12 3 3" xfId="1161" xr:uid="{00000000-0005-0000-0000-0000679A0000}"/>
    <cellStyle name="Vírgula 12 3 3 2" xfId="2511" xr:uid="{00000000-0005-0000-0000-0000689A0000}"/>
    <cellStyle name="Vírgula 12 3 4" xfId="1837" xr:uid="{00000000-0005-0000-0000-0000699A0000}"/>
    <cellStyle name="Vírgula 12 3 5" xfId="3185" xr:uid="{00000000-0005-0000-0000-00006A9A0000}"/>
    <cellStyle name="Vírgula 12 3 6" xfId="38317" xr:uid="{00000000-0005-0000-0000-00006B9A0000}"/>
    <cellStyle name="Vírgula 12 4" xfId="657" xr:uid="{00000000-0005-0000-0000-00006C9A0000}"/>
    <cellStyle name="Vírgula 12 4 2" xfId="1330" xr:uid="{00000000-0005-0000-0000-00006D9A0000}"/>
    <cellStyle name="Vírgula 12 4 2 2" xfId="2680" xr:uid="{00000000-0005-0000-0000-00006E9A0000}"/>
    <cellStyle name="Vírgula 12 4 3" xfId="2006" xr:uid="{00000000-0005-0000-0000-00006F9A0000}"/>
    <cellStyle name="Vírgula 12 4 4" xfId="3354" xr:uid="{00000000-0005-0000-0000-0000709A0000}"/>
    <cellStyle name="Vírgula 12 4 5" xfId="17956" xr:uid="{00000000-0005-0000-0000-0000719A0000}"/>
    <cellStyle name="Vírgula 12 5" xfId="995" xr:uid="{00000000-0005-0000-0000-0000729A0000}"/>
    <cellStyle name="Vírgula 12 5 2" xfId="2345" xr:uid="{00000000-0005-0000-0000-0000739A0000}"/>
    <cellStyle name="Vírgula 12 6" xfId="1671" xr:uid="{00000000-0005-0000-0000-0000749A0000}"/>
    <cellStyle name="Vírgula 12 7" xfId="3019" xr:uid="{00000000-0005-0000-0000-0000759A0000}"/>
    <cellStyle name="Vírgula 12 8" xfId="8950" xr:uid="{00000000-0005-0000-0000-0000769A0000}"/>
    <cellStyle name="Vírgula 13" xfId="306" xr:uid="{00000000-0005-0000-0000-0000779A0000}"/>
    <cellStyle name="Vírgula 13 2" xfId="401" xr:uid="{00000000-0005-0000-0000-0000789A0000}"/>
    <cellStyle name="Vírgula 13 2 2" xfId="567" xr:uid="{00000000-0005-0000-0000-0000799A0000}"/>
    <cellStyle name="Vírgula 13 2 2 2" xfId="902" xr:uid="{00000000-0005-0000-0000-00007A9A0000}"/>
    <cellStyle name="Vírgula 13 2 2 2 2" xfId="1575" xr:uid="{00000000-0005-0000-0000-00007B9A0000}"/>
    <cellStyle name="Vírgula 13 2 2 2 2 2" xfId="2925" xr:uid="{00000000-0005-0000-0000-00007C9A0000}"/>
    <cellStyle name="Vírgula 13 2 2 2 3" xfId="2251" xr:uid="{00000000-0005-0000-0000-00007D9A0000}"/>
    <cellStyle name="Vírgula 13 2 2 2 4" xfId="3599" xr:uid="{00000000-0005-0000-0000-00007E9A0000}"/>
    <cellStyle name="Vírgula 13 2 2 3" xfId="1240" xr:uid="{00000000-0005-0000-0000-00007F9A0000}"/>
    <cellStyle name="Vírgula 13 2 2 3 2" xfId="2590" xr:uid="{00000000-0005-0000-0000-0000809A0000}"/>
    <cellStyle name="Vírgula 13 2 2 4" xfId="1916" xr:uid="{00000000-0005-0000-0000-0000819A0000}"/>
    <cellStyle name="Vírgula 13 2 2 5" xfId="3264" xr:uid="{00000000-0005-0000-0000-0000829A0000}"/>
    <cellStyle name="Vírgula 13 2 3" xfId="736" xr:uid="{00000000-0005-0000-0000-0000839A0000}"/>
    <cellStyle name="Vírgula 13 2 3 2" xfId="1409" xr:uid="{00000000-0005-0000-0000-0000849A0000}"/>
    <cellStyle name="Vírgula 13 2 3 2 2" xfId="2759" xr:uid="{00000000-0005-0000-0000-0000859A0000}"/>
    <cellStyle name="Vírgula 13 2 3 3" xfId="2085" xr:uid="{00000000-0005-0000-0000-0000869A0000}"/>
    <cellStyle name="Vírgula 13 2 3 4" xfId="3433" xr:uid="{00000000-0005-0000-0000-0000879A0000}"/>
    <cellStyle name="Vírgula 13 2 4" xfId="1074" xr:uid="{00000000-0005-0000-0000-0000889A0000}"/>
    <cellStyle name="Vírgula 13 2 4 2" xfId="2424" xr:uid="{00000000-0005-0000-0000-0000899A0000}"/>
    <cellStyle name="Vírgula 13 2 5" xfId="1750" xr:uid="{00000000-0005-0000-0000-00008A9A0000}"/>
    <cellStyle name="Vírgula 13 2 6" xfId="3098" xr:uid="{00000000-0005-0000-0000-00008B9A0000}"/>
    <cellStyle name="Vírgula 13 2 7" xfId="32758" xr:uid="{00000000-0005-0000-0000-00008C9A0000}"/>
    <cellStyle name="Vírgula 13 3" xfId="489" xr:uid="{00000000-0005-0000-0000-00008D9A0000}"/>
    <cellStyle name="Vírgula 13 3 2" xfId="824" xr:uid="{00000000-0005-0000-0000-00008E9A0000}"/>
    <cellStyle name="Vírgula 13 3 2 2" xfId="1497" xr:uid="{00000000-0005-0000-0000-00008F9A0000}"/>
    <cellStyle name="Vírgula 13 3 2 2 2" xfId="2847" xr:uid="{00000000-0005-0000-0000-0000909A0000}"/>
    <cellStyle name="Vírgula 13 3 2 3" xfId="2173" xr:uid="{00000000-0005-0000-0000-0000919A0000}"/>
    <cellStyle name="Vírgula 13 3 2 4" xfId="3521" xr:uid="{00000000-0005-0000-0000-0000929A0000}"/>
    <cellStyle name="Vírgula 13 3 3" xfId="1162" xr:uid="{00000000-0005-0000-0000-0000939A0000}"/>
    <cellStyle name="Vírgula 13 3 3 2" xfId="2512" xr:uid="{00000000-0005-0000-0000-0000949A0000}"/>
    <cellStyle name="Vírgula 13 3 4" xfId="1838" xr:uid="{00000000-0005-0000-0000-0000959A0000}"/>
    <cellStyle name="Vírgula 13 3 5" xfId="3186" xr:uid="{00000000-0005-0000-0000-0000969A0000}"/>
    <cellStyle name="Vírgula 13 3 6" xfId="42938" xr:uid="{00000000-0005-0000-0000-0000979A0000}"/>
    <cellStyle name="Vírgula 13 4" xfId="658" xr:uid="{00000000-0005-0000-0000-0000989A0000}"/>
    <cellStyle name="Vírgula 13 4 2" xfId="1331" xr:uid="{00000000-0005-0000-0000-0000999A0000}"/>
    <cellStyle name="Vírgula 13 4 2 2" xfId="2681" xr:uid="{00000000-0005-0000-0000-00009A9A0000}"/>
    <cellStyle name="Vírgula 13 4 3" xfId="2007" xr:uid="{00000000-0005-0000-0000-00009B9A0000}"/>
    <cellStyle name="Vírgula 13 4 4" xfId="3355" xr:uid="{00000000-0005-0000-0000-00009C9A0000}"/>
    <cellStyle name="Vírgula 13 5" xfId="996" xr:uid="{00000000-0005-0000-0000-00009D9A0000}"/>
    <cellStyle name="Vírgula 13 5 2" xfId="2346" xr:uid="{00000000-0005-0000-0000-00009E9A0000}"/>
    <cellStyle name="Vírgula 13 6" xfId="1672" xr:uid="{00000000-0005-0000-0000-00009F9A0000}"/>
    <cellStyle name="Vírgula 13 7" xfId="3020" xr:uid="{00000000-0005-0000-0000-0000A09A0000}"/>
    <cellStyle name="Vírgula 13 8" xfId="22578" xr:uid="{00000000-0005-0000-0000-0000A19A0000}"/>
    <cellStyle name="Vírgula 14" xfId="307" xr:uid="{00000000-0005-0000-0000-0000A29A0000}"/>
    <cellStyle name="Vírgula 14 2" xfId="402" xr:uid="{00000000-0005-0000-0000-0000A39A0000}"/>
    <cellStyle name="Vírgula 14 2 2" xfId="568" xr:uid="{00000000-0005-0000-0000-0000A49A0000}"/>
    <cellStyle name="Vírgula 14 2 2 2" xfId="903" xr:uid="{00000000-0005-0000-0000-0000A59A0000}"/>
    <cellStyle name="Vírgula 14 2 2 2 2" xfId="1576" xr:uid="{00000000-0005-0000-0000-0000A69A0000}"/>
    <cellStyle name="Vírgula 14 2 2 2 2 2" xfId="2926" xr:uid="{00000000-0005-0000-0000-0000A79A0000}"/>
    <cellStyle name="Vírgula 14 2 2 2 3" xfId="2252" xr:uid="{00000000-0005-0000-0000-0000A89A0000}"/>
    <cellStyle name="Vírgula 14 2 2 2 4" xfId="3600" xr:uid="{00000000-0005-0000-0000-0000A99A0000}"/>
    <cellStyle name="Vírgula 14 2 2 3" xfId="1241" xr:uid="{00000000-0005-0000-0000-0000AA9A0000}"/>
    <cellStyle name="Vírgula 14 2 2 3 2" xfId="2591" xr:uid="{00000000-0005-0000-0000-0000AB9A0000}"/>
    <cellStyle name="Vírgula 14 2 2 4" xfId="1917" xr:uid="{00000000-0005-0000-0000-0000AC9A0000}"/>
    <cellStyle name="Vírgula 14 2 2 5" xfId="3265" xr:uid="{00000000-0005-0000-0000-0000AD9A0000}"/>
    <cellStyle name="Vírgula 14 2 3" xfId="737" xr:uid="{00000000-0005-0000-0000-0000AE9A0000}"/>
    <cellStyle name="Vírgula 14 2 3 2" xfId="1410" xr:uid="{00000000-0005-0000-0000-0000AF9A0000}"/>
    <cellStyle name="Vírgula 14 2 3 2 2" xfId="2760" xr:uid="{00000000-0005-0000-0000-0000B09A0000}"/>
    <cellStyle name="Vírgula 14 2 3 3" xfId="2086" xr:uid="{00000000-0005-0000-0000-0000B19A0000}"/>
    <cellStyle name="Vírgula 14 2 3 4" xfId="3434" xr:uid="{00000000-0005-0000-0000-0000B29A0000}"/>
    <cellStyle name="Vírgula 14 2 4" xfId="1075" xr:uid="{00000000-0005-0000-0000-0000B39A0000}"/>
    <cellStyle name="Vírgula 14 2 4 2" xfId="2425" xr:uid="{00000000-0005-0000-0000-0000B49A0000}"/>
    <cellStyle name="Vírgula 14 2 5" xfId="1751" xr:uid="{00000000-0005-0000-0000-0000B59A0000}"/>
    <cellStyle name="Vírgula 14 2 6" xfId="3099" xr:uid="{00000000-0005-0000-0000-0000B69A0000}"/>
    <cellStyle name="Vírgula 14 3" xfId="490" xr:uid="{00000000-0005-0000-0000-0000B79A0000}"/>
    <cellStyle name="Vírgula 14 3 2" xfId="825" xr:uid="{00000000-0005-0000-0000-0000B89A0000}"/>
    <cellStyle name="Vírgula 14 3 2 2" xfId="1498" xr:uid="{00000000-0005-0000-0000-0000B99A0000}"/>
    <cellStyle name="Vírgula 14 3 2 2 2" xfId="2848" xr:uid="{00000000-0005-0000-0000-0000BA9A0000}"/>
    <cellStyle name="Vírgula 14 3 2 3" xfId="2174" xr:uid="{00000000-0005-0000-0000-0000BB9A0000}"/>
    <cellStyle name="Vírgula 14 3 2 4" xfId="3522" xr:uid="{00000000-0005-0000-0000-0000BC9A0000}"/>
    <cellStyle name="Vírgula 14 3 3" xfId="1163" xr:uid="{00000000-0005-0000-0000-0000BD9A0000}"/>
    <cellStyle name="Vírgula 14 3 3 2" xfId="2513" xr:uid="{00000000-0005-0000-0000-0000BE9A0000}"/>
    <cellStyle name="Vírgula 14 3 4" xfId="1839" xr:uid="{00000000-0005-0000-0000-0000BF9A0000}"/>
    <cellStyle name="Vírgula 14 3 5" xfId="3187" xr:uid="{00000000-0005-0000-0000-0000C09A0000}"/>
    <cellStyle name="Vírgula 14 4" xfId="659" xr:uid="{00000000-0005-0000-0000-0000C19A0000}"/>
    <cellStyle name="Vírgula 14 4 2" xfId="1332" xr:uid="{00000000-0005-0000-0000-0000C29A0000}"/>
    <cellStyle name="Vírgula 14 4 2 2" xfId="2682" xr:uid="{00000000-0005-0000-0000-0000C39A0000}"/>
    <cellStyle name="Vírgula 14 4 3" xfId="2008" xr:uid="{00000000-0005-0000-0000-0000C49A0000}"/>
    <cellStyle name="Vírgula 14 4 4" xfId="3356" xr:uid="{00000000-0005-0000-0000-0000C59A0000}"/>
    <cellStyle name="Vírgula 14 5" xfId="997" xr:uid="{00000000-0005-0000-0000-0000C69A0000}"/>
    <cellStyle name="Vírgula 14 5 2" xfId="2347" xr:uid="{00000000-0005-0000-0000-0000C79A0000}"/>
    <cellStyle name="Vírgula 14 6" xfId="1673" xr:uid="{00000000-0005-0000-0000-0000C89A0000}"/>
    <cellStyle name="Vírgula 14 7" xfId="3021" xr:uid="{00000000-0005-0000-0000-0000C99A0000}"/>
    <cellStyle name="Vírgula 14 8" xfId="22817" xr:uid="{00000000-0005-0000-0000-0000CA9A0000}"/>
    <cellStyle name="Vírgula 15" xfId="308" xr:uid="{00000000-0005-0000-0000-0000CB9A0000}"/>
    <cellStyle name="Vírgula 15 2" xfId="309" xr:uid="{00000000-0005-0000-0000-0000CC9A0000}"/>
    <cellStyle name="Vírgula 15 2 2" xfId="404" xr:uid="{00000000-0005-0000-0000-0000CD9A0000}"/>
    <cellStyle name="Vírgula 15 2 2 2" xfId="570" xr:uid="{00000000-0005-0000-0000-0000CE9A0000}"/>
    <cellStyle name="Vírgula 15 2 2 2 2" xfId="905" xr:uid="{00000000-0005-0000-0000-0000CF9A0000}"/>
    <cellStyle name="Vírgula 15 2 2 2 2 2" xfId="1578" xr:uid="{00000000-0005-0000-0000-0000D09A0000}"/>
    <cellStyle name="Vírgula 15 2 2 2 2 2 2" xfId="2928" xr:uid="{00000000-0005-0000-0000-0000D19A0000}"/>
    <cellStyle name="Vírgula 15 2 2 2 2 3" xfId="2254" xr:uid="{00000000-0005-0000-0000-0000D29A0000}"/>
    <cellStyle name="Vírgula 15 2 2 2 2 4" xfId="3602" xr:uid="{00000000-0005-0000-0000-0000D39A0000}"/>
    <cellStyle name="Vírgula 15 2 2 2 3" xfId="1243" xr:uid="{00000000-0005-0000-0000-0000D49A0000}"/>
    <cellStyle name="Vírgula 15 2 2 2 3 2" xfId="2593" xr:uid="{00000000-0005-0000-0000-0000D59A0000}"/>
    <cellStyle name="Vírgula 15 2 2 2 4" xfId="1919" xr:uid="{00000000-0005-0000-0000-0000D69A0000}"/>
    <cellStyle name="Vírgula 15 2 2 2 5" xfId="3267" xr:uid="{00000000-0005-0000-0000-0000D79A0000}"/>
    <cellStyle name="Vírgula 15 2 2 3" xfId="739" xr:uid="{00000000-0005-0000-0000-0000D89A0000}"/>
    <cellStyle name="Vírgula 15 2 2 3 2" xfId="1412" xr:uid="{00000000-0005-0000-0000-0000D99A0000}"/>
    <cellStyle name="Vírgula 15 2 2 3 2 2" xfId="2762" xr:uid="{00000000-0005-0000-0000-0000DA9A0000}"/>
    <cellStyle name="Vírgula 15 2 2 3 3" xfId="2088" xr:uid="{00000000-0005-0000-0000-0000DB9A0000}"/>
    <cellStyle name="Vírgula 15 2 2 3 4" xfId="3436" xr:uid="{00000000-0005-0000-0000-0000DC9A0000}"/>
    <cellStyle name="Vírgula 15 2 2 4" xfId="1077" xr:uid="{00000000-0005-0000-0000-0000DD9A0000}"/>
    <cellStyle name="Vírgula 15 2 2 4 2" xfId="2427" xr:uid="{00000000-0005-0000-0000-0000DE9A0000}"/>
    <cellStyle name="Vírgula 15 2 2 5" xfId="1753" xr:uid="{00000000-0005-0000-0000-0000DF9A0000}"/>
    <cellStyle name="Vírgula 15 2 2 6" xfId="3101" xr:uid="{00000000-0005-0000-0000-0000E09A0000}"/>
    <cellStyle name="Vírgula 15 2 3" xfId="492" xr:uid="{00000000-0005-0000-0000-0000E19A0000}"/>
    <cellStyle name="Vírgula 15 2 3 2" xfId="827" xr:uid="{00000000-0005-0000-0000-0000E29A0000}"/>
    <cellStyle name="Vírgula 15 2 3 2 2" xfId="1500" xr:uid="{00000000-0005-0000-0000-0000E39A0000}"/>
    <cellStyle name="Vírgula 15 2 3 2 2 2" xfId="2850" xr:uid="{00000000-0005-0000-0000-0000E49A0000}"/>
    <cellStyle name="Vírgula 15 2 3 2 3" xfId="2176" xr:uid="{00000000-0005-0000-0000-0000E59A0000}"/>
    <cellStyle name="Vírgula 15 2 3 2 4" xfId="3524" xr:uid="{00000000-0005-0000-0000-0000E69A0000}"/>
    <cellStyle name="Vírgula 15 2 3 3" xfId="1165" xr:uid="{00000000-0005-0000-0000-0000E79A0000}"/>
    <cellStyle name="Vírgula 15 2 3 3 2" xfId="2515" xr:uid="{00000000-0005-0000-0000-0000E89A0000}"/>
    <cellStyle name="Vírgula 15 2 3 4" xfId="1841" xr:uid="{00000000-0005-0000-0000-0000E99A0000}"/>
    <cellStyle name="Vírgula 15 2 3 5" xfId="3189" xr:uid="{00000000-0005-0000-0000-0000EA9A0000}"/>
    <cellStyle name="Vírgula 15 2 4" xfId="661" xr:uid="{00000000-0005-0000-0000-0000EB9A0000}"/>
    <cellStyle name="Vírgula 15 2 4 2" xfId="1334" xr:uid="{00000000-0005-0000-0000-0000EC9A0000}"/>
    <cellStyle name="Vírgula 15 2 4 2 2" xfId="2684" xr:uid="{00000000-0005-0000-0000-0000ED9A0000}"/>
    <cellStyle name="Vírgula 15 2 4 3" xfId="2010" xr:uid="{00000000-0005-0000-0000-0000EE9A0000}"/>
    <cellStyle name="Vírgula 15 2 4 4" xfId="3358" xr:uid="{00000000-0005-0000-0000-0000EF9A0000}"/>
    <cellStyle name="Vírgula 15 2 5" xfId="999" xr:uid="{00000000-0005-0000-0000-0000F09A0000}"/>
    <cellStyle name="Vírgula 15 2 5 2" xfId="2349" xr:uid="{00000000-0005-0000-0000-0000F19A0000}"/>
    <cellStyle name="Vírgula 15 2 6" xfId="1675" xr:uid="{00000000-0005-0000-0000-0000F29A0000}"/>
    <cellStyle name="Vírgula 15 2 7" xfId="3023" xr:uid="{00000000-0005-0000-0000-0000F39A0000}"/>
    <cellStyle name="Vírgula 15 3" xfId="403" xr:uid="{00000000-0005-0000-0000-0000F49A0000}"/>
    <cellStyle name="Vírgula 15 3 2" xfId="569" xr:uid="{00000000-0005-0000-0000-0000F59A0000}"/>
    <cellStyle name="Vírgula 15 3 2 2" xfId="904" xr:uid="{00000000-0005-0000-0000-0000F69A0000}"/>
    <cellStyle name="Vírgula 15 3 2 2 2" xfId="1577" xr:uid="{00000000-0005-0000-0000-0000F79A0000}"/>
    <cellStyle name="Vírgula 15 3 2 2 2 2" xfId="2927" xr:uid="{00000000-0005-0000-0000-0000F89A0000}"/>
    <cellStyle name="Vírgula 15 3 2 2 3" xfId="2253" xr:uid="{00000000-0005-0000-0000-0000F99A0000}"/>
    <cellStyle name="Vírgula 15 3 2 2 4" xfId="3601" xr:uid="{00000000-0005-0000-0000-0000FA9A0000}"/>
    <cellStyle name="Vírgula 15 3 2 3" xfId="1242" xr:uid="{00000000-0005-0000-0000-0000FB9A0000}"/>
    <cellStyle name="Vírgula 15 3 2 3 2" xfId="2592" xr:uid="{00000000-0005-0000-0000-0000FC9A0000}"/>
    <cellStyle name="Vírgula 15 3 2 4" xfId="1918" xr:uid="{00000000-0005-0000-0000-0000FD9A0000}"/>
    <cellStyle name="Vírgula 15 3 2 5" xfId="3266" xr:uid="{00000000-0005-0000-0000-0000FE9A0000}"/>
    <cellStyle name="Vírgula 15 3 3" xfId="738" xr:uid="{00000000-0005-0000-0000-0000FF9A0000}"/>
    <cellStyle name="Vírgula 15 3 3 2" xfId="1411" xr:uid="{00000000-0005-0000-0000-0000009B0000}"/>
    <cellStyle name="Vírgula 15 3 3 2 2" xfId="2761" xr:uid="{00000000-0005-0000-0000-0000019B0000}"/>
    <cellStyle name="Vírgula 15 3 3 3" xfId="2087" xr:uid="{00000000-0005-0000-0000-0000029B0000}"/>
    <cellStyle name="Vírgula 15 3 3 4" xfId="3435" xr:uid="{00000000-0005-0000-0000-0000039B0000}"/>
    <cellStyle name="Vírgula 15 3 4" xfId="1076" xr:uid="{00000000-0005-0000-0000-0000049B0000}"/>
    <cellStyle name="Vírgula 15 3 4 2" xfId="2426" xr:uid="{00000000-0005-0000-0000-0000059B0000}"/>
    <cellStyle name="Vírgula 15 3 5" xfId="1752" xr:uid="{00000000-0005-0000-0000-0000069B0000}"/>
    <cellStyle name="Vírgula 15 3 6" xfId="3100" xr:uid="{00000000-0005-0000-0000-0000079B0000}"/>
    <cellStyle name="Vírgula 15 4" xfId="491" xr:uid="{00000000-0005-0000-0000-0000089B0000}"/>
    <cellStyle name="Vírgula 15 4 2" xfId="826" xr:uid="{00000000-0005-0000-0000-0000099B0000}"/>
    <cellStyle name="Vírgula 15 4 2 2" xfId="1499" xr:uid="{00000000-0005-0000-0000-00000A9B0000}"/>
    <cellStyle name="Vírgula 15 4 2 2 2" xfId="2849" xr:uid="{00000000-0005-0000-0000-00000B9B0000}"/>
    <cellStyle name="Vírgula 15 4 2 3" xfId="2175" xr:uid="{00000000-0005-0000-0000-00000C9B0000}"/>
    <cellStyle name="Vírgula 15 4 2 4" xfId="3523" xr:uid="{00000000-0005-0000-0000-00000D9B0000}"/>
    <cellStyle name="Vírgula 15 4 3" xfId="1164" xr:uid="{00000000-0005-0000-0000-00000E9B0000}"/>
    <cellStyle name="Vírgula 15 4 3 2" xfId="2514" xr:uid="{00000000-0005-0000-0000-00000F9B0000}"/>
    <cellStyle name="Vírgula 15 4 4" xfId="1840" xr:uid="{00000000-0005-0000-0000-0000109B0000}"/>
    <cellStyle name="Vírgula 15 4 5" xfId="3188" xr:uid="{00000000-0005-0000-0000-0000119B0000}"/>
    <cellStyle name="Vírgula 15 5" xfId="660" xr:uid="{00000000-0005-0000-0000-0000129B0000}"/>
    <cellStyle name="Vírgula 15 5 2" xfId="1333" xr:uid="{00000000-0005-0000-0000-0000139B0000}"/>
    <cellStyle name="Vírgula 15 5 2 2" xfId="2683" xr:uid="{00000000-0005-0000-0000-0000149B0000}"/>
    <cellStyle name="Vírgula 15 5 3" xfId="2009" xr:uid="{00000000-0005-0000-0000-0000159B0000}"/>
    <cellStyle name="Vírgula 15 5 4" xfId="3357" xr:uid="{00000000-0005-0000-0000-0000169B0000}"/>
    <cellStyle name="Vírgula 15 6" xfId="998" xr:uid="{00000000-0005-0000-0000-0000179B0000}"/>
    <cellStyle name="Vírgula 15 6 2" xfId="2348" xr:uid="{00000000-0005-0000-0000-0000189B0000}"/>
    <cellStyle name="Vírgula 15 7" xfId="1674" xr:uid="{00000000-0005-0000-0000-0000199B0000}"/>
    <cellStyle name="Vírgula 15 8" xfId="3022" xr:uid="{00000000-0005-0000-0000-00001A9B0000}"/>
    <cellStyle name="Vírgula 15 9" xfId="32997" xr:uid="{00000000-0005-0000-0000-00001B9B0000}"/>
    <cellStyle name="Vírgula 16" xfId="310" xr:uid="{00000000-0005-0000-0000-00001C9B0000}"/>
    <cellStyle name="Vírgula 16 2" xfId="405" xr:uid="{00000000-0005-0000-0000-00001D9B0000}"/>
    <cellStyle name="Vírgula 16 2 2" xfId="571" xr:uid="{00000000-0005-0000-0000-00001E9B0000}"/>
    <cellStyle name="Vírgula 16 2 2 2" xfId="906" xr:uid="{00000000-0005-0000-0000-00001F9B0000}"/>
    <cellStyle name="Vírgula 16 2 2 2 2" xfId="1579" xr:uid="{00000000-0005-0000-0000-0000209B0000}"/>
    <cellStyle name="Vírgula 16 2 2 2 2 2" xfId="2929" xr:uid="{00000000-0005-0000-0000-0000219B0000}"/>
    <cellStyle name="Vírgula 16 2 2 2 3" xfId="2255" xr:uid="{00000000-0005-0000-0000-0000229B0000}"/>
    <cellStyle name="Vírgula 16 2 2 2 4" xfId="3603" xr:uid="{00000000-0005-0000-0000-0000239B0000}"/>
    <cellStyle name="Vírgula 16 2 2 3" xfId="1244" xr:uid="{00000000-0005-0000-0000-0000249B0000}"/>
    <cellStyle name="Vírgula 16 2 2 3 2" xfId="2594" xr:uid="{00000000-0005-0000-0000-0000259B0000}"/>
    <cellStyle name="Vírgula 16 2 2 4" xfId="1920" xr:uid="{00000000-0005-0000-0000-0000269B0000}"/>
    <cellStyle name="Vírgula 16 2 2 5" xfId="3268" xr:uid="{00000000-0005-0000-0000-0000279B0000}"/>
    <cellStyle name="Vírgula 16 2 3" xfId="740" xr:uid="{00000000-0005-0000-0000-0000289B0000}"/>
    <cellStyle name="Vírgula 16 2 3 2" xfId="1413" xr:uid="{00000000-0005-0000-0000-0000299B0000}"/>
    <cellStyle name="Vírgula 16 2 3 2 2" xfId="2763" xr:uid="{00000000-0005-0000-0000-00002A9B0000}"/>
    <cellStyle name="Vírgula 16 2 3 3" xfId="2089" xr:uid="{00000000-0005-0000-0000-00002B9B0000}"/>
    <cellStyle name="Vírgula 16 2 3 4" xfId="3437" xr:uid="{00000000-0005-0000-0000-00002C9B0000}"/>
    <cellStyle name="Vírgula 16 2 4" xfId="1078" xr:uid="{00000000-0005-0000-0000-00002D9B0000}"/>
    <cellStyle name="Vírgula 16 2 4 2" xfId="2428" xr:uid="{00000000-0005-0000-0000-00002E9B0000}"/>
    <cellStyle name="Vírgula 16 2 5" xfId="1754" xr:uid="{00000000-0005-0000-0000-00002F9B0000}"/>
    <cellStyle name="Vírgula 16 2 6" xfId="3102" xr:uid="{00000000-0005-0000-0000-0000309B0000}"/>
    <cellStyle name="Vírgula 16 3" xfId="493" xr:uid="{00000000-0005-0000-0000-0000319B0000}"/>
    <cellStyle name="Vírgula 16 3 2" xfId="828" xr:uid="{00000000-0005-0000-0000-0000329B0000}"/>
    <cellStyle name="Vírgula 16 3 2 2" xfId="1501" xr:uid="{00000000-0005-0000-0000-0000339B0000}"/>
    <cellStyle name="Vírgula 16 3 2 2 2" xfId="2851" xr:uid="{00000000-0005-0000-0000-0000349B0000}"/>
    <cellStyle name="Vírgula 16 3 2 3" xfId="2177" xr:uid="{00000000-0005-0000-0000-0000359B0000}"/>
    <cellStyle name="Vírgula 16 3 2 4" xfId="3525" xr:uid="{00000000-0005-0000-0000-0000369B0000}"/>
    <cellStyle name="Vírgula 16 3 3" xfId="1166" xr:uid="{00000000-0005-0000-0000-0000379B0000}"/>
    <cellStyle name="Vírgula 16 3 3 2" xfId="2516" xr:uid="{00000000-0005-0000-0000-0000389B0000}"/>
    <cellStyle name="Vírgula 16 3 4" xfId="1842" xr:uid="{00000000-0005-0000-0000-0000399B0000}"/>
    <cellStyle name="Vírgula 16 3 5" xfId="3190" xr:uid="{00000000-0005-0000-0000-00003A9B0000}"/>
    <cellStyle name="Vírgula 16 4" xfId="662" xr:uid="{00000000-0005-0000-0000-00003B9B0000}"/>
    <cellStyle name="Vírgula 16 4 2" xfId="1335" xr:uid="{00000000-0005-0000-0000-00003C9B0000}"/>
    <cellStyle name="Vírgula 16 4 2 2" xfId="2685" xr:uid="{00000000-0005-0000-0000-00003D9B0000}"/>
    <cellStyle name="Vírgula 16 4 3" xfId="2011" xr:uid="{00000000-0005-0000-0000-00003E9B0000}"/>
    <cellStyle name="Vírgula 16 4 4" xfId="3359" xr:uid="{00000000-0005-0000-0000-00003F9B0000}"/>
    <cellStyle name="Vírgula 16 5" xfId="1000" xr:uid="{00000000-0005-0000-0000-0000409B0000}"/>
    <cellStyle name="Vírgula 16 5 2" xfId="2350" xr:uid="{00000000-0005-0000-0000-0000419B0000}"/>
    <cellStyle name="Vírgula 16 6" xfId="1676" xr:uid="{00000000-0005-0000-0000-0000429B0000}"/>
    <cellStyle name="Vírgula 16 7" xfId="3024" xr:uid="{00000000-0005-0000-0000-0000439B0000}"/>
    <cellStyle name="Vírgula 16 8" xfId="43177" xr:uid="{00000000-0005-0000-0000-0000449B0000}"/>
    <cellStyle name="Vírgula 17" xfId="311" xr:uid="{00000000-0005-0000-0000-0000459B0000}"/>
    <cellStyle name="Vírgula 17 2" xfId="406" xr:uid="{00000000-0005-0000-0000-0000469B0000}"/>
    <cellStyle name="Vírgula 17 2 2" xfId="572" xr:uid="{00000000-0005-0000-0000-0000479B0000}"/>
    <cellStyle name="Vírgula 17 2 2 2" xfId="907" xr:uid="{00000000-0005-0000-0000-0000489B0000}"/>
    <cellStyle name="Vírgula 17 2 2 2 2" xfId="1580" xr:uid="{00000000-0005-0000-0000-0000499B0000}"/>
    <cellStyle name="Vírgula 17 2 2 2 2 2" xfId="2930" xr:uid="{00000000-0005-0000-0000-00004A9B0000}"/>
    <cellStyle name="Vírgula 17 2 2 2 3" xfId="2256" xr:uid="{00000000-0005-0000-0000-00004B9B0000}"/>
    <cellStyle name="Vírgula 17 2 2 2 4" xfId="3604" xr:uid="{00000000-0005-0000-0000-00004C9B0000}"/>
    <cellStyle name="Vírgula 17 2 2 3" xfId="1245" xr:uid="{00000000-0005-0000-0000-00004D9B0000}"/>
    <cellStyle name="Vírgula 17 2 2 3 2" xfId="2595" xr:uid="{00000000-0005-0000-0000-00004E9B0000}"/>
    <cellStyle name="Vírgula 17 2 2 4" xfId="1921" xr:uid="{00000000-0005-0000-0000-00004F9B0000}"/>
    <cellStyle name="Vírgula 17 2 2 5" xfId="3269" xr:uid="{00000000-0005-0000-0000-0000509B0000}"/>
    <cellStyle name="Vírgula 17 2 3" xfId="741" xr:uid="{00000000-0005-0000-0000-0000519B0000}"/>
    <cellStyle name="Vírgula 17 2 3 2" xfId="1414" xr:uid="{00000000-0005-0000-0000-0000529B0000}"/>
    <cellStyle name="Vírgula 17 2 3 2 2" xfId="2764" xr:uid="{00000000-0005-0000-0000-0000539B0000}"/>
    <cellStyle name="Vírgula 17 2 3 3" xfId="2090" xr:uid="{00000000-0005-0000-0000-0000549B0000}"/>
    <cellStyle name="Vírgula 17 2 3 4" xfId="3438" xr:uid="{00000000-0005-0000-0000-0000559B0000}"/>
    <cellStyle name="Vírgula 17 2 4" xfId="1079" xr:uid="{00000000-0005-0000-0000-0000569B0000}"/>
    <cellStyle name="Vírgula 17 2 4 2" xfId="2429" xr:uid="{00000000-0005-0000-0000-0000579B0000}"/>
    <cellStyle name="Vírgula 17 2 5" xfId="1755" xr:uid="{00000000-0005-0000-0000-0000589B0000}"/>
    <cellStyle name="Vírgula 17 2 6" xfId="3103" xr:uid="{00000000-0005-0000-0000-0000599B0000}"/>
    <cellStyle name="Vírgula 17 3" xfId="494" xr:uid="{00000000-0005-0000-0000-00005A9B0000}"/>
    <cellStyle name="Vírgula 17 3 2" xfId="829" xr:uid="{00000000-0005-0000-0000-00005B9B0000}"/>
    <cellStyle name="Vírgula 17 3 2 2" xfId="1502" xr:uid="{00000000-0005-0000-0000-00005C9B0000}"/>
    <cellStyle name="Vírgula 17 3 2 2 2" xfId="2852" xr:uid="{00000000-0005-0000-0000-00005D9B0000}"/>
    <cellStyle name="Vírgula 17 3 2 3" xfId="2178" xr:uid="{00000000-0005-0000-0000-00005E9B0000}"/>
    <cellStyle name="Vírgula 17 3 2 4" xfId="3526" xr:uid="{00000000-0005-0000-0000-00005F9B0000}"/>
    <cellStyle name="Vírgula 17 3 3" xfId="1167" xr:uid="{00000000-0005-0000-0000-0000609B0000}"/>
    <cellStyle name="Vírgula 17 3 3 2" xfId="2517" xr:uid="{00000000-0005-0000-0000-0000619B0000}"/>
    <cellStyle name="Vírgula 17 3 4" xfId="1843" xr:uid="{00000000-0005-0000-0000-0000629B0000}"/>
    <cellStyle name="Vírgula 17 3 5" xfId="3191" xr:uid="{00000000-0005-0000-0000-0000639B0000}"/>
    <cellStyle name="Vírgula 17 4" xfId="663" xr:uid="{00000000-0005-0000-0000-0000649B0000}"/>
    <cellStyle name="Vírgula 17 4 2" xfId="1336" xr:uid="{00000000-0005-0000-0000-0000659B0000}"/>
    <cellStyle name="Vírgula 17 4 2 2" xfId="2686" xr:uid="{00000000-0005-0000-0000-0000669B0000}"/>
    <cellStyle name="Vírgula 17 4 3" xfId="2012" xr:uid="{00000000-0005-0000-0000-0000679B0000}"/>
    <cellStyle name="Vírgula 17 4 4" xfId="3360" xr:uid="{00000000-0005-0000-0000-0000689B0000}"/>
    <cellStyle name="Vírgula 17 5" xfId="1001" xr:uid="{00000000-0005-0000-0000-0000699B0000}"/>
    <cellStyle name="Vírgula 17 5 2" xfId="2351" xr:uid="{00000000-0005-0000-0000-00006A9B0000}"/>
    <cellStyle name="Vírgula 17 6" xfId="1677" xr:uid="{00000000-0005-0000-0000-00006B9B0000}"/>
    <cellStyle name="Vírgula 17 7" xfId="3025" xr:uid="{00000000-0005-0000-0000-00006C9B0000}"/>
    <cellStyle name="Vírgula 17 8" xfId="43416" xr:uid="{00000000-0005-0000-0000-00006D9B0000}"/>
    <cellStyle name="Vírgula 18" xfId="312" xr:uid="{00000000-0005-0000-0000-00006E9B0000}"/>
    <cellStyle name="Vírgula 18 2" xfId="407" xr:uid="{00000000-0005-0000-0000-00006F9B0000}"/>
    <cellStyle name="Vírgula 18 2 2" xfId="573" xr:uid="{00000000-0005-0000-0000-0000709B0000}"/>
    <cellStyle name="Vírgula 18 2 2 2" xfId="908" xr:uid="{00000000-0005-0000-0000-0000719B0000}"/>
    <cellStyle name="Vírgula 18 2 2 2 2" xfId="1581" xr:uid="{00000000-0005-0000-0000-0000729B0000}"/>
    <cellStyle name="Vírgula 18 2 2 2 2 2" xfId="2931" xr:uid="{00000000-0005-0000-0000-0000739B0000}"/>
    <cellStyle name="Vírgula 18 2 2 2 3" xfId="2257" xr:uid="{00000000-0005-0000-0000-0000749B0000}"/>
    <cellStyle name="Vírgula 18 2 2 2 4" xfId="3605" xr:uid="{00000000-0005-0000-0000-0000759B0000}"/>
    <cellStyle name="Vírgula 18 2 2 3" xfId="1246" xr:uid="{00000000-0005-0000-0000-0000769B0000}"/>
    <cellStyle name="Vírgula 18 2 2 3 2" xfId="2596" xr:uid="{00000000-0005-0000-0000-0000779B0000}"/>
    <cellStyle name="Vírgula 18 2 2 4" xfId="1922" xr:uid="{00000000-0005-0000-0000-0000789B0000}"/>
    <cellStyle name="Vírgula 18 2 2 5" xfId="3270" xr:uid="{00000000-0005-0000-0000-0000799B0000}"/>
    <cellStyle name="Vírgula 18 2 3" xfId="742" xr:uid="{00000000-0005-0000-0000-00007A9B0000}"/>
    <cellStyle name="Vírgula 18 2 3 2" xfId="1415" xr:uid="{00000000-0005-0000-0000-00007B9B0000}"/>
    <cellStyle name="Vírgula 18 2 3 2 2" xfId="2765" xr:uid="{00000000-0005-0000-0000-00007C9B0000}"/>
    <cellStyle name="Vírgula 18 2 3 3" xfId="2091" xr:uid="{00000000-0005-0000-0000-00007D9B0000}"/>
    <cellStyle name="Vírgula 18 2 3 4" xfId="3439" xr:uid="{00000000-0005-0000-0000-00007E9B0000}"/>
    <cellStyle name="Vírgula 18 2 4" xfId="1080" xr:uid="{00000000-0005-0000-0000-00007F9B0000}"/>
    <cellStyle name="Vírgula 18 2 4 2" xfId="2430" xr:uid="{00000000-0005-0000-0000-0000809B0000}"/>
    <cellStyle name="Vírgula 18 2 5" xfId="1756" xr:uid="{00000000-0005-0000-0000-0000819B0000}"/>
    <cellStyle name="Vírgula 18 2 6" xfId="3104" xr:uid="{00000000-0005-0000-0000-0000829B0000}"/>
    <cellStyle name="Vírgula 18 3" xfId="495" xr:uid="{00000000-0005-0000-0000-0000839B0000}"/>
    <cellStyle name="Vírgula 18 3 2" xfId="830" xr:uid="{00000000-0005-0000-0000-0000849B0000}"/>
    <cellStyle name="Vírgula 18 3 2 2" xfId="1503" xr:uid="{00000000-0005-0000-0000-0000859B0000}"/>
    <cellStyle name="Vírgula 18 3 2 2 2" xfId="2853" xr:uid="{00000000-0005-0000-0000-0000869B0000}"/>
    <cellStyle name="Vírgula 18 3 2 3" xfId="2179" xr:uid="{00000000-0005-0000-0000-0000879B0000}"/>
    <cellStyle name="Vírgula 18 3 2 4" xfId="3527" xr:uid="{00000000-0005-0000-0000-0000889B0000}"/>
    <cellStyle name="Vírgula 18 3 3" xfId="1168" xr:uid="{00000000-0005-0000-0000-0000899B0000}"/>
    <cellStyle name="Vírgula 18 3 3 2" xfId="2518" xr:uid="{00000000-0005-0000-0000-00008A9B0000}"/>
    <cellStyle name="Vírgula 18 3 4" xfId="1844" xr:uid="{00000000-0005-0000-0000-00008B9B0000}"/>
    <cellStyle name="Vírgula 18 3 5" xfId="3192" xr:uid="{00000000-0005-0000-0000-00008C9B0000}"/>
    <cellStyle name="Vírgula 18 4" xfId="664" xr:uid="{00000000-0005-0000-0000-00008D9B0000}"/>
    <cellStyle name="Vírgula 18 4 2" xfId="1337" xr:uid="{00000000-0005-0000-0000-00008E9B0000}"/>
    <cellStyle name="Vírgula 18 4 2 2" xfId="2687" xr:uid="{00000000-0005-0000-0000-00008F9B0000}"/>
    <cellStyle name="Vírgula 18 4 3" xfId="2013" xr:uid="{00000000-0005-0000-0000-0000909B0000}"/>
    <cellStyle name="Vírgula 18 4 4" xfId="3361" xr:uid="{00000000-0005-0000-0000-0000919B0000}"/>
    <cellStyle name="Vírgula 18 5" xfId="1002" xr:uid="{00000000-0005-0000-0000-0000929B0000}"/>
    <cellStyle name="Vírgula 18 5 2" xfId="2352" xr:uid="{00000000-0005-0000-0000-0000939B0000}"/>
    <cellStyle name="Vírgula 18 6" xfId="1678" xr:uid="{00000000-0005-0000-0000-0000949B0000}"/>
    <cellStyle name="Vírgula 18 7" xfId="3026" xr:uid="{00000000-0005-0000-0000-0000959B0000}"/>
    <cellStyle name="Vírgula 19" xfId="313" xr:uid="{00000000-0005-0000-0000-0000969B0000}"/>
    <cellStyle name="Vírgula 19 2" xfId="408" xr:uid="{00000000-0005-0000-0000-0000979B0000}"/>
    <cellStyle name="Vírgula 19 2 2" xfId="574" xr:uid="{00000000-0005-0000-0000-0000989B0000}"/>
    <cellStyle name="Vírgula 19 2 2 2" xfId="909" xr:uid="{00000000-0005-0000-0000-0000999B0000}"/>
    <cellStyle name="Vírgula 19 2 2 2 2" xfId="1582" xr:uid="{00000000-0005-0000-0000-00009A9B0000}"/>
    <cellStyle name="Vírgula 19 2 2 2 2 2" xfId="2932" xr:uid="{00000000-0005-0000-0000-00009B9B0000}"/>
    <cellStyle name="Vírgula 19 2 2 2 3" xfId="2258" xr:uid="{00000000-0005-0000-0000-00009C9B0000}"/>
    <cellStyle name="Vírgula 19 2 2 2 4" xfId="3606" xr:uid="{00000000-0005-0000-0000-00009D9B0000}"/>
    <cellStyle name="Vírgula 19 2 2 3" xfId="1247" xr:uid="{00000000-0005-0000-0000-00009E9B0000}"/>
    <cellStyle name="Vírgula 19 2 2 3 2" xfId="2597" xr:uid="{00000000-0005-0000-0000-00009F9B0000}"/>
    <cellStyle name="Vírgula 19 2 2 4" xfId="1923" xr:uid="{00000000-0005-0000-0000-0000A09B0000}"/>
    <cellStyle name="Vírgula 19 2 2 5" xfId="3271" xr:uid="{00000000-0005-0000-0000-0000A19B0000}"/>
    <cellStyle name="Vírgula 19 2 3" xfId="743" xr:uid="{00000000-0005-0000-0000-0000A29B0000}"/>
    <cellStyle name="Vírgula 19 2 3 2" xfId="1416" xr:uid="{00000000-0005-0000-0000-0000A39B0000}"/>
    <cellStyle name="Vírgula 19 2 3 2 2" xfId="2766" xr:uid="{00000000-0005-0000-0000-0000A49B0000}"/>
    <cellStyle name="Vírgula 19 2 3 3" xfId="2092" xr:uid="{00000000-0005-0000-0000-0000A59B0000}"/>
    <cellStyle name="Vírgula 19 2 3 4" xfId="3440" xr:uid="{00000000-0005-0000-0000-0000A69B0000}"/>
    <cellStyle name="Vírgula 19 2 4" xfId="1081" xr:uid="{00000000-0005-0000-0000-0000A79B0000}"/>
    <cellStyle name="Vírgula 19 2 4 2" xfId="2431" xr:uid="{00000000-0005-0000-0000-0000A89B0000}"/>
    <cellStyle name="Vírgula 19 2 5" xfId="1757" xr:uid="{00000000-0005-0000-0000-0000A99B0000}"/>
    <cellStyle name="Vírgula 19 2 6" xfId="3105" xr:uid="{00000000-0005-0000-0000-0000AA9B0000}"/>
    <cellStyle name="Vírgula 19 3" xfId="496" xr:uid="{00000000-0005-0000-0000-0000AB9B0000}"/>
    <cellStyle name="Vírgula 19 3 2" xfId="831" xr:uid="{00000000-0005-0000-0000-0000AC9B0000}"/>
    <cellStyle name="Vírgula 19 3 2 2" xfId="1504" xr:uid="{00000000-0005-0000-0000-0000AD9B0000}"/>
    <cellStyle name="Vírgula 19 3 2 2 2" xfId="2854" xr:uid="{00000000-0005-0000-0000-0000AE9B0000}"/>
    <cellStyle name="Vírgula 19 3 2 3" xfId="2180" xr:uid="{00000000-0005-0000-0000-0000AF9B0000}"/>
    <cellStyle name="Vírgula 19 3 2 4" xfId="3528" xr:uid="{00000000-0005-0000-0000-0000B09B0000}"/>
    <cellStyle name="Vírgula 19 3 3" xfId="1169" xr:uid="{00000000-0005-0000-0000-0000B19B0000}"/>
    <cellStyle name="Vírgula 19 3 3 2" xfId="2519" xr:uid="{00000000-0005-0000-0000-0000B29B0000}"/>
    <cellStyle name="Vírgula 19 3 4" xfId="1845" xr:uid="{00000000-0005-0000-0000-0000B39B0000}"/>
    <cellStyle name="Vírgula 19 3 5" xfId="3193" xr:uid="{00000000-0005-0000-0000-0000B49B0000}"/>
    <cellStyle name="Vírgula 19 4" xfId="665" xr:uid="{00000000-0005-0000-0000-0000B59B0000}"/>
    <cellStyle name="Vírgula 19 4 2" xfId="1338" xr:uid="{00000000-0005-0000-0000-0000B69B0000}"/>
    <cellStyle name="Vírgula 19 4 2 2" xfId="2688" xr:uid="{00000000-0005-0000-0000-0000B79B0000}"/>
    <cellStyle name="Vírgula 19 4 3" xfId="2014" xr:uid="{00000000-0005-0000-0000-0000B89B0000}"/>
    <cellStyle name="Vírgula 19 4 4" xfId="3362" xr:uid="{00000000-0005-0000-0000-0000B99B0000}"/>
    <cellStyle name="Vírgula 19 5" xfId="1003" xr:uid="{00000000-0005-0000-0000-0000BA9B0000}"/>
    <cellStyle name="Vírgula 19 5 2" xfId="2353" xr:uid="{00000000-0005-0000-0000-0000BB9B0000}"/>
    <cellStyle name="Vírgula 19 6" xfId="1679" xr:uid="{00000000-0005-0000-0000-0000BC9B0000}"/>
    <cellStyle name="Vírgula 19 7" xfId="3027" xr:uid="{00000000-0005-0000-0000-0000BD9B0000}"/>
    <cellStyle name="Vírgula 2" xfId="314" xr:uid="{00000000-0005-0000-0000-0000BE9B0000}"/>
    <cellStyle name="Vírgula 2 10" xfId="11830" xr:uid="{00000000-0005-0000-0000-0000BF9B0000}"/>
    <cellStyle name="Vírgula 2 10 2" xfId="31014" xr:uid="{00000000-0005-0000-0000-0000C09B0000}"/>
    <cellStyle name="Vírgula 2 10 3" xfId="41194" xr:uid="{00000000-0005-0000-0000-0000C19B0000}"/>
    <cellStyle name="Vírgula 2 10 4" xfId="20834" xr:uid="{00000000-0005-0000-0000-0000C29B0000}"/>
    <cellStyle name="Vírgula 2 11" xfId="3692" xr:uid="{00000000-0005-0000-0000-0000C39B0000}"/>
    <cellStyle name="Vírgula 2 11 2" xfId="31891" xr:uid="{00000000-0005-0000-0000-0000C49B0000}"/>
    <cellStyle name="Vírgula 2 11 3" xfId="42071" xr:uid="{00000000-0005-0000-0000-0000C59B0000}"/>
    <cellStyle name="Vírgula 2 11 4" xfId="21711" xr:uid="{00000000-0005-0000-0000-0000C69B0000}"/>
    <cellStyle name="Vírgula 2 12" xfId="22604" xr:uid="{00000000-0005-0000-0000-0000C79B0000}"/>
    <cellStyle name="Vírgula 2 12 2" xfId="32784" xr:uid="{00000000-0005-0000-0000-0000C89B0000}"/>
    <cellStyle name="Vírgula 2 12 3" xfId="42964" xr:uid="{00000000-0005-0000-0000-0000C99B0000}"/>
    <cellStyle name="Vírgula 2 13" xfId="22843" xr:uid="{00000000-0005-0000-0000-0000CA9B0000}"/>
    <cellStyle name="Vírgula 2 14" xfId="33023" xr:uid="{00000000-0005-0000-0000-0000CB9B0000}"/>
    <cellStyle name="Vírgula 2 15" xfId="43203" xr:uid="{00000000-0005-0000-0000-0000CC9B0000}"/>
    <cellStyle name="Vírgula 2 16" xfId="43442" xr:uid="{00000000-0005-0000-0000-0000CD9B0000}"/>
    <cellStyle name="Vírgula 2 17" xfId="12709" xr:uid="{00000000-0005-0000-0000-0000CE9B0000}"/>
    <cellStyle name="Vírgula 2 18" xfId="12698" xr:uid="{00000000-0005-0000-0000-0000CF9B0000}"/>
    <cellStyle name="Vírgula 2 19" xfId="43654" xr:uid="{00000000-0005-0000-0000-0000D09B0000}"/>
    <cellStyle name="Vírgula 2 2" xfId="315" xr:uid="{00000000-0005-0000-0000-0000D19B0000}"/>
    <cellStyle name="Vírgula 2 2 10" xfId="21826" xr:uid="{00000000-0005-0000-0000-0000D29B0000}"/>
    <cellStyle name="Vírgula 2 2 10 2" xfId="32006" xr:uid="{00000000-0005-0000-0000-0000D39B0000}"/>
    <cellStyle name="Vírgula 2 2 10 3" xfId="42186" xr:uid="{00000000-0005-0000-0000-0000D49B0000}"/>
    <cellStyle name="Vírgula 2 2 11" xfId="22722" xr:uid="{00000000-0005-0000-0000-0000D59B0000}"/>
    <cellStyle name="Vírgula 2 2 11 2" xfId="32902" xr:uid="{00000000-0005-0000-0000-0000D69B0000}"/>
    <cellStyle name="Vírgula 2 2 11 3" xfId="43082" xr:uid="{00000000-0005-0000-0000-0000D79B0000}"/>
    <cellStyle name="Vírgula 2 2 12" xfId="22961" xr:uid="{00000000-0005-0000-0000-0000D89B0000}"/>
    <cellStyle name="Vírgula 2 2 13" xfId="33141" xr:uid="{00000000-0005-0000-0000-0000D99B0000}"/>
    <cellStyle name="Vírgula 2 2 14" xfId="43321" xr:uid="{00000000-0005-0000-0000-0000DA9B0000}"/>
    <cellStyle name="Vírgula 2 2 15" xfId="43560" xr:uid="{00000000-0005-0000-0000-0000DB9B0000}"/>
    <cellStyle name="Vírgula 2 2 16" xfId="12824" xr:uid="{00000000-0005-0000-0000-0000DC9B0000}"/>
    <cellStyle name="Vírgula 2 2 17" xfId="3816" xr:uid="{00000000-0005-0000-0000-0000DD9B0000}"/>
    <cellStyle name="Vírgula 2 2 2" xfId="316" xr:uid="{00000000-0005-0000-0000-0000DE9B0000}"/>
    <cellStyle name="Vírgula 2 2 2 10" xfId="23224" xr:uid="{00000000-0005-0000-0000-0000DF9B0000}"/>
    <cellStyle name="Vírgula 2 2 2 11" xfId="33404" xr:uid="{00000000-0005-0000-0000-0000E09B0000}"/>
    <cellStyle name="Vírgula 2 2 2 12" xfId="13043" xr:uid="{00000000-0005-0000-0000-0000E19B0000}"/>
    <cellStyle name="Vírgula 2 2 2 13" xfId="4036" xr:uid="{00000000-0005-0000-0000-0000E29B0000}"/>
    <cellStyle name="Vírgula 2 2 2 2" xfId="411" xr:uid="{00000000-0005-0000-0000-0000E39B0000}"/>
    <cellStyle name="Vírgula 2 2 2 2 10" xfId="33842" xr:uid="{00000000-0005-0000-0000-0000E49B0000}"/>
    <cellStyle name="Vírgula 2 2 2 2 11" xfId="13481" xr:uid="{00000000-0005-0000-0000-0000E59B0000}"/>
    <cellStyle name="Vírgula 2 2 2 2 12" xfId="4474" xr:uid="{00000000-0005-0000-0000-0000E69B0000}"/>
    <cellStyle name="Vírgula 2 2 2 2 2" xfId="577" xr:uid="{00000000-0005-0000-0000-0000E79B0000}"/>
    <cellStyle name="Vírgula 2 2 2 2 2 2" xfId="912" xr:uid="{00000000-0005-0000-0000-0000E89B0000}"/>
    <cellStyle name="Vírgula 2 2 2 2 2 2 2" xfId="1585" xr:uid="{00000000-0005-0000-0000-0000E99B0000}"/>
    <cellStyle name="Vírgula 2 2 2 2 2 2 2 2" xfId="2935" xr:uid="{00000000-0005-0000-0000-0000EA9B0000}"/>
    <cellStyle name="Vírgula 2 2 2 2 2 2 2 3" xfId="26290" xr:uid="{00000000-0005-0000-0000-0000EB9B0000}"/>
    <cellStyle name="Vírgula 2 2 2 2 2 2 3" xfId="2261" xr:uid="{00000000-0005-0000-0000-0000EC9B0000}"/>
    <cellStyle name="Vírgula 2 2 2 2 2 2 3 2" xfId="36470" xr:uid="{00000000-0005-0000-0000-0000ED9B0000}"/>
    <cellStyle name="Vírgula 2 2 2 2 2 2 4" xfId="3609" xr:uid="{00000000-0005-0000-0000-0000EE9B0000}"/>
    <cellStyle name="Vírgula 2 2 2 2 2 2 4 2" xfId="16109" xr:uid="{00000000-0005-0000-0000-0000EF9B0000}"/>
    <cellStyle name="Vírgula 2 2 2 2 2 2 5" xfId="7103" xr:uid="{00000000-0005-0000-0000-0000F09B0000}"/>
    <cellStyle name="Vírgula 2 2 2 2 2 3" xfId="1250" xr:uid="{00000000-0005-0000-0000-0000F19B0000}"/>
    <cellStyle name="Vírgula 2 2 2 2 2 3 2" xfId="2600" xr:uid="{00000000-0005-0000-0000-0000F29B0000}"/>
    <cellStyle name="Vírgula 2 2 2 2 2 3 2 2" xfId="28043" xr:uid="{00000000-0005-0000-0000-0000F39B0000}"/>
    <cellStyle name="Vírgula 2 2 2 2 2 3 3" xfId="38223" xr:uid="{00000000-0005-0000-0000-0000F49B0000}"/>
    <cellStyle name="Vírgula 2 2 2 2 2 3 4" xfId="17862" xr:uid="{00000000-0005-0000-0000-0000F59B0000}"/>
    <cellStyle name="Vírgula 2 2 2 2 2 3 5" xfId="8856" xr:uid="{00000000-0005-0000-0000-0000F69B0000}"/>
    <cellStyle name="Vírgula 2 2 2 2 2 4" xfId="1926" xr:uid="{00000000-0005-0000-0000-0000F79B0000}"/>
    <cellStyle name="Vírgula 2 2 2 2 2 4 2" xfId="30033" xr:uid="{00000000-0005-0000-0000-0000F89B0000}"/>
    <cellStyle name="Vírgula 2 2 2 2 2 4 3" xfId="40213" xr:uid="{00000000-0005-0000-0000-0000F99B0000}"/>
    <cellStyle name="Vírgula 2 2 2 2 2 4 4" xfId="19853" xr:uid="{00000000-0005-0000-0000-0000FA9B0000}"/>
    <cellStyle name="Vírgula 2 2 2 2 2 4 5" xfId="10849" xr:uid="{00000000-0005-0000-0000-0000FB9B0000}"/>
    <cellStyle name="Vírgula 2 2 2 2 2 5" xfId="3274" xr:uid="{00000000-0005-0000-0000-0000FC9B0000}"/>
    <cellStyle name="Vírgula 2 2 2 2 2 5 2" xfId="24538" xr:uid="{00000000-0005-0000-0000-0000FD9B0000}"/>
    <cellStyle name="Vírgula 2 2 2 2 2 6" xfId="34718" xr:uid="{00000000-0005-0000-0000-0000FE9B0000}"/>
    <cellStyle name="Vírgula 2 2 2 2 2 7" xfId="14357" xr:uid="{00000000-0005-0000-0000-0000FF9B0000}"/>
    <cellStyle name="Vírgula 2 2 2 2 2 8" xfId="5351" xr:uid="{00000000-0005-0000-0000-0000009C0000}"/>
    <cellStyle name="Vírgula 2 2 2 2 3" xfId="746" xr:uid="{00000000-0005-0000-0000-0000019C0000}"/>
    <cellStyle name="Vírgula 2 2 2 2 3 2" xfId="1419" xr:uid="{00000000-0005-0000-0000-0000029C0000}"/>
    <cellStyle name="Vírgula 2 2 2 2 3 2 2" xfId="2769" xr:uid="{00000000-0005-0000-0000-0000039C0000}"/>
    <cellStyle name="Vírgula 2 2 2 2 3 2 3" xfId="25414" xr:uid="{00000000-0005-0000-0000-0000049C0000}"/>
    <cellStyle name="Vírgula 2 2 2 2 3 3" xfId="2095" xr:uid="{00000000-0005-0000-0000-0000059C0000}"/>
    <cellStyle name="Vírgula 2 2 2 2 3 3 2" xfId="35594" xr:uid="{00000000-0005-0000-0000-0000069C0000}"/>
    <cellStyle name="Vírgula 2 2 2 2 3 4" xfId="3443" xr:uid="{00000000-0005-0000-0000-0000079C0000}"/>
    <cellStyle name="Vírgula 2 2 2 2 3 4 2" xfId="15233" xr:uid="{00000000-0005-0000-0000-0000089C0000}"/>
    <cellStyle name="Vírgula 2 2 2 2 3 5" xfId="6227" xr:uid="{00000000-0005-0000-0000-0000099C0000}"/>
    <cellStyle name="Vírgula 2 2 2 2 4" xfId="1084" xr:uid="{00000000-0005-0000-0000-00000A9C0000}"/>
    <cellStyle name="Vírgula 2 2 2 2 4 2" xfId="2434" xr:uid="{00000000-0005-0000-0000-00000B9C0000}"/>
    <cellStyle name="Vírgula 2 2 2 2 4 2 2" xfId="27167" xr:uid="{00000000-0005-0000-0000-00000C9C0000}"/>
    <cellStyle name="Vírgula 2 2 2 2 4 3" xfId="37347" xr:uid="{00000000-0005-0000-0000-00000D9C0000}"/>
    <cellStyle name="Vírgula 2 2 2 2 4 4" xfId="16986" xr:uid="{00000000-0005-0000-0000-00000E9C0000}"/>
    <cellStyle name="Vírgula 2 2 2 2 4 5" xfId="7980" xr:uid="{00000000-0005-0000-0000-00000F9C0000}"/>
    <cellStyle name="Vírgula 2 2 2 2 5" xfId="1760" xr:uid="{00000000-0005-0000-0000-0000109C0000}"/>
    <cellStyle name="Vírgula 2 2 2 2 5 2" xfId="29157" xr:uid="{00000000-0005-0000-0000-0000119C0000}"/>
    <cellStyle name="Vírgula 2 2 2 2 5 3" xfId="39337" xr:uid="{00000000-0005-0000-0000-0000129C0000}"/>
    <cellStyle name="Vírgula 2 2 2 2 5 4" xfId="18977" xr:uid="{00000000-0005-0000-0000-0000139C0000}"/>
    <cellStyle name="Vírgula 2 2 2 2 5 5" xfId="9973" xr:uid="{00000000-0005-0000-0000-0000149C0000}"/>
    <cellStyle name="Vírgula 2 2 2 2 6" xfId="3108" xr:uid="{00000000-0005-0000-0000-0000159C0000}"/>
    <cellStyle name="Vírgula 2 2 2 2 6 2" xfId="30910" xr:uid="{00000000-0005-0000-0000-0000169C0000}"/>
    <cellStyle name="Vírgula 2 2 2 2 6 3" xfId="41090" xr:uid="{00000000-0005-0000-0000-0000179C0000}"/>
    <cellStyle name="Vírgula 2 2 2 2 6 4" xfId="20730" xr:uid="{00000000-0005-0000-0000-0000189C0000}"/>
    <cellStyle name="Vírgula 2 2 2 2 6 5" xfId="11726" xr:uid="{00000000-0005-0000-0000-0000199C0000}"/>
    <cellStyle name="Vírgula 2 2 2 2 7" xfId="12602" xr:uid="{00000000-0005-0000-0000-00001A9C0000}"/>
    <cellStyle name="Vírgula 2 2 2 2 7 2" xfId="31786" xr:uid="{00000000-0005-0000-0000-00001B9C0000}"/>
    <cellStyle name="Vírgula 2 2 2 2 7 3" xfId="41966" xr:uid="{00000000-0005-0000-0000-00001C9C0000}"/>
    <cellStyle name="Vírgula 2 2 2 2 7 4" xfId="21606" xr:uid="{00000000-0005-0000-0000-00001D9C0000}"/>
    <cellStyle name="Vírgula 2 2 2 2 8" xfId="22483" xr:uid="{00000000-0005-0000-0000-00001E9C0000}"/>
    <cellStyle name="Vírgula 2 2 2 2 8 2" xfId="32663" xr:uid="{00000000-0005-0000-0000-00001F9C0000}"/>
    <cellStyle name="Vírgula 2 2 2 2 8 3" xfId="42843" xr:uid="{00000000-0005-0000-0000-0000209C0000}"/>
    <cellStyle name="Vírgula 2 2 2 2 9" xfId="23662" xr:uid="{00000000-0005-0000-0000-0000219C0000}"/>
    <cellStyle name="Vírgula 2 2 2 3" xfId="4913" xr:uid="{00000000-0005-0000-0000-0000229C0000}"/>
    <cellStyle name="Vírgula 2 2 2 3 2" xfId="6665" xr:uid="{00000000-0005-0000-0000-0000239C0000}"/>
    <cellStyle name="Vírgula 2 2 2 3 2 2" xfId="25852" xr:uid="{00000000-0005-0000-0000-0000249C0000}"/>
    <cellStyle name="Vírgula 2 2 2 3 2 3" xfId="36032" xr:uid="{00000000-0005-0000-0000-0000259C0000}"/>
    <cellStyle name="Vírgula 2 2 2 3 2 4" xfId="15671" xr:uid="{00000000-0005-0000-0000-0000269C0000}"/>
    <cellStyle name="Vírgula 2 2 2 3 3" xfId="8418" xr:uid="{00000000-0005-0000-0000-0000279C0000}"/>
    <cellStyle name="Vírgula 2 2 2 3 3 2" xfId="27605" xr:uid="{00000000-0005-0000-0000-0000289C0000}"/>
    <cellStyle name="Vírgula 2 2 2 3 3 3" xfId="37785" xr:uid="{00000000-0005-0000-0000-0000299C0000}"/>
    <cellStyle name="Vírgula 2 2 2 3 3 4" xfId="17424" xr:uid="{00000000-0005-0000-0000-00002A9C0000}"/>
    <cellStyle name="Vírgula 2 2 2 3 4" xfId="10411" xr:uid="{00000000-0005-0000-0000-00002B9C0000}"/>
    <cellStyle name="Vírgula 2 2 2 3 4 2" xfId="29595" xr:uid="{00000000-0005-0000-0000-00002C9C0000}"/>
    <cellStyle name="Vírgula 2 2 2 3 4 3" xfId="39775" xr:uid="{00000000-0005-0000-0000-00002D9C0000}"/>
    <cellStyle name="Vírgula 2 2 2 3 4 4" xfId="19415" xr:uid="{00000000-0005-0000-0000-00002E9C0000}"/>
    <cellStyle name="Vírgula 2 2 2 3 5" xfId="24100" xr:uid="{00000000-0005-0000-0000-00002F9C0000}"/>
    <cellStyle name="Vírgula 2 2 2 3 6" xfId="34280" xr:uid="{00000000-0005-0000-0000-0000309C0000}"/>
    <cellStyle name="Vírgula 2 2 2 3 7" xfId="13919" xr:uid="{00000000-0005-0000-0000-0000319C0000}"/>
    <cellStyle name="Vírgula 2 2 2 4" xfId="5789" xr:uid="{00000000-0005-0000-0000-0000329C0000}"/>
    <cellStyle name="Vírgula 2 2 2 4 2" xfId="24976" xr:uid="{00000000-0005-0000-0000-0000339C0000}"/>
    <cellStyle name="Vírgula 2 2 2 4 3" xfId="35156" xr:uid="{00000000-0005-0000-0000-0000349C0000}"/>
    <cellStyle name="Vírgula 2 2 2 4 4" xfId="14795" xr:uid="{00000000-0005-0000-0000-0000359C0000}"/>
    <cellStyle name="Vírgula 2 2 2 5" xfId="7542" xr:uid="{00000000-0005-0000-0000-0000369C0000}"/>
    <cellStyle name="Vírgula 2 2 2 5 2" xfId="26729" xr:uid="{00000000-0005-0000-0000-0000379C0000}"/>
    <cellStyle name="Vírgula 2 2 2 5 3" xfId="36909" xr:uid="{00000000-0005-0000-0000-0000389C0000}"/>
    <cellStyle name="Vírgula 2 2 2 5 4" xfId="16548" xr:uid="{00000000-0005-0000-0000-0000399C0000}"/>
    <cellStyle name="Vírgula 2 2 2 6" xfId="9535" xr:uid="{00000000-0005-0000-0000-00003A9C0000}"/>
    <cellStyle name="Vírgula 2 2 2 6 2" xfId="28719" xr:uid="{00000000-0005-0000-0000-00003B9C0000}"/>
    <cellStyle name="Vírgula 2 2 2 6 3" xfId="38899" xr:uid="{00000000-0005-0000-0000-00003C9C0000}"/>
    <cellStyle name="Vírgula 2 2 2 6 4" xfId="18539" xr:uid="{00000000-0005-0000-0000-00003D9C0000}"/>
    <cellStyle name="Vírgula 2 2 2 7" xfId="11288" xr:uid="{00000000-0005-0000-0000-00003E9C0000}"/>
    <cellStyle name="Vírgula 2 2 2 7 2" xfId="30472" xr:uid="{00000000-0005-0000-0000-00003F9C0000}"/>
    <cellStyle name="Vírgula 2 2 2 7 3" xfId="40652" xr:uid="{00000000-0005-0000-0000-0000409C0000}"/>
    <cellStyle name="Vírgula 2 2 2 7 4" xfId="20292" xr:uid="{00000000-0005-0000-0000-0000419C0000}"/>
    <cellStyle name="Vírgula 2 2 2 8" xfId="12164" xr:uid="{00000000-0005-0000-0000-0000429C0000}"/>
    <cellStyle name="Vírgula 2 2 2 8 2" xfId="31348" xr:uid="{00000000-0005-0000-0000-0000439C0000}"/>
    <cellStyle name="Vírgula 2 2 2 8 3" xfId="41528" xr:uid="{00000000-0005-0000-0000-0000449C0000}"/>
    <cellStyle name="Vírgula 2 2 2 8 4" xfId="21168" xr:uid="{00000000-0005-0000-0000-0000459C0000}"/>
    <cellStyle name="Vírgula 2 2 2 9" xfId="22045" xr:uid="{00000000-0005-0000-0000-0000469C0000}"/>
    <cellStyle name="Vírgula 2 2 2 9 2" xfId="32225" xr:uid="{00000000-0005-0000-0000-0000479C0000}"/>
    <cellStyle name="Vírgula 2 2 2 9 3" xfId="42405" xr:uid="{00000000-0005-0000-0000-0000489C0000}"/>
    <cellStyle name="Vírgula 2 2 3" xfId="410" xr:uid="{00000000-0005-0000-0000-0000499C0000}"/>
    <cellStyle name="Vírgula 2 2 3 10" xfId="33623" xr:uid="{00000000-0005-0000-0000-00004A9C0000}"/>
    <cellStyle name="Vírgula 2 2 3 11" xfId="13262" xr:uid="{00000000-0005-0000-0000-00004B9C0000}"/>
    <cellStyle name="Vírgula 2 2 3 12" xfId="4255" xr:uid="{00000000-0005-0000-0000-00004C9C0000}"/>
    <cellStyle name="Vírgula 2 2 3 2" xfId="576" xr:uid="{00000000-0005-0000-0000-00004D9C0000}"/>
    <cellStyle name="Vírgula 2 2 3 2 2" xfId="911" xr:uid="{00000000-0005-0000-0000-00004E9C0000}"/>
    <cellStyle name="Vírgula 2 2 3 2 2 2" xfId="1584" xr:uid="{00000000-0005-0000-0000-00004F9C0000}"/>
    <cellStyle name="Vírgula 2 2 3 2 2 2 2" xfId="2934" xr:uid="{00000000-0005-0000-0000-0000509C0000}"/>
    <cellStyle name="Vírgula 2 2 3 2 2 2 3" xfId="26071" xr:uid="{00000000-0005-0000-0000-0000519C0000}"/>
    <cellStyle name="Vírgula 2 2 3 2 2 3" xfId="2260" xr:uid="{00000000-0005-0000-0000-0000529C0000}"/>
    <cellStyle name="Vírgula 2 2 3 2 2 3 2" xfId="36251" xr:uid="{00000000-0005-0000-0000-0000539C0000}"/>
    <cellStyle name="Vírgula 2 2 3 2 2 4" xfId="3608" xr:uid="{00000000-0005-0000-0000-0000549C0000}"/>
    <cellStyle name="Vírgula 2 2 3 2 2 4 2" xfId="15890" xr:uid="{00000000-0005-0000-0000-0000559C0000}"/>
    <cellStyle name="Vírgula 2 2 3 2 2 5" xfId="6884" xr:uid="{00000000-0005-0000-0000-0000569C0000}"/>
    <cellStyle name="Vírgula 2 2 3 2 3" xfId="1249" xr:uid="{00000000-0005-0000-0000-0000579C0000}"/>
    <cellStyle name="Vírgula 2 2 3 2 3 2" xfId="2599" xr:uid="{00000000-0005-0000-0000-0000589C0000}"/>
    <cellStyle name="Vírgula 2 2 3 2 3 2 2" xfId="27824" xr:uid="{00000000-0005-0000-0000-0000599C0000}"/>
    <cellStyle name="Vírgula 2 2 3 2 3 3" xfId="38004" xr:uid="{00000000-0005-0000-0000-00005A9C0000}"/>
    <cellStyle name="Vírgula 2 2 3 2 3 4" xfId="17643" xr:uid="{00000000-0005-0000-0000-00005B9C0000}"/>
    <cellStyle name="Vírgula 2 2 3 2 3 5" xfId="8637" xr:uid="{00000000-0005-0000-0000-00005C9C0000}"/>
    <cellStyle name="Vírgula 2 2 3 2 4" xfId="1925" xr:uid="{00000000-0005-0000-0000-00005D9C0000}"/>
    <cellStyle name="Vírgula 2 2 3 2 4 2" xfId="29814" xr:uid="{00000000-0005-0000-0000-00005E9C0000}"/>
    <cellStyle name="Vírgula 2 2 3 2 4 3" xfId="39994" xr:uid="{00000000-0005-0000-0000-00005F9C0000}"/>
    <cellStyle name="Vírgula 2 2 3 2 4 4" xfId="19634" xr:uid="{00000000-0005-0000-0000-0000609C0000}"/>
    <cellStyle name="Vírgula 2 2 3 2 4 5" xfId="10630" xr:uid="{00000000-0005-0000-0000-0000619C0000}"/>
    <cellStyle name="Vírgula 2 2 3 2 5" xfId="3273" xr:uid="{00000000-0005-0000-0000-0000629C0000}"/>
    <cellStyle name="Vírgula 2 2 3 2 5 2" xfId="24319" xr:uid="{00000000-0005-0000-0000-0000639C0000}"/>
    <cellStyle name="Vírgula 2 2 3 2 6" xfId="34499" xr:uid="{00000000-0005-0000-0000-0000649C0000}"/>
    <cellStyle name="Vírgula 2 2 3 2 7" xfId="14138" xr:uid="{00000000-0005-0000-0000-0000659C0000}"/>
    <cellStyle name="Vírgula 2 2 3 2 8" xfId="5132" xr:uid="{00000000-0005-0000-0000-0000669C0000}"/>
    <cellStyle name="Vírgula 2 2 3 3" xfId="745" xr:uid="{00000000-0005-0000-0000-0000679C0000}"/>
    <cellStyle name="Vírgula 2 2 3 3 2" xfId="1418" xr:uid="{00000000-0005-0000-0000-0000689C0000}"/>
    <cellStyle name="Vírgula 2 2 3 3 2 2" xfId="2768" xr:uid="{00000000-0005-0000-0000-0000699C0000}"/>
    <cellStyle name="Vírgula 2 2 3 3 2 3" xfId="25195" xr:uid="{00000000-0005-0000-0000-00006A9C0000}"/>
    <cellStyle name="Vírgula 2 2 3 3 3" xfId="2094" xr:uid="{00000000-0005-0000-0000-00006B9C0000}"/>
    <cellStyle name="Vírgula 2 2 3 3 3 2" xfId="35375" xr:uid="{00000000-0005-0000-0000-00006C9C0000}"/>
    <cellStyle name="Vírgula 2 2 3 3 4" xfId="3442" xr:uid="{00000000-0005-0000-0000-00006D9C0000}"/>
    <cellStyle name="Vírgula 2 2 3 3 4 2" xfId="15014" xr:uid="{00000000-0005-0000-0000-00006E9C0000}"/>
    <cellStyle name="Vírgula 2 2 3 3 5" xfId="6008" xr:uid="{00000000-0005-0000-0000-00006F9C0000}"/>
    <cellStyle name="Vírgula 2 2 3 4" xfId="1083" xr:uid="{00000000-0005-0000-0000-0000709C0000}"/>
    <cellStyle name="Vírgula 2 2 3 4 2" xfId="2433" xr:uid="{00000000-0005-0000-0000-0000719C0000}"/>
    <cellStyle name="Vírgula 2 2 3 4 2 2" xfId="26948" xr:uid="{00000000-0005-0000-0000-0000729C0000}"/>
    <cellStyle name="Vírgula 2 2 3 4 3" xfId="37128" xr:uid="{00000000-0005-0000-0000-0000739C0000}"/>
    <cellStyle name="Vírgula 2 2 3 4 4" xfId="16767" xr:uid="{00000000-0005-0000-0000-0000749C0000}"/>
    <cellStyle name="Vírgula 2 2 3 4 5" xfId="7761" xr:uid="{00000000-0005-0000-0000-0000759C0000}"/>
    <cellStyle name="Vírgula 2 2 3 5" xfId="1759" xr:uid="{00000000-0005-0000-0000-0000769C0000}"/>
    <cellStyle name="Vírgula 2 2 3 5 2" xfId="28938" xr:uid="{00000000-0005-0000-0000-0000779C0000}"/>
    <cellStyle name="Vírgula 2 2 3 5 3" xfId="39118" xr:uid="{00000000-0005-0000-0000-0000789C0000}"/>
    <cellStyle name="Vírgula 2 2 3 5 4" xfId="18758" xr:uid="{00000000-0005-0000-0000-0000799C0000}"/>
    <cellStyle name="Vírgula 2 2 3 5 5" xfId="9754" xr:uid="{00000000-0005-0000-0000-00007A9C0000}"/>
    <cellStyle name="Vírgula 2 2 3 6" xfId="3107" xr:uid="{00000000-0005-0000-0000-00007B9C0000}"/>
    <cellStyle name="Vírgula 2 2 3 6 2" xfId="30691" xr:uid="{00000000-0005-0000-0000-00007C9C0000}"/>
    <cellStyle name="Vírgula 2 2 3 6 3" xfId="40871" xr:uid="{00000000-0005-0000-0000-00007D9C0000}"/>
    <cellStyle name="Vírgula 2 2 3 6 4" xfId="20511" xr:uid="{00000000-0005-0000-0000-00007E9C0000}"/>
    <cellStyle name="Vírgula 2 2 3 6 5" xfId="11507" xr:uid="{00000000-0005-0000-0000-00007F9C0000}"/>
    <cellStyle name="Vírgula 2 2 3 7" xfId="12383" xr:uid="{00000000-0005-0000-0000-0000809C0000}"/>
    <cellStyle name="Vírgula 2 2 3 7 2" xfId="31567" xr:uid="{00000000-0005-0000-0000-0000819C0000}"/>
    <cellStyle name="Vírgula 2 2 3 7 3" xfId="41747" xr:uid="{00000000-0005-0000-0000-0000829C0000}"/>
    <cellStyle name="Vírgula 2 2 3 7 4" xfId="21387" xr:uid="{00000000-0005-0000-0000-0000839C0000}"/>
    <cellStyle name="Vírgula 2 2 3 8" xfId="22264" xr:uid="{00000000-0005-0000-0000-0000849C0000}"/>
    <cellStyle name="Vírgula 2 2 3 8 2" xfId="32444" xr:uid="{00000000-0005-0000-0000-0000859C0000}"/>
    <cellStyle name="Vírgula 2 2 3 8 3" xfId="42624" xr:uid="{00000000-0005-0000-0000-0000869C0000}"/>
    <cellStyle name="Vírgula 2 2 3 9" xfId="23443" xr:uid="{00000000-0005-0000-0000-0000879C0000}"/>
    <cellStyle name="Vírgula 2 2 4" xfId="4694" xr:uid="{00000000-0005-0000-0000-0000889C0000}"/>
    <cellStyle name="Vírgula 2 2 4 2" xfId="6446" xr:uid="{00000000-0005-0000-0000-0000899C0000}"/>
    <cellStyle name="Vírgula 2 2 4 2 2" xfId="25633" xr:uid="{00000000-0005-0000-0000-00008A9C0000}"/>
    <cellStyle name="Vírgula 2 2 4 2 3" xfId="35813" xr:uid="{00000000-0005-0000-0000-00008B9C0000}"/>
    <cellStyle name="Vírgula 2 2 4 2 4" xfId="15452" xr:uid="{00000000-0005-0000-0000-00008C9C0000}"/>
    <cellStyle name="Vírgula 2 2 4 3" xfId="8199" xr:uid="{00000000-0005-0000-0000-00008D9C0000}"/>
    <cellStyle name="Vírgula 2 2 4 3 2" xfId="27386" xr:uid="{00000000-0005-0000-0000-00008E9C0000}"/>
    <cellStyle name="Vírgula 2 2 4 3 3" xfId="37566" xr:uid="{00000000-0005-0000-0000-00008F9C0000}"/>
    <cellStyle name="Vírgula 2 2 4 3 4" xfId="17205" xr:uid="{00000000-0005-0000-0000-0000909C0000}"/>
    <cellStyle name="Vírgula 2 2 4 4" xfId="10192" xr:uid="{00000000-0005-0000-0000-0000919C0000}"/>
    <cellStyle name="Vírgula 2 2 4 4 2" xfId="29376" xr:uid="{00000000-0005-0000-0000-0000929C0000}"/>
    <cellStyle name="Vírgula 2 2 4 4 3" xfId="39556" xr:uid="{00000000-0005-0000-0000-0000939C0000}"/>
    <cellStyle name="Vírgula 2 2 4 4 4" xfId="19196" xr:uid="{00000000-0005-0000-0000-0000949C0000}"/>
    <cellStyle name="Vírgula 2 2 4 5" xfId="23881" xr:uid="{00000000-0005-0000-0000-0000959C0000}"/>
    <cellStyle name="Vírgula 2 2 4 6" xfId="34061" xr:uid="{00000000-0005-0000-0000-0000969C0000}"/>
    <cellStyle name="Vírgula 2 2 4 7" xfId="13700" xr:uid="{00000000-0005-0000-0000-0000979C0000}"/>
    <cellStyle name="Vírgula 2 2 5" xfId="5570" xr:uid="{00000000-0005-0000-0000-0000989C0000}"/>
    <cellStyle name="Vírgula 2 2 5 2" xfId="9096" xr:uid="{00000000-0005-0000-0000-0000999C0000}"/>
    <cellStyle name="Vírgula 2 2 5 2 2" xfId="28280" xr:uid="{00000000-0005-0000-0000-00009A9C0000}"/>
    <cellStyle name="Vírgula 2 2 5 2 3" xfId="38460" xr:uid="{00000000-0005-0000-0000-00009B9C0000}"/>
    <cellStyle name="Vírgula 2 2 5 2 4" xfId="18100" xr:uid="{00000000-0005-0000-0000-00009C9C0000}"/>
    <cellStyle name="Vírgula 2 2 5 3" xfId="24757" xr:uid="{00000000-0005-0000-0000-00009D9C0000}"/>
    <cellStyle name="Vírgula 2 2 5 4" xfId="34937" xr:uid="{00000000-0005-0000-0000-00009E9C0000}"/>
    <cellStyle name="Vírgula 2 2 5 5" xfId="14576" xr:uid="{00000000-0005-0000-0000-00009F9C0000}"/>
    <cellStyle name="Vírgula 2 2 6" xfId="7323" xr:uid="{00000000-0005-0000-0000-0000A09C0000}"/>
    <cellStyle name="Vírgula 2 2 6 2" xfId="26510" xr:uid="{00000000-0005-0000-0000-0000A19C0000}"/>
    <cellStyle name="Vírgula 2 2 6 3" xfId="36690" xr:uid="{00000000-0005-0000-0000-0000A29C0000}"/>
    <cellStyle name="Vírgula 2 2 6 4" xfId="16329" xr:uid="{00000000-0005-0000-0000-0000A39C0000}"/>
    <cellStyle name="Vírgula 2 2 7" xfId="9316" xr:uid="{00000000-0005-0000-0000-0000A49C0000}"/>
    <cellStyle name="Vírgula 2 2 7 2" xfId="28500" xr:uid="{00000000-0005-0000-0000-0000A59C0000}"/>
    <cellStyle name="Vírgula 2 2 7 3" xfId="38680" xr:uid="{00000000-0005-0000-0000-0000A69C0000}"/>
    <cellStyle name="Vírgula 2 2 7 4" xfId="18320" xr:uid="{00000000-0005-0000-0000-0000A79C0000}"/>
    <cellStyle name="Vírgula 2 2 8" xfId="11069" xr:uid="{00000000-0005-0000-0000-0000A89C0000}"/>
    <cellStyle name="Vírgula 2 2 8 2" xfId="30253" xr:uid="{00000000-0005-0000-0000-0000A99C0000}"/>
    <cellStyle name="Vírgula 2 2 8 3" xfId="40433" xr:uid="{00000000-0005-0000-0000-0000AA9C0000}"/>
    <cellStyle name="Vírgula 2 2 8 4" xfId="20073" xr:uid="{00000000-0005-0000-0000-0000AB9C0000}"/>
    <cellStyle name="Vírgula 2 2 9" xfId="11945" xr:uid="{00000000-0005-0000-0000-0000AC9C0000}"/>
    <cellStyle name="Vírgula 2 2 9 2" xfId="31129" xr:uid="{00000000-0005-0000-0000-0000AD9C0000}"/>
    <cellStyle name="Vírgula 2 2 9 3" xfId="41309" xr:uid="{00000000-0005-0000-0000-0000AE9C0000}"/>
    <cellStyle name="Vírgula 2 2 9 4" xfId="20949" xr:uid="{00000000-0005-0000-0000-0000AF9C0000}"/>
    <cellStyle name="Vírgula 2 20" xfId="3655" xr:uid="{00000000-0005-0000-0000-0000B09C0000}"/>
    <cellStyle name="Vírgula 2 21" xfId="43657" xr:uid="{72589EEE-BB14-422C-B30B-F927C9391198}"/>
    <cellStyle name="Vírgula 2 3" xfId="317" xr:uid="{00000000-0005-0000-0000-0000B19C0000}"/>
    <cellStyle name="Vírgula 2 3 10" xfId="23109" xr:uid="{00000000-0005-0000-0000-0000B29C0000}"/>
    <cellStyle name="Vírgula 2 3 11" xfId="33289" xr:uid="{00000000-0005-0000-0000-0000B39C0000}"/>
    <cellStyle name="Vírgula 2 3 12" xfId="12928" xr:uid="{00000000-0005-0000-0000-0000B49C0000}"/>
    <cellStyle name="Vírgula 2 3 13" xfId="3921" xr:uid="{00000000-0005-0000-0000-0000B59C0000}"/>
    <cellStyle name="Vírgula 2 3 2" xfId="318" xr:uid="{00000000-0005-0000-0000-0000B69C0000}"/>
    <cellStyle name="Vírgula 2 3 2 10" xfId="33727" xr:uid="{00000000-0005-0000-0000-0000B79C0000}"/>
    <cellStyle name="Vírgula 2 3 2 11" xfId="13366" xr:uid="{00000000-0005-0000-0000-0000B89C0000}"/>
    <cellStyle name="Vírgula 2 3 2 12" xfId="4359" xr:uid="{00000000-0005-0000-0000-0000B99C0000}"/>
    <cellStyle name="Vírgula 2 3 2 2" xfId="413" xr:uid="{00000000-0005-0000-0000-0000BA9C0000}"/>
    <cellStyle name="Vírgula 2 3 2 2 2" xfId="579" xr:uid="{00000000-0005-0000-0000-0000BB9C0000}"/>
    <cellStyle name="Vírgula 2 3 2 2 2 2" xfId="914" xr:uid="{00000000-0005-0000-0000-0000BC9C0000}"/>
    <cellStyle name="Vírgula 2 3 2 2 2 2 2" xfId="1587" xr:uid="{00000000-0005-0000-0000-0000BD9C0000}"/>
    <cellStyle name="Vírgula 2 3 2 2 2 2 2 2" xfId="2937" xr:uid="{00000000-0005-0000-0000-0000BE9C0000}"/>
    <cellStyle name="Vírgula 2 3 2 2 2 2 3" xfId="2263" xr:uid="{00000000-0005-0000-0000-0000BF9C0000}"/>
    <cellStyle name="Vírgula 2 3 2 2 2 2 4" xfId="3611" xr:uid="{00000000-0005-0000-0000-0000C09C0000}"/>
    <cellStyle name="Vírgula 2 3 2 2 2 2 5" xfId="26175" xr:uid="{00000000-0005-0000-0000-0000C19C0000}"/>
    <cellStyle name="Vírgula 2 3 2 2 2 3" xfId="1252" xr:uid="{00000000-0005-0000-0000-0000C29C0000}"/>
    <cellStyle name="Vírgula 2 3 2 2 2 3 2" xfId="2602" xr:uid="{00000000-0005-0000-0000-0000C39C0000}"/>
    <cellStyle name="Vírgula 2 3 2 2 2 3 3" xfId="36355" xr:uid="{00000000-0005-0000-0000-0000C49C0000}"/>
    <cellStyle name="Vírgula 2 3 2 2 2 4" xfId="1928" xr:uid="{00000000-0005-0000-0000-0000C59C0000}"/>
    <cellStyle name="Vírgula 2 3 2 2 2 4 2" xfId="15994" xr:uid="{00000000-0005-0000-0000-0000C69C0000}"/>
    <cellStyle name="Vírgula 2 3 2 2 2 5" xfId="3276" xr:uid="{00000000-0005-0000-0000-0000C79C0000}"/>
    <cellStyle name="Vírgula 2 3 2 2 2 6" xfId="6988" xr:uid="{00000000-0005-0000-0000-0000C89C0000}"/>
    <cellStyle name="Vírgula 2 3 2 2 3" xfId="748" xr:uid="{00000000-0005-0000-0000-0000C99C0000}"/>
    <cellStyle name="Vírgula 2 3 2 2 3 2" xfId="1421" xr:uid="{00000000-0005-0000-0000-0000CA9C0000}"/>
    <cellStyle name="Vírgula 2 3 2 2 3 2 2" xfId="2771" xr:uid="{00000000-0005-0000-0000-0000CB9C0000}"/>
    <cellStyle name="Vírgula 2 3 2 2 3 2 3" xfId="27928" xr:uid="{00000000-0005-0000-0000-0000CC9C0000}"/>
    <cellStyle name="Vírgula 2 3 2 2 3 3" xfId="2097" xr:uid="{00000000-0005-0000-0000-0000CD9C0000}"/>
    <cellStyle name="Vírgula 2 3 2 2 3 3 2" xfId="38108" xr:uid="{00000000-0005-0000-0000-0000CE9C0000}"/>
    <cellStyle name="Vírgula 2 3 2 2 3 4" xfId="3445" xr:uid="{00000000-0005-0000-0000-0000CF9C0000}"/>
    <cellStyle name="Vírgula 2 3 2 2 3 4 2" xfId="17747" xr:uid="{00000000-0005-0000-0000-0000D09C0000}"/>
    <cellStyle name="Vírgula 2 3 2 2 3 5" xfId="8741" xr:uid="{00000000-0005-0000-0000-0000D19C0000}"/>
    <cellStyle name="Vírgula 2 3 2 2 4" xfId="1086" xr:uid="{00000000-0005-0000-0000-0000D29C0000}"/>
    <cellStyle name="Vírgula 2 3 2 2 4 2" xfId="2436" xr:uid="{00000000-0005-0000-0000-0000D39C0000}"/>
    <cellStyle name="Vírgula 2 3 2 2 4 2 2" xfId="29918" xr:uid="{00000000-0005-0000-0000-0000D49C0000}"/>
    <cellStyle name="Vírgula 2 3 2 2 4 3" xfId="40098" xr:uid="{00000000-0005-0000-0000-0000D59C0000}"/>
    <cellStyle name="Vírgula 2 3 2 2 4 4" xfId="19738" xr:uid="{00000000-0005-0000-0000-0000D69C0000}"/>
    <cellStyle name="Vírgula 2 3 2 2 4 5" xfId="10734" xr:uid="{00000000-0005-0000-0000-0000D79C0000}"/>
    <cellStyle name="Vírgula 2 3 2 2 5" xfId="1762" xr:uid="{00000000-0005-0000-0000-0000D89C0000}"/>
    <cellStyle name="Vírgula 2 3 2 2 5 2" xfId="24423" xr:uid="{00000000-0005-0000-0000-0000D99C0000}"/>
    <cellStyle name="Vírgula 2 3 2 2 6" xfId="3110" xr:uid="{00000000-0005-0000-0000-0000DA9C0000}"/>
    <cellStyle name="Vírgula 2 3 2 2 6 2" xfId="34603" xr:uid="{00000000-0005-0000-0000-0000DB9C0000}"/>
    <cellStyle name="Vírgula 2 3 2 2 7" xfId="14242" xr:uid="{00000000-0005-0000-0000-0000DC9C0000}"/>
    <cellStyle name="Vírgula 2 3 2 2 8" xfId="5236" xr:uid="{00000000-0005-0000-0000-0000DD9C0000}"/>
    <cellStyle name="Vírgula 2 3 2 3" xfId="6112" xr:uid="{00000000-0005-0000-0000-0000DE9C0000}"/>
    <cellStyle name="Vírgula 2 3 2 3 2" xfId="25299" xr:uid="{00000000-0005-0000-0000-0000DF9C0000}"/>
    <cellStyle name="Vírgula 2 3 2 3 3" xfId="35479" xr:uid="{00000000-0005-0000-0000-0000E09C0000}"/>
    <cellStyle name="Vírgula 2 3 2 3 4" xfId="15118" xr:uid="{00000000-0005-0000-0000-0000E19C0000}"/>
    <cellStyle name="Vírgula 2 3 2 4" xfId="7865" xr:uid="{00000000-0005-0000-0000-0000E29C0000}"/>
    <cellStyle name="Vírgula 2 3 2 4 2" xfId="27052" xr:uid="{00000000-0005-0000-0000-0000E39C0000}"/>
    <cellStyle name="Vírgula 2 3 2 4 3" xfId="37232" xr:uid="{00000000-0005-0000-0000-0000E49C0000}"/>
    <cellStyle name="Vírgula 2 3 2 4 4" xfId="16871" xr:uid="{00000000-0005-0000-0000-0000E59C0000}"/>
    <cellStyle name="Vírgula 2 3 2 5" xfId="9858" xr:uid="{00000000-0005-0000-0000-0000E69C0000}"/>
    <cellStyle name="Vírgula 2 3 2 5 2" xfId="29042" xr:uid="{00000000-0005-0000-0000-0000E79C0000}"/>
    <cellStyle name="Vírgula 2 3 2 5 3" xfId="39222" xr:uid="{00000000-0005-0000-0000-0000E89C0000}"/>
    <cellStyle name="Vírgula 2 3 2 5 4" xfId="18862" xr:uid="{00000000-0005-0000-0000-0000E99C0000}"/>
    <cellStyle name="Vírgula 2 3 2 6" xfId="11611" xr:uid="{00000000-0005-0000-0000-0000EA9C0000}"/>
    <cellStyle name="Vírgula 2 3 2 6 2" xfId="30795" xr:uid="{00000000-0005-0000-0000-0000EB9C0000}"/>
    <cellStyle name="Vírgula 2 3 2 6 3" xfId="40975" xr:uid="{00000000-0005-0000-0000-0000EC9C0000}"/>
    <cellStyle name="Vírgula 2 3 2 6 4" xfId="20615" xr:uid="{00000000-0005-0000-0000-0000ED9C0000}"/>
    <cellStyle name="Vírgula 2 3 2 7" xfId="12487" xr:uid="{00000000-0005-0000-0000-0000EE9C0000}"/>
    <cellStyle name="Vírgula 2 3 2 7 2" xfId="31671" xr:uid="{00000000-0005-0000-0000-0000EF9C0000}"/>
    <cellStyle name="Vírgula 2 3 2 7 3" xfId="41851" xr:uid="{00000000-0005-0000-0000-0000F09C0000}"/>
    <cellStyle name="Vírgula 2 3 2 7 4" xfId="21491" xr:uid="{00000000-0005-0000-0000-0000F19C0000}"/>
    <cellStyle name="Vírgula 2 3 2 8" xfId="22368" xr:uid="{00000000-0005-0000-0000-0000F29C0000}"/>
    <cellStyle name="Vírgula 2 3 2 8 2" xfId="32548" xr:uid="{00000000-0005-0000-0000-0000F39C0000}"/>
    <cellStyle name="Vírgula 2 3 2 8 3" xfId="42728" xr:uid="{00000000-0005-0000-0000-0000F49C0000}"/>
    <cellStyle name="Vírgula 2 3 2 9" xfId="23547" xr:uid="{00000000-0005-0000-0000-0000F59C0000}"/>
    <cellStyle name="Vírgula 2 3 3" xfId="412" xr:uid="{00000000-0005-0000-0000-0000F69C0000}"/>
    <cellStyle name="Vírgula 2 3 3 2" xfId="578" xr:uid="{00000000-0005-0000-0000-0000F79C0000}"/>
    <cellStyle name="Vírgula 2 3 3 2 2" xfId="913" xr:uid="{00000000-0005-0000-0000-0000F89C0000}"/>
    <cellStyle name="Vírgula 2 3 3 2 2 2" xfId="1586" xr:uid="{00000000-0005-0000-0000-0000F99C0000}"/>
    <cellStyle name="Vírgula 2 3 3 2 2 2 2" xfId="2936" xr:uid="{00000000-0005-0000-0000-0000FA9C0000}"/>
    <cellStyle name="Vírgula 2 3 3 2 2 3" xfId="2262" xr:uid="{00000000-0005-0000-0000-0000FB9C0000}"/>
    <cellStyle name="Vírgula 2 3 3 2 2 4" xfId="3610" xr:uid="{00000000-0005-0000-0000-0000FC9C0000}"/>
    <cellStyle name="Vírgula 2 3 3 2 2 5" xfId="25737" xr:uid="{00000000-0005-0000-0000-0000FD9C0000}"/>
    <cellStyle name="Vírgula 2 3 3 2 3" xfId="1251" xr:uid="{00000000-0005-0000-0000-0000FE9C0000}"/>
    <cellStyle name="Vírgula 2 3 3 2 3 2" xfId="2601" xr:uid="{00000000-0005-0000-0000-0000FF9C0000}"/>
    <cellStyle name="Vírgula 2 3 3 2 3 3" xfId="35917" xr:uid="{00000000-0005-0000-0000-0000009D0000}"/>
    <cellStyle name="Vírgula 2 3 3 2 4" xfId="1927" xr:uid="{00000000-0005-0000-0000-0000019D0000}"/>
    <cellStyle name="Vírgula 2 3 3 2 4 2" xfId="15556" xr:uid="{00000000-0005-0000-0000-0000029D0000}"/>
    <cellStyle name="Vírgula 2 3 3 2 5" xfId="3275" xr:uid="{00000000-0005-0000-0000-0000039D0000}"/>
    <cellStyle name="Vírgula 2 3 3 2 6" xfId="6550" xr:uid="{00000000-0005-0000-0000-0000049D0000}"/>
    <cellStyle name="Vírgula 2 3 3 3" xfId="747" xr:uid="{00000000-0005-0000-0000-0000059D0000}"/>
    <cellStyle name="Vírgula 2 3 3 3 2" xfId="1420" xr:uid="{00000000-0005-0000-0000-0000069D0000}"/>
    <cellStyle name="Vírgula 2 3 3 3 2 2" xfId="2770" xr:uid="{00000000-0005-0000-0000-0000079D0000}"/>
    <cellStyle name="Vírgula 2 3 3 3 2 3" xfId="27490" xr:uid="{00000000-0005-0000-0000-0000089D0000}"/>
    <cellStyle name="Vírgula 2 3 3 3 3" xfId="2096" xr:uid="{00000000-0005-0000-0000-0000099D0000}"/>
    <cellStyle name="Vírgula 2 3 3 3 3 2" xfId="37670" xr:uid="{00000000-0005-0000-0000-00000A9D0000}"/>
    <cellStyle name="Vírgula 2 3 3 3 4" xfId="3444" xr:uid="{00000000-0005-0000-0000-00000B9D0000}"/>
    <cellStyle name="Vírgula 2 3 3 3 4 2" xfId="17309" xr:uid="{00000000-0005-0000-0000-00000C9D0000}"/>
    <cellStyle name="Vírgula 2 3 3 3 5" xfId="8303" xr:uid="{00000000-0005-0000-0000-00000D9D0000}"/>
    <cellStyle name="Vírgula 2 3 3 4" xfId="1085" xr:uid="{00000000-0005-0000-0000-00000E9D0000}"/>
    <cellStyle name="Vírgula 2 3 3 4 2" xfId="2435" xr:uid="{00000000-0005-0000-0000-00000F9D0000}"/>
    <cellStyle name="Vírgula 2 3 3 4 2 2" xfId="29480" xr:uid="{00000000-0005-0000-0000-0000109D0000}"/>
    <cellStyle name="Vírgula 2 3 3 4 3" xfId="39660" xr:uid="{00000000-0005-0000-0000-0000119D0000}"/>
    <cellStyle name="Vírgula 2 3 3 4 4" xfId="19300" xr:uid="{00000000-0005-0000-0000-0000129D0000}"/>
    <cellStyle name="Vírgula 2 3 3 4 5" xfId="10296" xr:uid="{00000000-0005-0000-0000-0000139D0000}"/>
    <cellStyle name="Vírgula 2 3 3 5" xfId="1761" xr:uid="{00000000-0005-0000-0000-0000149D0000}"/>
    <cellStyle name="Vírgula 2 3 3 5 2" xfId="23985" xr:uid="{00000000-0005-0000-0000-0000159D0000}"/>
    <cellStyle name="Vírgula 2 3 3 6" xfId="3109" xr:uid="{00000000-0005-0000-0000-0000169D0000}"/>
    <cellStyle name="Vírgula 2 3 3 6 2" xfId="34165" xr:uid="{00000000-0005-0000-0000-0000179D0000}"/>
    <cellStyle name="Vírgula 2 3 3 7" xfId="13804" xr:uid="{00000000-0005-0000-0000-0000189D0000}"/>
    <cellStyle name="Vírgula 2 3 3 8" xfId="4798" xr:uid="{00000000-0005-0000-0000-0000199D0000}"/>
    <cellStyle name="Vírgula 2 3 4" xfId="497" xr:uid="{00000000-0005-0000-0000-00001A9D0000}"/>
    <cellStyle name="Vírgula 2 3 4 2" xfId="832" xr:uid="{00000000-0005-0000-0000-00001B9D0000}"/>
    <cellStyle name="Vírgula 2 3 4 2 2" xfId="1505" xr:uid="{00000000-0005-0000-0000-00001C9D0000}"/>
    <cellStyle name="Vírgula 2 3 4 2 2 2" xfId="2855" xr:uid="{00000000-0005-0000-0000-00001D9D0000}"/>
    <cellStyle name="Vírgula 2 3 4 2 3" xfId="2181" xr:uid="{00000000-0005-0000-0000-00001E9D0000}"/>
    <cellStyle name="Vírgula 2 3 4 2 4" xfId="3529" xr:uid="{00000000-0005-0000-0000-00001F9D0000}"/>
    <cellStyle name="Vírgula 2 3 4 2 5" xfId="24861" xr:uid="{00000000-0005-0000-0000-0000209D0000}"/>
    <cellStyle name="Vírgula 2 3 4 3" xfId="1170" xr:uid="{00000000-0005-0000-0000-0000219D0000}"/>
    <cellStyle name="Vírgula 2 3 4 3 2" xfId="2520" xr:uid="{00000000-0005-0000-0000-0000229D0000}"/>
    <cellStyle name="Vírgula 2 3 4 3 3" xfId="35041" xr:uid="{00000000-0005-0000-0000-0000239D0000}"/>
    <cellStyle name="Vírgula 2 3 4 4" xfId="1846" xr:uid="{00000000-0005-0000-0000-0000249D0000}"/>
    <cellStyle name="Vírgula 2 3 4 4 2" xfId="14680" xr:uid="{00000000-0005-0000-0000-0000259D0000}"/>
    <cellStyle name="Vírgula 2 3 4 5" xfId="3194" xr:uid="{00000000-0005-0000-0000-0000269D0000}"/>
    <cellStyle name="Vírgula 2 3 4 6" xfId="5674" xr:uid="{00000000-0005-0000-0000-0000279D0000}"/>
    <cellStyle name="Vírgula 2 3 5" xfId="666" xr:uid="{00000000-0005-0000-0000-0000289D0000}"/>
    <cellStyle name="Vírgula 2 3 5 2" xfId="1339" xr:uid="{00000000-0005-0000-0000-0000299D0000}"/>
    <cellStyle name="Vírgula 2 3 5 2 2" xfId="2689" xr:uid="{00000000-0005-0000-0000-00002A9D0000}"/>
    <cellStyle name="Vírgula 2 3 5 2 3" xfId="26614" xr:uid="{00000000-0005-0000-0000-00002B9D0000}"/>
    <cellStyle name="Vírgula 2 3 5 3" xfId="2015" xr:uid="{00000000-0005-0000-0000-00002C9D0000}"/>
    <cellStyle name="Vírgula 2 3 5 3 2" xfId="36794" xr:uid="{00000000-0005-0000-0000-00002D9D0000}"/>
    <cellStyle name="Vírgula 2 3 5 4" xfId="3363" xr:uid="{00000000-0005-0000-0000-00002E9D0000}"/>
    <cellStyle name="Vírgula 2 3 5 4 2" xfId="16433" xr:uid="{00000000-0005-0000-0000-00002F9D0000}"/>
    <cellStyle name="Vírgula 2 3 5 5" xfId="7427" xr:uid="{00000000-0005-0000-0000-0000309D0000}"/>
    <cellStyle name="Vírgula 2 3 6" xfId="1004" xr:uid="{00000000-0005-0000-0000-0000319D0000}"/>
    <cellStyle name="Vírgula 2 3 6 2" xfId="2354" xr:uid="{00000000-0005-0000-0000-0000329D0000}"/>
    <cellStyle name="Vírgula 2 3 6 2 2" xfId="28604" xr:uid="{00000000-0005-0000-0000-0000339D0000}"/>
    <cellStyle name="Vírgula 2 3 6 3" xfId="38784" xr:uid="{00000000-0005-0000-0000-0000349D0000}"/>
    <cellStyle name="Vírgula 2 3 6 4" xfId="18424" xr:uid="{00000000-0005-0000-0000-0000359D0000}"/>
    <cellStyle name="Vírgula 2 3 6 5" xfId="9420" xr:uid="{00000000-0005-0000-0000-0000369D0000}"/>
    <cellStyle name="Vírgula 2 3 7" xfId="1680" xr:uid="{00000000-0005-0000-0000-0000379D0000}"/>
    <cellStyle name="Vírgula 2 3 7 2" xfId="30357" xr:uid="{00000000-0005-0000-0000-0000389D0000}"/>
    <cellStyle name="Vírgula 2 3 7 3" xfId="40537" xr:uid="{00000000-0005-0000-0000-0000399D0000}"/>
    <cellStyle name="Vírgula 2 3 7 4" xfId="20177" xr:uid="{00000000-0005-0000-0000-00003A9D0000}"/>
    <cellStyle name="Vírgula 2 3 7 5" xfId="11173" xr:uid="{00000000-0005-0000-0000-00003B9D0000}"/>
    <cellStyle name="Vírgula 2 3 8" xfId="3028" xr:uid="{00000000-0005-0000-0000-00003C9D0000}"/>
    <cellStyle name="Vírgula 2 3 8 2" xfId="31233" xr:uid="{00000000-0005-0000-0000-00003D9D0000}"/>
    <cellStyle name="Vírgula 2 3 8 3" xfId="41413" xr:uid="{00000000-0005-0000-0000-00003E9D0000}"/>
    <cellStyle name="Vírgula 2 3 8 4" xfId="21053" xr:uid="{00000000-0005-0000-0000-00003F9D0000}"/>
    <cellStyle name="Vírgula 2 3 8 5" xfId="12049" xr:uid="{00000000-0005-0000-0000-0000409D0000}"/>
    <cellStyle name="Vírgula 2 3 9" xfId="21930" xr:uid="{00000000-0005-0000-0000-0000419D0000}"/>
    <cellStyle name="Vírgula 2 3 9 2" xfId="32110" xr:uid="{00000000-0005-0000-0000-0000429D0000}"/>
    <cellStyle name="Vírgula 2 3 9 3" xfId="42290" xr:uid="{00000000-0005-0000-0000-0000439D0000}"/>
    <cellStyle name="Vírgula 2 4" xfId="319" xr:uid="{00000000-0005-0000-0000-0000449D0000}"/>
    <cellStyle name="Vírgula 2 4 10" xfId="33508" xr:uid="{00000000-0005-0000-0000-0000459D0000}"/>
    <cellStyle name="Vírgula 2 4 11" xfId="13147" xr:uid="{00000000-0005-0000-0000-0000469D0000}"/>
    <cellStyle name="Vírgula 2 4 12" xfId="4140" xr:uid="{00000000-0005-0000-0000-0000479D0000}"/>
    <cellStyle name="Vírgula 2 4 2" xfId="414" xr:uid="{00000000-0005-0000-0000-0000489D0000}"/>
    <cellStyle name="Vírgula 2 4 2 2" xfId="580" xr:uid="{00000000-0005-0000-0000-0000499D0000}"/>
    <cellStyle name="Vírgula 2 4 2 2 2" xfId="915" xr:uid="{00000000-0005-0000-0000-00004A9D0000}"/>
    <cellStyle name="Vírgula 2 4 2 2 2 2" xfId="1588" xr:uid="{00000000-0005-0000-0000-00004B9D0000}"/>
    <cellStyle name="Vírgula 2 4 2 2 2 2 2" xfId="2938" xr:uid="{00000000-0005-0000-0000-00004C9D0000}"/>
    <cellStyle name="Vírgula 2 4 2 2 2 3" xfId="2264" xr:uid="{00000000-0005-0000-0000-00004D9D0000}"/>
    <cellStyle name="Vírgula 2 4 2 2 2 4" xfId="3612" xr:uid="{00000000-0005-0000-0000-00004E9D0000}"/>
    <cellStyle name="Vírgula 2 4 2 2 2 5" xfId="25956" xr:uid="{00000000-0005-0000-0000-00004F9D0000}"/>
    <cellStyle name="Vírgula 2 4 2 2 3" xfId="1253" xr:uid="{00000000-0005-0000-0000-0000509D0000}"/>
    <cellStyle name="Vírgula 2 4 2 2 3 2" xfId="2603" xr:uid="{00000000-0005-0000-0000-0000519D0000}"/>
    <cellStyle name="Vírgula 2 4 2 2 3 3" xfId="36136" xr:uid="{00000000-0005-0000-0000-0000529D0000}"/>
    <cellStyle name="Vírgula 2 4 2 2 4" xfId="1929" xr:uid="{00000000-0005-0000-0000-0000539D0000}"/>
    <cellStyle name="Vírgula 2 4 2 2 4 2" xfId="15775" xr:uid="{00000000-0005-0000-0000-0000549D0000}"/>
    <cellStyle name="Vírgula 2 4 2 2 5" xfId="3277" xr:uid="{00000000-0005-0000-0000-0000559D0000}"/>
    <cellStyle name="Vírgula 2 4 2 2 6" xfId="6769" xr:uid="{00000000-0005-0000-0000-0000569D0000}"/>
    <cellStyle name="Vírgula 2 4 2 3" xfId="749" xr:uid="{00000000-0005-0000-0000-0000579D0000}"/>
    <cellStyle name="Vírgula 2 4 2 3 2" xfId="1422" xr:uid="{00000000-0005-0000-0000-0000589D0000}"/>
    <cellStyle name="Vírgula 2 4 2 3 2 2" xfId="2772" xr:uid="{00000000-0005-0000-0000-0000599D0000}"/>
    <cellStyle name="Vírgula 2 4 2 3 2 3" xfId="27709" xr:uid="{00000000-0005-0000-0000-00005A9D0000}"/>
    <cellStyle name="Vírgula 2 4 2 3 3" xfId="2098" xr:uid="{00000000-0005-0000-0000-00005B9D0000}"/>
    <cellStyle name="Vírgula 2 4 2 3 3 2" xfId="37889" xr:uid="{00000000-0005-0000-0000-00005C9D0000}"/>
    <cellStyle name="Vírgula 2 4 2 3 4" xfId="3446" xr:uid="{00000000-0005-0000-0000-00005D9D0000}"/>
    <cellStyle name="Vírgula 2 4 2 3 4 2" xfId="17528" xr:uid="{00000000-0005-0000-0000-00005E9D0000}"/>
    <cellStyle name="Vírgula 2 4 2 3 5" xfId="8522" xr:uid="{00000000-0005-0000-0000-00005F9D0000}"/>
    <cellStyle name="Vírgula 2 4 2 4" xfId="1087" xr:uid="{00000000-0005-0000-0000-0000609D0000}"/>
    <cellStyle name="Vírgula 2 4 2 4 2" xfId="2437" xr:uid="{00000000-0005-0000-0000-0000619D0000}"/>
    <cellStyle name="Vírgula 2 4 2 4 2 2" xfId="29699" xr:uid="{00000000-0005-0000-0000-0000629D0000}"/>
    <cellStyle name="Vírgula 2 4 2 4 3" xfId="39879" xr:uid="{00000000-0005-0000-0000-0000639D0000}"/>
    <cellStyle name="Vírgula 2 4 2 4 4" xfId="19519" xr:uid="{00000000-0005-0000-0000-0000649D0000}"/>
    <cellStyle name="Vírgula 2 4 2 4 5" xfId="10515" xr:uid="{00000000-0005-0000-0000-0000659D0000}"/>
    <cellStyle name="Vírgula 2 4 2 5" xfId="1763" xr:uid="{00000000-0005-0000-0000-0000669D0000}"/>
    <cellStyle name="Vírgula 2 4 2 5 2" xfId="24204" xr:uid="{00000000-0005-0000-0000-0000679D0000}"/>
    <cellStyle name="Vírgula 2 4 2 6" xfId="3111" xr:uid="{00000000-0005-0000-0000-0000689D0000}"/>
    <cellStyle name="Vírgula 2 4 2 6 2" xfId="34384" xr:uid="{00000000-0005-0000-0000-0000699D0000}"/>
    <cellStyle name="Vírgula 2 4 2 7" xfId="14023" xr:uid="{00000000-0005-0000-0000-00006A9D0000}"/>
    <cellStyle name="Vírgula 2 4 2 8" xfId="5017" xr:uid="{00000000-0005-0000-0000-00006B9D0000}"/>
    <cellStyle name="Vírgula 2 4 3" xfId="5893" xr:uid="{00000000-0005-0000-0000-00006C9D0000}"/>
    <cellStyle name="Vírgula 2 4 3 2" xfId="25080" xr:uid="{00000000-0005-0000-0000-00006D9D0000}"/>
    <cellStyle name="Vírgula 2 4 3 3" xfId="35260" xr:uid="{00000000-0005-0000-0000-00006E9D0000}"/>
    <cellStyle name="Vírgula 2 4 3 4" xfId="14899" xr:uid="{00000000-0005-0000-0000-00006F9D0000}"/>
    <cellStyle name="Vírgula 2 4 4" xfId="7646" xr:uid="{00000000-0005-0000-0000-0000709D0000}"/>
    <cellStyle name="Vírgula 2 4 4 2" xfId="26833" xr:uid="{00000000-0005-0000-0000-0000719D0000}"/>
    <cellStyle name="Vírgula 2 4 4 3" xfId="37013" xr:uid="{00000000-0005-0000-0000-0000729D0000}"/>
    <cellStyle name="Vírgula 2 4 4 4" xfId="16652" xr:uid="{00000000-0005-0000-0000-0000739D0000}"/>
    <cellStyle name="Vírgula 2 4 5" xfId="9639" xr:uid="{00000000-0005-0000-0000-0000749D0000}"/>
    <cellStyle name="Vírgula 2 4 5 2" xfId="28823" xr:uid="{00000000-0005-0000-0000-0000759D0000}"/>
    <cellStyle name="Vírgula 2 4 5 3" xfId="39003" xr:uid="{00000000-0005-0000-0000-0000769D0000}"/>
    <cellStyle name="Vírgula 2 4 5 4" xfId="18643" xr:uid="{00000000-0005-0000-0000-0000779D0000}"/>
    <cellStyle name="Vírgula 2 4 6" xfId="11392" xr:uid="{00000000-0005-0000-0000-0000789D0000}"/>
    <cellStyle name="Vírgula 2 4 6 2" xfId="30576" xr:uid="{00000000-0005-0000-0000-0000799D0000}"/>
    <cellStyle name="Vírgula 2 4 6 3" xfId="40756" xr:uid="{00000000-0005-0000-0000-00007A9D0000}"/>
    <cellStyle name="Vírgula 2 4 6 4" xfId="20396" xr:uid="{00000000-0005-0000-0000-00007B9D0000}"/>
    <cellStyle name="Vírgula 2 4 7" xfId="12268" xr:uid="{00000000-0005-0000-0000-00007C9D0000}"/>
    <cellStyle name="Vírgula 2 4 7 2" xfId="31452" xr:uid="{00000000-0005-0000-0000-00007D9D0000}"/>
    <cellStyle name="Vírgula 2 4 7 3" xfId="41632" xr:uid="{00000000-0005-0000-0000-00007E9D0000}"/>
    <cellStyle name="Vírgula 2 4 7 4" xfId="21272" xr:uid="{00000000-0005-0000-0000-00007F9D0000}"/>
    <cellStyle name="Vírgula 2 4 8" xfId="22149" xr:uid="{00000000-0005-0000-0000-0000809D0000}"/>
    <cellStyle name="Vírgula 2 4 8 2" xfId="32329" xr:uid="{00000000-0005-0000-0000-0000819D0000}"/>
    <cellStyle name="Vírgula 2 4 8 3" xfId="42509" xr:uid="{00000000-0005-0000-0000-0000829D0000}"/>
    <cellStyle name="Vírgula 2 4 9" xfId="23328" xr:uid="{00000000-0005-0000-0000-0000839D0000}"/>
    <cellStyle name="Vírgula 2 5" xfId="320" xr:uid="{00000000-0005-0000-0000-0000849D0000}"/>
    <cellStyle name="Vírgula 2 5 2" xfId="415" xr:uid="{00000000-0005-0000-0000-0000859D0000}"/>
    <cellStyle name="Vírgula 2 5 2 2" xfId="581" xr:uid="{00000000-0005-0000-0000-0000869D0000}"/>
    <cellStyle name="Vírgula 2 5 2 2 2" xfId="916" xr:uid="{00000000-0005-0000-0000-0000879D0000}"/>
    <cellStyle name="Vírgula 2 5 2 2 2 2" xfId="1589" xr:uid="{00000000-0005-0000-0000-0000889D0000}"/>
    <cellStyle name="Vírgula 2 5 2 2 2 2 2" xfId="2939" xr:uid="{00000000-0005-0000-0000-0000899D0000}"/>
    <cellStyle name="Vírgula 2 5 2 2 2 3" xfId="2265" xr:uid="{00000000-0005-0000-0000-00008A9D0000}"/>
    <cellStyle name="Vírgula 2 5 2 2 2 4" xfId="3613" xr:uid="{00000000-0005-0000-0000-00008B9D0000}"/>
    <cellStyle name="Vírgula 2 5 2 2 3" xfId="1254" xr:uid="{00000000-0005-0000-0000-00008C9D0000}"/>
    <cellStyle name="Vírgula 2 5 2 2 3 2" xfId="2604" xr:uid="{00000000-0005-0000-0000-00008D9D0000}"/>
    <cellStyle name="Vírgula 2 5 2 2 4" xfId="1930" xr:uid="{00000000-0005-0000-0000-00008E9D0000}"/>
    <cellStyle name="Vírgula 2 5 2 2 5" xfId="3278" xr:uid="{00000000-0005-0000-0000-00008F9D0000}"/>
    <cellStyle name="Vírgula 2 5 2 2 6" xfId="25518" xr:uid="{00000000-0005-0000-0000-0000909D0000}"/>
    <cellStyle name="Vírgula 2 5 2 3" xfId="750" xr:uid="{00000000-0005-0000-0000-0000919D0000}"/>
    <cellStyle name="Vírgula 2 5 2 3 2" xfId="1423" xr:uid="{00000000-0005-0000-0000-0000929D0000}"/>
    <cellStyle name="Vírgula 2 5 2 3 2 2" xfId="2773" xr:uid="{00000000-0005-0000-0000-0000939D0000}"/>
    <cellStyle name="Vírgula 2 5 2 3 3" xfId="2099" xr:uid="{00000000-0005-0000-0000-0000949D0000}"/>
    <cellStyle name="Vírgula 2 5 2 3 4" xfId="3447" xr:uid="{00000000-0005-0000-0000-0000959D0000}"/>
    <cellStyle name="Vírgula 2 5 2 3 5" xfId="35698" xr:uid="{00000000-0005-0000-0000-0000969D0000}"/>
    <cellStyle name="Vírgula 2 5 2 4" xfId="1088" xr:uid="{00000000-0005-0000-0000-0000979D0000}"/>
    <cellStyle name="Vírgula 2 5 2 4 2" xfId="2438" xr:uid="{00000000-0005-0000-0000-0000989D0000}"/>
    <cellStyle name="Vírgula 2 5 2 4 3" xfId="15337" xr:uid="{00000000-0005-0000-0000-0000999D0000}"/>
    <cellStyle name="Vírgula 2 5 2 5" xfId="1764" xr:uid="{00000000-0005-0000-0000-00009A9D0000}"/>
    <cellStyle name="Vírgula 2 5 2 6" xfId="3112" xr:uid="{00000000-0005-0000-0000-00009B9D0000}"/>
    <cellStyle name="Vírgula 2 5 2 7" xfId="6331" xr:uid="{00000000-0005-0000-0000-00009C9D0000}"/>
    <cellStyle name="Vírgula 2 5 3" xfId="8084" xr:uid="{00000000-0005-0000-0000-00009D9D0000}"/>
    <cellStyle name="Vírgula 2 5 3 2" xfId="27271" xr:uid="{00000000-0005-0000-0000-00009E9D0000}"/>
    <cellStyle name="Vírgula 2 5 3 3" xfId="37451" xr:uid="{00000000-0005-0000-0000-00009F9D0000}"/>
    <cellStyle name="Vírgula 2 5 3 4" xfId="17090" xr:uid="{00000000-0005-0000-0000-0000A09D0000}"/>
    <cellStyle name="Vírgula 2 5 4" xfId="10077" xr:uid="{00000000-0005-0000-0000-0000A19D0000}"/>
    <cellStyle name="Vírgula 2 5 4 2" xfId="29261" xr:uid="{00000000-0005-0000-0000-0000A29D0000}"/>
    <cellStyle name="Vírgula 2 5 4 3" xfId="39441" xr:uid="{00000000-0005-0000-0000-0000A39D0000}"/>
    <cellStyle name="Vírgula 2 5 4 4" xfId="19081" xr:uid="{00000000-0005-0000-0000-0000A49D0000}"/>
    <cellStyle name="Vírgula 2 5 5" xfId="23766" xr:uid="{00000000-0005-0000-0000-0000A59D0000}"/>
    <cellStyle name="Vírgula 2 5 6" xfId="33946" xr:uid="{00000000-0005-0000-0000-0000A69D0000}"/>
    <cellStyle name="Vírgula 2 5 7" xfId="13585" xr:uid="{00000000-0005-0000-0000-0000A79D0000}"/>
    <cellStyle name="Vírgula 2 5 8" xfId="4579" xr:uid="{00000000-0005-0000-0000-0000A89D0000}"/>
    <cellStyle name="Vírgula 2 6" xfId="321" xr:uid="{00000000-0005-0000-0000-0000A99D0000}"/>
    <cellStyle name="Vírgula 2 6 2" xfId="416" xr:uid="{00000000-0005-0000-0000-0000AA9D0000}"/>
    <cellStyle name="Vírgula 2 6 2 2" xfId="582" xr:uid="{00000000-0005-0000-0000-0000AB9D0000}"/>
    <cellStyle name="Vírgula 2 6 2 2 2" xfId="917" xr:uid="{00000000-0005-0000-0000-0000AC9D0000}"/>
    <cellStyle name="Vírgula 2 6 2 2 2 2" xfId="1590" xr:uid="{00000000-0005-0000-0000-0000AD9D0000}"/>
    <cellStyle name="Vírgula 2 6 2 2 2 2 2" xfId="2940" xr:uid="{00000000-0005-0000-0000-0000AE9D0000}"/>
    <cellStyle name="Vírgula 2 6 2 2 2 3" xfId="2266" xr:uid="{00000000-0005-0000-0000-0000AF9D0000}"/>
    <cellStyle name="Vírgula 2 6 2 2 2 4" xfId="3614" xr:uid="{00000000-0005-0000-0000-0000B09D0000}"/>
    <cellStyle name="Vírgula 2 6 2 2 3" xfId="1255" xr:uid="{00000000-0005-0000-0000-0000B19D0000}"/>
    <cellStyle name="Vírgula 2 6 2 2 3 2" xfId="2605" xr:uid="{00000000-0005-0000-0000-0000B29D0000}"/>
    <cellStyle name="Vírgula 2 6 2 2 4" xfId="1931" xr:uid="{00000000-0005-0000-0000-0000B39D0000}"/>
    <cellStyle name="Vírgula 2 6 2 2 5" xfId="3279" xr:uid="{00000000-0005-0000-0000-0000B49D0000}"/>
    <cellStyle name="Vírgula 2 6 2 2 6" xfId="28162" xr:uid="{00000000-0005-0000-0000-0000B59D0000}"/>
    <cellStyle name="Vírgula 2 6 2 3" xfId="751" xr:uid="{00000000-0005-0000-0000-0000B69D0000}"/>
    <cellStyle name="Vírgula 2 6 2 3 2" xfId="1424" xr:uid="{00000000-0005-0000-0000-0000B79D0000}"/>
    <cellStyle name="Vírgula 2 6 2 3 2 2" xfId="2774" xr:uid="{00000000-0005-0000-0000-0000B89D0000}"/>
    <cellStyle name="Vírgula 2 6 2 3 3" xfId="2100" xr:uid="{00000000-0005-0000-0000-0000B99D0000}"/>
    <cellStyle name="Vírgula 2 6 2 3 4" xfId="3448" xr:uid="{00000000-0005-0000-0000-0000BA9D0000}"/>
    <cellStyle name="Vírgula 2 6 2 3 5" xfId="38342" xr:uid="{00000000-0005-0000-0000-0000BB9D0000}"/>
    <cellStyle name="Vírgula 2 6 2 4" xfId="1089" xr:uid="{00000000-0005-0000-0000-0000BC9D0000}"/>
    <cellStyle name="Vírgula 2 6 2 4 2" xfId="2439" xr:uid="{00000000-0005-0000-0000-0000BD9D0000}"/>
    <cellStyle name="Vírgula 2 6 2 4 3" xfId="17982" xr:uid="{00000000-0005-0000-0000-0000BE9D0000}"/>
    <cellStyle name="Vírgula 2 6 2 5" xfId="1765" xr:uid="{00000000-0005-0000-0000-0000BF9D0000}"/>
    <cellStyle name="Vírgula 2 6 2 6" xfId="3113" xr:uid="{00000000-0005-0000-0000-0000C09D0000}"/>
    <cellStyle name="Vírgula 2 6 2 7" xfId="8978" xr:uid="{00000000-0005-0000-0000-0000C19D0000}"/>
    <cellStyle name="Vírgula 2 6 3" xfId="498" xr:uid="{00000000-0005-0000-0000-0000C29D0000}"/>
    <cellStyle name="Vírgula 2 6 3 2" xfId="833" xr:uid="{00000000-0005-0000-0000-0000C39D0000}"/>
    <cellStyle name="Vírgula 2 6 3 2 2" xfId="1506" xr:uid="{00000000-0005-0000-0000-0000C49D0000}"/>
    <cellStyle name="Vírgula 2 6 3 2 2 2" xfId="2856" xr:uid="{00000000-0005-0000-0000-0000C59D0000}"/>
    <cellStyle name="Vírgula 2 6 3 2 3" xfId="2182" xr:uid="{00000000-0005-0000-0000-0000C69D0000}"/>
    <cellStyle name="Vírgula 2 6 3 2 4" xfId="3530" xr:uid="{00000000-0005-0000-0000-0000C79D0000}"/>
    <cellStyle name="Vírgula 2 6 3 3" xfId="1171" xr:uid="{00000000-0005-0000-0000-0000C89D0000}"/>
    <cellStyle name="Vírgula 2 6 3 3 2" xfId="2521" xr:uid="{00000000-0005-0000-0000-0000C99D0000}"/>
    <cellStyle name="Vírgula 2 6 3 4" xfId="1847" xr:uid="{00000000-0005-0000-0000-0000CA9D0000}"/>
    <cellStyle name="Vírgula 2 6 3 5" xfId="3195" xr:uid="{00000000-0005-0000-0000-0000CB9D0000}"/>
    <cellStyle name="Vírgula 2 6 3 6" xfId="24642" xr:uid="{00000000-0005-0000-0000-0000CC9D0000}"/>
    <cellStyle name="Vírgula 2 6 4" xfId="667" xr:uid="{00000000-0005-0000-0000-0000CD9D0000}"/>
    <cellStyle name="Vírgula 2 6 4 2" xfId="1340" xr:uid="{00000000-0005-0000-0000-0000CE9D0000}"/>
    <cellStyle name="Vírgula 2 6 4 2 2" xfId="2690" xr:uid="{00000000-0005-0000-0000-0000CF9D0000}"/>
    <cellStyle name="Vírgula 2 6 4 3" xfId="2016" xr:uid="{00000000-0005-0000-0000-0000D09D0000}"/>
    <cellStyle name="Vírgula 2 6 4 4" xfId="3364" xr:uid="{00000000-0005-0000-0000-0000D19D0000}"/>
    <cellStyle name="Vírgula 2 6 4 5" xfId="34822" xr:uid="{00000000-0005-0000-0000-0000D29D0000}"/>
    <cellStyle name="Vírgula 2 6 5" xfId="1005" xr:uid="{00000000-0005-0000-0000-0000D39D0000}"/>
    <cellStyle name="Vírgula 2 6 5 2" xfId="2355" xr:uid="{00000000-0005-0000-0000-0000D49D0000}"/>
    <cellStyle name="Vírgula 2 6 5 3" xfId="14461" xr:uid="{00000000-0005-0000-0000-0000D59D0000}"/>
    <cellStyle name="Vírgula 2 6 6" xfId="1681" xr:uid="{00000000-0005-0000-0000-0000D69D0000}"/>
    <cellStyle name="Vírgula 2 6 7" xfId="3029" xr:uid="{00000000-0005-0000-0000-0000D79D0000}"/>
    <cellStyle name="Vírgula 2 6 8" xfId="5455" xr:uid="{00000000-0005-0000-0000-0000D89D0000}"/>
    <cellStyle name="Vírgula 2 7" xfId="409" xr:uid="{00000000-0005-0000-0000-0000D99D0000}"/>
    <cellStyle name="Vírgula 2 7 2" xfId="575" xr:uid="{00000000-0005-0000-0000-0000DA9D0000}"/>
    <cellStyle name="Vírgula 2 7 2 2" xfId="910" xr:uid="{00000000-0005-0000-0000-0000DB9D0000}"/>
    <cellStyle name="Vírgula 2 7 2 2 2" xfId="1583" xr:uid="{00000000-0005-0000-0000-0000DC9D0000}"/>
    <cellStyle name="Vírgula 2 7 2 2 2 2" xfId="2933" xr:uid="{00000000-0005-0000-0000-0000DD9D0000}"/>
    <cellStyle name="Vírgula 2 7 2 2 3" xfId="2259" xr:uid="{00000000-0005-0000-0000-0000DE9D0000}"/>
    <cellStyle name="Vírgula 2 7 2 2 4" xfId="3607" xr:uid="{00000000-0005-0000-0000-0000DF9D0000}"/>
    <cellStyle name="Vírgula 2 7 2 3" xfId="1248" xr:uid="{00000000-0005-0000-0000-0000E09D0000}"/>
    <cellStyle name="Vírgula 2 7 2 3 2" xfId="2598" xr:uid="{00000000-0005-0000-0000-0000E19D0000}"/>
    <cellStyle name="Vírgula 2 7 2 4" xfId="1924" xr:uid="{00000000-0005-0000-0000-0000E29D0000}"/>
    <cellStyle name="Vírgula 2 7 2 5" xfId="3272" xr:uid="{00000000-0005-0000-0000-0000E39D0000}"/>
    <cellStyle name="Vírgula 2 7 2 6" xfId="26395" xr:uid="{00000000-0005-0000-0000-0000E49D0000}"/>
    <cellStyle name="Vírgula 2 7 3" xfId="744" xr:uid="{00000000-0005-0000-0000-0000E59D0000}"/>
    <cellStyle name="Vírgula 2 7 3 2" xfId="1417" xr:uid="{00000000-0005-0000-0000-0000E69D0000}"/>
    <cellStyle name="Vírgula 2 7 3 2 2" xfId="2767" xr:uid="{00000000-0005-0000-0000-0000E79D0000}"/>
    <cellStyle name="Vírgula 2 7 3 3" xfId="2093" xr:uid="{00000000-0005-0000-0000-0000E89D0000}"/>
    <cellStyle name="Vírgula 2 7 3 4" xfId="3441" xr:uid="{00000000-0005-0000-0000-0000E99D0000}"/>
    <cellStyle name="Vírgula 2 7 3 5" xfId="36575" xr:uid="{00000000-0005-0000-0000-0000EA9D0000}"/>
    <cellStyle name="Vírgula 2 7 4" xfId="1082" xr:uid="{00000000-0005-0000-0000-0000EB9D0000}"/>
    <cellStyle name="Vírgula 2 7 4 2" xfId="2432" xr:uid="{00000000-0005-0000-0000-0000EC9D0000}"/>
    <cellStyle name="Vírgula 2 7 4 3" xfId="16214" xr:uid="{00000000-0005-0000-0000-0000ED9D0000}"/>
    <cellStyle name="Vírgula 2 7 5" xfId="1758" xr:uid="{00000000-0005-0000-0000-0000EE9D0000}"/>
    <cellStyle name="Vírgula 2 7 6" xfId="3106" xr:uid="{00000000-0005-0000-0000-0000EF9D0000}"/>
    <cellStyle name="Vírgula 2 7 7" xfId="7208" xr:uid="{00000000-0005-0000-0000-0000F09D0000}"/>
    <cellStyle name="Vírgula 2 8" xfId="9201" xr:uid="{00000000-0005-0000-0000-0000F19D0000}"/>
    <cellStyle name="Vírgula 2 8 2" xfId="28385" xr:uid="{00000000-0005-0000-0000-0000F29D0000}"/>
    <cellStyle name="Vírgula 2 8 3" xfId="38565" xr:uid="{00000000-0005-0000-0000-0000F39D0000}"/>
    <cellStyle name="Vírgula 2 8 4" xfId="18205" xr:uid="{00000000-0005-0000-0000-0000F49D0000}"/>
    <cellStyle name="Vírgula 2 9" xfId="10954" xr:uid="{00000000-0005-0000-0000-0000F59D0000}"/>
    <cellStyle name="Vírgula 2 9 2" xfId="30138" xr:uid="{00000000-0005-0000-0000-0000F69D0000}"/>
    <cellStyle name="Vírgula 2 9 3" xfId="40318" xr:uid="{00000000-0005-0000-0000-0000F79D0000}"/>
    <cellStyle name="Vírgula 2 9 4" xfId="19958" xr:uid="{00000000-0005-0000-0000-0000F89D0000}"/>
    <cellStyle name="Vírgula 2_planilha_de_impacto_02122013_1385998620 (1) FEV2014" xfId="322" xr:uid="{00000000-0005-0000-0000-0000F99D0000}"/>
    <cellStyle name="Vírgula 20" xfId="345" xr:uid="{00000000-0005-0000-0000-0000FA9D0000}"/>
    <cellStyle name="Vírgula 20 2" xfId="438" xr:uid="{00000000-0005-0000-0000-0000FB9D0000}"/>
    <cellStyle name="Vírgula 20 2 2" xfId="604" xr:uid="{00000000-0005-0000-0000-0000FC9D0000}"/>
    <cellStyle name="Vírgula 20 2 2 2" xfId="939" xr:uid="{00000000-0005-0000-0000-0000FD9D0000}"/>
    <cellStyle name="Vírgula 20 2 2 2 2" xfId="1612" xr:uid="{00000000-0005-0000-0000-0000FE9D0000}"/>
    <cellStyle name="Vírgula 20 2 2 2 2 2" xfId="2962" xr:uid="{00000000-0005-0000-0000-0000FF9D0000}"/>
    <cellStyle name="Vírgula 20 2 2 2 3" xfId="2288" xr:uid="{00000000-0005-0000-0000-0000009E0000}"/>
    <cellStyle name="Vírgula 20 2 2 2 4" xfId="3636" xr:uid="{00000000-0005-0000-0000-0000019E0000}"/>
    <cellStyle name="Vírgula 20 2 2 3" xfId="1277" xr:uid="{00000000-0005-0000-0000-0000029E0000}"/>
    <cellStyle name="Vírgula 20 2 2 3 2" xfId="2627" xr:uid="{00000000-0005-0000-0000-0000039E0000}"/>
    <cellStyle name="Vírgula 20 2 2 4" xfId="1953" xr:uid="{00000000-0005-0000-0000-0000049E0000}"/>
    <cellStyle name="Vírgula 20 2 2 5" xfId="3301" xr:uid="{00000000-0005-0000-0000-0000059E0000}"/>
    <cellStyle name="Vírgula 20 2 3" xfId="773" xr:uid="{00000000-0005-0000-0000-0000069E0000}"/>
    <cellStyle name="Vírgula 20 2 3 2" xfId="1446" xr:uid="{00000000-0005-0000-0000-0000079E0000}"/>
    <cellStyle name="Vírgula 20 2 3 2 2" xfId="2796" xr:uid="{00000000-0005-0000-0000-0000089E0000}"/>
    <cellStyle name="Vírgula 20 2 3 3" xfId="2122" xr:uid="{00000000-0005-0000-0000-0000099E0000}"/>
    <cellStyle name="Vírgula 20 2 3 4" xfId="3470" xr:uid="{00000000-0005-0000-0000-00000A9E0000}"/>
    <cellStyle name="Vírgula 20 2 4" xfId="1111" xr:uid="{00000000-0005-0000-0000-00000B9E0000}"/>
    <cellStyle name="Vírgula 20 2 4 2" xfId="2461" xr:uid="{00000000-0005-0000-0000-00000C9E0000}"/>
    <cellStyle name="Vírgula 20 2 5" xfId="1787" xr:uid="{00000000-0005-0000-0000-00000D9E0000}"/>
    <cellStyle name="Vírgula 20 2 6" xfId="3135" xr:uid="{00000000-0005-0000-0000-00000E9E0000}"/>
    <cellStyle name="Vírgula 20 3" xfId="511" xr:uid="{00000000-0005-0000-0000-00000F9E0000}"/>
    <cellStyle name="Vírgula 20 3 2" xfId="846" xr:uid="{00000000-0005-0000-0000-0000109E0000}"/>
    <cellStyle name="Vírgula 20 3 2 2" xfId="1519" xr:uid="{00000000-0005-0000-0000-0000119E0000}"/>
    <cellStyle name="Vírgula 20 3 2 2 2" xfId="2869" xr:uid="{00000000-0005-0000-0000-0000129E0000}"/>
    <cellStyle name="Vírgula 20 3 2 3" xfId="2195" xr:uid="{00000000-0005-0000-0000-0000139E0000}"/>
    <cellStyle name="Vírgula 20 3 2 4" xfId="3543" xr:uid="{00000000-0005-0000-0000-0000149E0000}"/>
    <cellStyle name="Vírgula 20 3 3" xfId="1184" xr:uid="{00000000-0005-0000-0000-0000159E0000}"/>
    <cellStyle name="Vírgula 20 3 3 2" xfId="2534" xr:uid="{00000000-0005-0000-0000-0000169E0000}"/>
    <cellStyle name="Vírgula 20 3 4" xfId="1860" xr:uid="{00000000-0005-0000-0000-0000179E0000}"/>
    <cellStyle name="Vírgula 20 3 5" xfId="3208" xr:uid="{00000000-0005-0000-0000-0000189E0000}"/>
    <cellStyle name="Vírgula 20 4" xfId="680" xr:uid="{00000000-0005-0000-0000-0000199E0000}"/>
    <cellStyle name="Vírgula 20 4 2" xfId="1353" xr:uid="{00000000-0005-0000-0000-00001A9E0000}"/>
    <cellStyle name="Vírgula 20 4 2 2" xfId="2703" xr:uid="{00000000-0005-0000-0000-00001B9E0000}"/>
    <cellStyle name="Vírgula 20 4 3" xfId="2029" xr:uid="{00000000-0005-0000-0000-00001C9E0000}"/>
    <cellStyle name="Vírgula 20 4 4" xfId="3377" xr:uid="{00000000-0005-0000-0000-00001D9E0000}"/>
    <cellStyle name="Vírgula 20 5" xfId="1018" xr:uid="{00000000-0005-0000-0000-00001E9E0000}"/>
    <cellStyle name="Vírgula 20 5 2" xfId="2368" xr:uid="{00000000-0005-0000-0000-00001F9E0000}"/>
    <cellStyle name="Vírgula 20 6" xfId="1694" xr:uid="{00000000-0005-0000-0000-0000209E0000}"/>
    <cellStyle name="Vírgula 20 7" xfId="3042" xr:uid="{00000000-0005-0000-0000-0000219E0000}"/>
    <cellStyle name="Vírgula 21" xfId="346" xr:uid="{00000000-0005-0000-0000-0000229E0000}"/>
    <cellStyle name="Vírgula 21 2" xfId="439" xr:uid="{00000000-0005-0000-0000-0000239E0000}"/>
    <cellStyle name="Vírgula 21 2 2" xfId="605" xr:uid="{00000000-0005-0000-0000-0000249E0000}"/>
    <cellStyle name="Vírgula 21 2 2 2" xfId="940" xr:uid="{00000000-0005-0000-0000-0000259E0000}"/>
    <cellStyle name="Vírgula 21 2 2 2 2" xfId="1613" xr:uid="{00000000-0005-0000-0000-0000269E0000}"/>
    <cellStyle name="Vírgula 21 2 2 2 2 2" xfId="2963" xr:uid="{00000000-0005-0000-0000-0000279E0000}"/>
    <cellStyle name="Vírgula 21 2 2 2 3" xfId="2289" xr:uid="{00000000-0005-0000-0000-0000289E0000}"/>
    <cellStyle name="Vírgula 21 2 2 2 4" xfId="3637" xr:uid="{00000000-0005-0000-0000-0000299E0000}"/>
    <cellStyle name="Vírgula 21 2 2 3" xfId="1278" xr:uid="{00000000-0005-0000-0000-00002A9E0000}"/>
    <cellStyle name="Vírgula 21 2 2 3 2" xfId="2628" xr:uid="{00000000-0005-0000-0000-00002B9E0000}"/>
    <cellStyle name="Vírgula 21 2 2 4" xfId="1954" xr:uid="{00000000-0005-0000-0000-00002C9E0000}"/>
    <cellStyle name="Vírgula 21 2 2 5" xfId="3302" xr:uid="{00000000-0005-0000-0000-00002D9E0000}"/>
    <cellStyle name="Vírgula 21 2 3" xfId="774" xr:uid="{00000000-0005-0000-0000-00002E9E0000}"/>
    <cellStyle name="Vírgula 21 2 3 2" xfId="1447" xr:uid="{00000000-0005-0000-0000-00002F9E0000}"/>
    <cellStyle name="Vírgula 21 2 3 2 2" xfId="2797" xr:uid="{00000000-0005-0000-0000-0000309E0000}"/>
    <cellStyle name="Vírgula 21 2 3 3" xfId="2123" xr:uid="{00000000-0005-0000-0000-0000319E0000}"/>
    <cellStyle name="Vírgula 21 2 3 4" xfId="3471" xr:uid="{00000000-0005-0000-0000-0000329E0000}"/>
    <cellStyle name="Vírgula 21 2 4" xfId="1112" xr:uid="{00000000-0005-0000-0000-0000339E0000}"/>
    <cellStyle name="Vírgula 21 2 4 2" xfId="2462" xr:uid="{00000000-0005-0000-0000-0000349E0000}"/>
    <cellStyle name="Vírgula 21 2 5" xfId="1788" xr:uid="{00000000-0005-0000-0000-0000359E0000}"/>
    <cellStyle name="Vírgula 21 2 6" xfId="3136" xr:uid="{00000000-0005-0000-0000-0000369E0000}"/>
    <cellStyle name="Vírgula 21 3" xfId="512" xr:uid="{00000000-0005-0000-0000-0000379E0000}"/>
    <cellStyle name="Vírgula 21 3 2" xfId="847" xr:uid="{00000000-0005-0000-0000-0000389E0000}"/>
    <cellStyle name="Vírgula 21 3 2 2" xfId="1520" xr:uid="{00000000-0005-0000-0000-0000399E0000}"/>
    <cellStyle name="Vírgula 21 3 2 2 2" xfId="2870" xr:uid="{00000000-0005-0000-0000-00003A9E0000}"/>
    <cellStyle name="Vírgula 21 3 2 3" xfId="2196" xr:uid="{00000000-0005-0000-0000-00003B9E0000}"/>
    <cellStyle name="Vírgula 21 3 2 4" xfId="3544" xr:uid="{00000000-0005-0000-0000-00003C9E0000}"/>
    <cellStyle name="Vírgula 21 3 3" xfId="1185" xr:uid="{00000000-0005-0000-0000-00003D9E0000}"/>
    <cellStyle name="Vírgula 21 3 3 2" xfId="2535" xr:uid="{00000000-0005-0000-0000-00003E9E0000}"/>
    <cellStyle name="Vírgula 21 3 4" xfId="1861" xr:uid="{00000000-0005-0000-0000-00003F9E0000}"/>
    <cellStyle name="Vírgula 21 3 5" xfId="3209" xr:uid="{00000000-0005-0000-0000-0000409E0000}"/>
    <cellStyle name="Vírgula 21 4" xfId="681" xr:uid="{00000000-0005-0000-0000-0000419E0000}"/>
    <cellStyle name="Vírgula 21 4 2" xfId="1354" xr:uid="{00000000-0005-0000-0000-0000429E0000}"/>
    <cellStyle name="Vírgula 21 4 2 2" xfId="2704" xr:uid="{00000000-0005-0000-0000-0000439E0000}"/>
    <cellStyle name="Vírgula 21 4 3" xfId="2030" xr:uid="{00000000-0005-0000-0000-0000449E0000}"/>
    <cellStyle name="Vírgula 21 4 4" xfId="3378" xr:uid="{00000000-0005-0000-0000-0000459E0000}"/>
    <cellStyle name="Vírgula 21 5" xfId="1019" xr:uid="{00000000-0005-0000-0000-0000469E0000}"/>
    <cellStyle name="Vírgula 21 5 2" xfId="2369" xr:uid="{00000000-0005-0000-0000-0000479E0000}"/>
    <cellStyle name="Vírgula 21 6" xfId="1695" xr:uid="{00000000-0005-0000-0000-0000489E0000}"/>
    <cellStyle name="Vírgula 21 7" xfId="3043" xr:uid="{00000000-0005-0000-0000-0000499E0000}"/>
    <cellStyle name="Vírgula 22" xfId="348" xr:uid="{00000000-0005-0000-0000-00004A9E0000}"/>
    <cellStyle name="Vírgula 22 2" xfId="441" xr:uid="{00000000-0005-0000-0000-00004B9E0000}"/>
    <cellStyle name="Vírgula 22 2 2" xfId="607" xr:uid="{00000000-0005-0000-0000-00004C9E0000}"/>
    <cellStyle name="Vírgula 22 2 2 2" xfId="942" xr:uid="{00000000-0005-0000-0000-00004D9E0000}"/>
    <cellStyle name="Vírgula 22 2 2 2 2" xfId="1615" xr:uid="{00000000-0005-0000-0000-00004E9E0000}"/>
    <cellStyle name="Vírgula 22 2 2 2 2 2" xfId="2965" xr:uid="{00000000-0005-0000-0000-00004F9E0000}"/>
    <cellStyle name="Vírgula 22 2 2 2 3" xfId="2291" xr:uid="{00000000-0005-0000-0000-0000509E0000}"/>
    <cellStyle name="Vírgula 22 2 2 2 4" xfId="3639" xr:uid="{00000000-0005-0000-0000-0000519E0000}"/>
    <cellStyle name="Vírgula 22 2 2 3" xfId="1280" xr:uid="{00000000-0005-0000-0000-0000529E0000}"/>
    <cellStyle name="Vírgula 22 2 2 3 2" xfId="2630" xr:uid="{00000000-0005-0000-0000-0000539E0000}"/>
    <cellStyle name="Vírgula 22 2 2 4" xfId="1956" xr:uid="{00000000-0005-0000-0000-0000549E0000}"/>
    <cellStyle name="Vírgula 22 2 2 5" xfId="3304" xr:uid="{00000000-0005-0000-0000-0000559E0000}"/>
    <cellStyle name="Vírgula 22 2 3" xfId="776" xr:uid="{00000000-0005-0000-0000-0000569E0000}"/>
    <cellStyle name="Vírgula 22 2 3 2" xfId="1449" xr:uid="{00000000-0005-0000-0000-0000579E0000}"/>
    <cellStyle name="Vírgula 22 2 3 2 2" xfId="2799" xr:uid="{00000000-0005-0000-0000-0000589E0000}"/>
    <cellStyle name="Vírgula 22 2 3 3" xfId="2125" xr:uid="{00000000-0005-0000-0000-0000599E0000}"/>
    <cellStyle name="Vírgula 22 2 3 4" xfId="3473" xr:uid="{00000000-0005-0000-0000-00005A9E0000}"/>
    <cellStyle name="Vírgula 22 2 4" xfId="1114" xr:uid="{00000000-0005-0000-0000-00005B9E0000}"/>
    <cellStyle name="Vírgula 22 2 4 2" xfId="2464" xr:uid="{00000000-0005-0000-0000-00005C9E0000}"/>
    <cellStyle name="Vírgula 22 2 5" xfId="1790" xr:uid="{00000000-0005-0000-0000-00005D9E0000}"/>
    <cellStyle name="Vírgula 22 2 6" xfId="3138" xr:uid="{00000000-0005-0000-0000-00005E9E0000}"/>
    <cellStyle name="Vírgula 22 3" xfId="514" xr:uid="{00000000-0005-0000-0000-00005F9E0000}"/>
    <cellStyle name="Vírgula 22 3 2" xfId="849" xr:uid="{00000000-0005-0000-0000-0000609E0000}"/>
    <cellStyle name="Vírgula 22 3 2 2" xfId="1522" xr:uid="{00000000-0005-0000-0000-0000619E0000}"/>
    <cellStyle name="Vírgula 22 3 2 2 2" xfId="2872" xr:uid="{00000000-0005-0000-0000-0000629E0000}"/>
    <cellStyle name="Vírgula 22 3 2 3" xfId="2198" xr:uid="{00000000-0005-0000-0000-0000639E0000}"/>
    <cellStyle name="Vírgula 22 3 2 4" xfId="3546" xr:uid="{00000000-0005-0000-0000-0000649E0000}"/>
    <cellStyle name="Vírgula 22 3 3" xfId="1187" xr:uid="{00000000-0005-0000-0000-0000659E0000}"/>
    <cellStyle name="Vírgula 22 3 3 2" xfId="2537" xr:uid="{00000000-0005-0000-0000-0000669E0000}"/>
    <cellStyle name="Vírgula 22 3 4" xfId="1863" xr:uid="{00000000-0005-0000-0000-0000679E0000}"/>
    <cellStyle name="Vírgula 22 3 5" xfId="3211" xr:uid="{00000000-0005-0000-0000-0000689E0000}"/>
    <cellStyle name="Vírgula 22 4" xfId="683" xr:uid="{00000000-0005-0000-0000-0000699E0000}"/>
    <cellStyle name="Vírgula 22 4 2" xfId="1356" xr:uid="{00000000-0005-0000-0000-00006A9E0000}"/>
    <cellStyle name="Vírgula 22 4 2 2" xfId="2706" xr:uid="{00000000-0005-0000-0000-00006B9E0000}"/>
    <cellStyle name="Vírgula 22 4 3" xfId="2032" xr:uid="{00000000-0005-0000-0000-00006C9E0000}"/>
    <cellStyle name="Vírgula 22 4 4" xfId="3380" xr:uid="{00000000-0005-0000-0000-00006D9E0000}"/>
    <cellStyle name="Vírgula 22 5" xfId="1021" xr:uid="{00000000-0005-0000-0000-00006E9E0000}"/>
    <cellStyle name="Vírgula 22 5 2" xfId="2371" xr:uid="{00000000-0005-0000-0000-00006F9E0000}"/>
    <cellStyle name="Vírgula 22 6" xfId="1697" xr:uid="{00000000-0005-0000-0000-0000709E0000}"/>
    <cellStyle name="Vírgula 22 7" xfId="3045" xr:uid="{00000000-0005-0000-0000-0000719E0000}"/>
    <cellStyle name="Vírgula 23" xfId="436" xr:uid="{00000000-0005-0000-0000-0000729E0000}"/>
    <cellStyle name="Vírgula 23 2" xfId="602" xr:uid="{00000000-0005-0000-0000-0000739E0000}"/>
    <cellStyle name="Vírgula 23 2 2" xfId="937" xr:uid="{00000000-0005-0000-0000-0000749E0000}"/>
    <cellStyle name="Vírgula 23 2 2 2" xfId="1610" xr:uid="{00000000-0005-0000-0000-0000759E0000}"/>
    <cellStyle name="Vírgula 23 2 2 2 2" xfId="2960" xr:uid="{00000000-0005-0000-0000-0000769E0000}"/>
    <cellStyle name="Vírgula 23 2 2 3" xfId="2286" xr:uid="{00000000-0005-0000-0000-0000779E0000}"/>
    <cellStyle name="Vírgula 23 2 2 4" xfId="3634" xr:uid="{00000000-0005-0000-0000-0000789E0000}"/>
    <cellStyle name="Vírgula 23 2 3" xfId="1275" xr:uid="{00000000-0005-0000-0000-0000799E0000}"/>
    <cellStyle name="Vírgula 23 2 3 2" xfId="2625" xr:uid="{00000000-0005-0000-0000-00007A9E0000}"/>
    <cellStyle name="Vírgula 23 2 4" xfId="1951" xr:uid="{00000000-0005-0000-0000-00007B9E0000}"/>
    <cellStyle name="Vírgula 23 2 5" xfId="3299" xr:uid="{00000000-0005-0000-0000-00007C9E0000}"/>
    <cellStyle name="Vírgula 23 3" xfId="771" xr:uid="{00000000-0005-0000-0000-00007D9E0000}"/>
    <cellStyle name="Vírgula 23 3 2" xfId="1444" xr:uid="{00000000-0005-0000-0000-00007E9E0000}"/>
    <cellStyle name="Vírgula 23 3 2 2" xfId="2794" xr:uid="{00000000-0005-0000-0000-00007F9E0000}"/>
    <cellStyle name="Vírgula 23 3 3" xfId="2120" xr:uid="{00000000-0005-0000-0000-0000809E0000}"/>
    <cellStyle name="Vírgula 23 3 4" xfId="3468" xr:uid="{00000000-0005-0000-0000-0000819E0000}"/>
    <cellStyle name="Vírgula 23 4" xfId="1109" xr:uid="{00000000-0005-0000-0000-0000829E0000}"/>
    <cellStyle name="Vírgula 23 4 2" xfId="2459" xr:uid="{00000000-0005-0000-0000-0000839E0000}"/>
    <cellStyle name="Vírgula 23 5" xfId="1785" xr:uid="{00000000-0005-0000-0000-0000849E0000}"/>
    <cellStyle name="Vírgula 23 6" xfId="3133" xr:uid="{00000000-0005-0000-0000-0000859E0000}"/>
    <cellStyle name="Vírgula 24" xfId="509" xr:uid="{00000000-0005-0000-0000-0000869E0000}"/>
    <cellStyle name="Vírgula 24 2" xfId="844" xr:uid="{00000000-0005-0000-0000-0000879E0000}"/>
    <cellStyle name="Vírgula 24 2 2" xfId="1517" xr:uid="{00000000-0005-0000-0000-0000889E0000}"/>
    <cellStyle name="Vírgula 24 2 2 2" xfId="2867" xr:uid="{00000000-0005-0000-0000-0000899E0000}"/>
    <cellStyle name="Vírgula 24 2 3" xfId="2193" xr:uid="{00000000-0005-0000-0000-00008A9E0000}"/>
    <cellStyle name="Vírgula 24 2 4" xfId="3541" xr:uid="{00000000-0005-0000-0000-00008B9E0000}"/>
    <cellStyle name="Vírgula 24 3" xfId="1182" xr:uid="{00000000-0005-0000-0000-00008C9E0000}"/>
    <cellStyle name="Vírgula 24 3 2" xfId="2532" xr:uid="{00000000-0005-0000-0000-00008D9E0000}"/>
    <cellStyle name="Vírgula 24 4" xfId="1858" xr:uid="{00000000-0005-0000-0000-00008E9E0000}"/>
    <cellStyle name="Vírgula 24 5" xfId="3206" xr:uid="{00000000-0005-0000-0000-00008F9E0000}"/>
    <cellStyle name="Vírgula 25" xfId="612" xr:uid="{00000000-0005-0000-0000-0000909E0000}"/>
    <cellStyle name="Vírgula 25 2" xfId="947" xr:uid="{00000000-0005-0000-0000-0000919E0000}"/>
    <cellStyle name="Vírgula 25 2 2" xfId="1620" xr:uid="{00000000-0005-0000-0000-0000929E0000}"/>
    <cellStyle name="Vírgula 25 2 2 2" xfId="2970" xr:uid="{00000000-0005-0000-0000-0000939E0000}"/>
    <cellStyle name="Vírgula 25 2 3" xfId="2296" xr:uid="{00000000-0005-0000-0000-0000949E0000}"/>
    <cellStyle name="Vírgula 25 2 4" xfId="3644" xr:uid="{00000000-0005-0000-0000-0000959E0000}"/>
    <cellStyle name="Vírgula 25 3" xfId="1285" xr:uid="{00000000-0005-0000-0000-0000969E0000}"/>
    <cellStyle name="Vírgula 25 3 2" xfId="2635" xr:uid="{00000000-0005-0000-0000-0000979E0000}"/>
    <cellStyle name="Vírgula 25 4" xfId="1961" xr:uid="{00000000-0005-0000-0000-0000989E0000}"/>
    <cellStyle name="Vírgula 25 5" xfId="3309" xr:uid="{00000000-0005-0000-0000-0000999E0000}"/>
    <cellStyle name="Vírgula 26" xfId="678" xr:uid="{00000000-0005-0000-0000-00009A9E0000}"/>
    <cellStyle name="Vírgula 26 2" xfId="1351" xr:uid="{00000000-0005-0000-0000-00009B9E0000}"/>
    <cellStyle name="Vírgula 26 2 2" xfId="2701" xr:uid="{00000000-0005-0000-0000-00009C9E0000}"/>
    <cellStyle name="Vírgula 26 3" xfId="2027" xr:uid="{00000000-0005-0000-0000-00009D9E0000}"/>
    <cellStyle name="Vírgula 26 4" xfId="3375" xr:uid="{00000000-0005-0000-0000-00009E9E0000}"/>
    <cellStyle name="Vírgula 27" xfId="1016" xr:uid="{00000000-0005-0000-0000-00009F9E0000}"/>
    <cellStyle name="Vírgula 27 2" xfId="2366" xr:uid="{00000000-0005-0000-0000-0000A09E0000}"/>
    <cellStyle name="Vírgula 28" xfId="1692" xr:uid="{00000000-0005-0000-0000-0000A19E0000}"/>
    <cellStyle name="Vírgula 29" xfId="3040" xr:uid="{00000000-0005-0000-0000-0000A29E0000}"/>
    <cellStyle name="Vírgula 3" xfId="323" xr:uid="{00000000-0005-0000-0000-0000A39E0000}"/>
    <cellStyle name="Vírgula 3 10" xfId="11833" xr:uid="{00000000-0005-0000-0000-0000A49E0000}"/>
    <cellStyle name="Vírgula 3 10 2" xfId="31017" xr:uid="{00000000-0005-0000-0000-0000A59E0000}"/>
    <cellStyle name="Vírgula 3 10 3" xfId="41197" xr:uid="{00000000-0005-0000-0000-0000A69E0000}"/>
    <cellStyle name="Vírgula 3 10 4" xfId="20837" xr:uid="{00000000-0005-0000-0000-0000A79E0000}"/>
    <cellStyle name="Vírgula 3 11" xfId="3695" xr:uid="{00000000-0005-0000-0000-0000A89E0000}"/>
    <cellStyle name="Vírgula 3 11 2" xfId="31894" xr:uid="{00000000-0005-0000-0000-0000A99E0000}"/>
    <cellStyle name="Vírgula 3 11 3" xfId="42074" xr:uid="{00000000-0005-0000-0000-0000AA9E0000}"/>
    <cellStyle name="Vírgula 3 11 4" xfId="21714" xr:uid="{00000000-0005-0000-0000-0000AB9E0000}"/>
    <cellStyle name="Vírgula 3 12" xfId="22607" xr:uid="{00000000-0005-0000-0000-0000AC9E0000}"/>
    <cellStyle name="Vírgula 3 12 2" xfId="32787" xr:uid="{00000000-0005-0000-0000-0000AD9E0000}"/>
    <cellStyle name="Vírgula 3 12 3" xfId="42967" xr:uid="{00000000-0005-0000-0000-0000AE9E0000}"/>
    <cellStyle name="Vírgula 3 13" xfId="22846" xr:uid="{00000000-0005-0000-0000-0000AF9E0000}"/>
    <cellStyle name="Vírgula 3 14" xfId="33026" xr:uid="{00000000-0005-0000-0000-0000B09E0000}"/>
    <cellStyle name="Vírgula 3 15" xfId="43206" xr:uid="{00000000-0005-0000-0000-0000B19E0000}"/>
    <cellStyle name="Vírgula 3 16" xfId="43445" xr:uid="{00000000-0005-0000-0000-0000B29E0000}"/>
    <cellStyle name="Vírgula 3 17" xfId="12712" xr:uid="{00000000-0005-0000-0000-0000B39E0000}"/>
    <cellStyle name="Vírgula 3 18" xfId="3659" xr:uid="{00000000-0005-0000-0000-0000B49E0000}"/>
    <cellStyle name="Vírgula 3 19" xfId="43658" xr:uid="{4627F580-2053-4F7D-87DC-ACC62EF898A5}"/>
    <cellStyle name="Vírgula 3 2" xfId="324" xr:uid="{00000000-0005-0000-0000-0000B59E0000}"/>
    <cellStyle name="Vírgula 3 2 10" xfId="21829" xr:uid="{00000000-0005-0000-0000-0000B69E0000}"/>
    <cellStyle name="Vírgula 3 2 10 2" xfId="32009" xr:uid="{00000000-0005-0000-0000-0000B79E0000}"/>
    <cellStyle name="Vírgula 3 2 10 3" xfId="42189" xr:uid="{00000000-0005-0000-0000-0000B89E0000}"/>
    <cellStyle name="Vírgula 3 2 11" xfId="22725" xr:uid="{00000000-0005-0000-0000-0000B99E0000}"/>
    <cellStyle name="Vírgula 3 2 11 2" xfId="32905" xr:uid="{00000000-0005-0000-0000-0000BA9E0000}"/>
    <cellStyle name="Vírgula 3 2 11 3" xfId="43085" xr:uid="{00000000-0005-0000-0000-0000BB9E0000}"/>
    <cellStyle name="Vírgula 3 2 12" xfId="22964" xr:uid="{00000000-0005-0000-0000-0000BC9E0000}"/>
    <cellStyle name="Vírgula 3 2 13" xfId="33144" xr:uid="{00000000-0005-0000-0000-0000BD9E0000}"/>
    <cellStyle name="Vírgula 3 2 14" xfId="43324" xr:uid="{00000000-0005-0000-0000-0000BE9E0000}"/>
    <cellStyle name="Vírgula 3 2 15" xfId="43563" xr:uid="{00000000-0005-0000-0000-0000BF9E0000}"/>
    <cellStyle name="Vírgula 3 2 16" xfId="12827" xr:uid="{00000000-0005-0000-0000-0000C09E0000}"/>
    <cellStyle name="Vírgula 3 2 17" xfId="3819" xr:uid="{00000000-0005-0000-0000-0000C19E0000}"/>
    <cellStyle name="Vírgula 3 2 2" xfId="325" xr:uid="{00000000-0005-0000-0000-0000C29E0000}"/>
    <cellStyle name="Vírgula 3 2 2 10" xfId="23227" xr:uid="{00000000-0005-0000-0000-0000C39E0000}"/>
    <cellStyle name="Vírgula 3 2 2 11" xfId="33407" xr:uid="{00000000-0005-0000-0000-0000C49E0000}"/>
    <cellStyle name="Vírgula 3 2 2 12" xfId="13046" xr:uid="{00000000-0005-0000-0000-0000C59E0000}"/>
    <cellStyle name="Vírgula 3 2 2 13" xfId="4039" xr:uid="{00000000-0005-0000-0000-0000C69E0000}"/>
    <cellStyle name="Vírgula 3 2 2 2" xfId="419" xr:uid="{00000000-0005-0000-0000-0000C79E0000}"/>
    <cellStyle name="Vírgula 3 2 2 2 10" xfId="33845" xr:uid="{00000000-0005-0000-0000-0000C89E0000}"/>
    <cellStyle name="Vírgula 3 2 2 2 11" xfId="13484" xr:uid="{00000000-0005-0000-0000-0000C99E0000}"/>
    <cellStyle name="Vírgula 3 2 2 2 12" xfId="4477" xr:uid="{00000000-0005-0000-0000-0000CA9E0000}"/>
    <cellStyle name="Vírgula 3 2 2 2 2" xfId="585" xr:uid="{00000000-0005-0000-0000-0000CB9E0000}"/>
    <cellStyle name="Vírgula 3 2 2 2 2 2" xfId="920" xr:uid="{00000000-0005-0000-0000-0000CC9E0000}"/>
    <cellStyle name="Vírgula 3 2 2 2 2 2 2" xfId="1593" xr:uid="{00000000-0005-0000-0000-0000CD9E0000}"/>
    <cellStyle name="Vírgula 3 2 2 2 2 2 2 2" xfId="2943" xr:uid="{00000000-0005-0000-0000-0000CE9E0000}"/>
    <cellStyle name="Vírgula 3 2 2 2 2 2 2 3" xfId="26293" xr:uid="{00000000-0005-0000-0000-0000CF9E0000}"/>
    <cellStyle name="Vírgula 3 2 2 2 2 2 3" xfId="2269" xr:uid="{00000000-0005-0000-0000-0000D09E0000}"/>
    <cellStyle name="Vírgula 3 2 2 2 2 2 3 2" xfId="36473" xr:uid="{00000000-0005-0000-0000-0000D19E0000}"/>
    <cellStyle name="Vírgula 3 2 2 2 2 2 4" xfId="3617" xr:uid="{00000000-0005-0000-0000-0000D29E0000}"/>
    <cellStyle name="Vírgula 3 2 2 2 2 2 4 2" xfId="16112" xr:uid="{00000000-0005-0000-0000-0000D39E0000}"/>
    <cellStyle name="Vírgula 3 2 2 2 2 2 5" xfId="7106" xr:uid="{00000000-0005-0000-0000-0000D49E0000}"/>
    <cellStyle name="Vírgula 3 2 2 2 2 3" xfId="1258" xr:uid="{00000000-0005-0000-0000-0000D59E0000}"/>
    <cellStyle name="Vírgula 3 2 2 2 2 3 2" xfId="2608" xr:uid="{00000000-0005-0000-0000-0000D69E0000}"/>
    <cellStyle name="Vírgula 3 2 2 2 2 3 2 2" xfId="28046" xr:uid="{00000000-0005-0000-0000-0000D79E0000}"/>
    <cellStyle name="Vírgula 3 2 2 2 2 3 3" xfId="38226" xr:uid="{00000000-0005-0000-0000-0000D89E0000}"/>
    <cellStyle name="Vírgula 3 2 2 2 2 3 4" xfId="17865" xr:uid="{00000000-0005-0000-0000-0000D99E0000}"/>
    <cellStyle name="Vírgula 3 2 2 2 2 3 5" xfId="8859" xr:uid="{00000000-0005-0000-0000-0000DA9E0000}"/>
    <cellStyle name="Vírgula 3 2 2 2 2 4" xfId="1934" xr:uid="{00000000-0005-0000-0000-0000DB9E0000}"/>
    <cellStyle name="Vírgula 3 2 2 2 2 4 2" xfId="30036" xr:uid="{00000000-0005-0000-0000-0000DC9E0000}"/>
    <cellStyle name="Vírgula 3 2 2 2 2 4 3" xfId="40216" xr:uid="{00000000-0005-0000-0000-0000DD9E0000}"/>
    <cellStyle name="Vírgula 3 2 2 2 2 4 4" xfId="19856" xr:uid="{00000000-0005-0000-0000-0000DE9E0000}"/>
    <cellStyle name="Vírgula 3 2 2 2 2 4 5" xfId="10852" xr:uid="{00000000-0005-0000-0000-0000DF9E0000}"/>
    <cellStyle name="Vírgula 3 2 2 2 2 5" xfId="3282" xr:uid="{00000000-0005-0000-0000-0000E09E0000}"/>
    <cellStyle name="Vírgula 3 2 2 2 2 5 2" xfId="24541" xr:uid="{00000000-0005-0000-0000-0000E19E0000}"/>
    <cellStyle name="Vírgula 3 2 2 2 2 6" xfId="34721" xr:uid="{00000000-0005-0000-0000-0000E29E0000}"/>
    <cellStyle name="Vírgula 3 2 2 2 2 7" xfId="14360" xr:uid="{00000000-0005-0000-0000-0000E39E0000}"/>
    <cellStyle name="Vírgula 3 2 2 2 2 8" xfId="5354" xr:uid="{00000000-0005-0000-0000-0000E49E0000}"/>
    <cellStyle name="Vírgula 3 2 2 2 3" xfId="754" xr:uid="{00000000-0005-0000-0000-0000E59E0000}"/>
    <cellStyle name="Vírgula 3 2 2 2 3 2" xfId="1427" xr:uid="{00000000-0005-0000-0000-0000E69E0000}"/>
    <cellStyle name="Vírgula 3 2 2 2 3 2 2" xfId="2777" xr:uid="{00000000-0005-0000-0000-0000E79E0000}"/>
    <cellStyle name="Vírgula 3 2 2 2 3 2 3" xfId="25417" xr:uid="{00000000-0005-0000-0000-0000E89E0000}"/>
    <cellStyle name="Vírgula 3 2 2 2 3 3" xfId="2103" xr:uid="{00000000-0005-0000-0000-0000E99E0000}"/>
    <cellStyle name="Vírgula 3 2 2 2 3 3 2" xfId="35597" xr:uid="{00000000-0005-0000-0000-0000EA9E0000}"/>
    <cellStyle name="Vírgula 3 2 2 2 3 4" xfId="3451" xr:uid="{00000000-0005-0000-0000-0000EB9E0000}"/>
    <cellStyle name="Vírgula 3 2 2 2 3 4 2" xfId="15236" xr:uid="{00000000-0005-0000-0000-0000EC9E0000}"/>
    <cellStyle name="Vírgula 3 2 2 2 3 5" xfId="6230" xr:uid="{00000000-0005-0000-0000-0000ED9E0000}"/>
    <cellStyle name="Vírgula 3 2 2 2 4" xfId="1092" xr:uid="{00000000-0005-0000-0000-0000EE9E0000}"/>
    <cellStyle name="Vírgula 3 2 2 2 4 2" xfId="2442" xr:uid="{00000000-0005-0000-0000-0000EF9E0000}"/>
    <cellStyle name="Vírgula 3 2 2 2 4 2 2" xfId="27170" xr:uid="{00000000-0005-0000-0000-0000F09E0000}"/>
    <cellStyle name="Vírgula 3 2 2 2 4 3" xfId="37350" xr:uid="{00000000-0005-0000-0000-0000F19E0000}"/>
    <cellStyle name="Vírgula 3 2 2 2 4 4" xfId="16989" xr:uid="{00000000-0005-0000-0000-0000F29E0000}"/>
    <cellStyle name="Vírgula 3 2 2 2 4 5" xfId="7983" xr:uid="{00000000-0005-0000-0000-0000F39E0000}"/>
    <cellStyle name="Vírgula 3 2 2 2 5" xfId="1768" xr:uid="{00000000-0005-0000-0000-0000F49E0000}"/>
    <cellStyle name="Vírgula 3 2 2 2 5 2" xfId="29160" xr:uid="{00000000-0005-0000-0000-0000F59E0000}"/>
    <cellStyle name="Vírgula 3 2 2 2 5 3" xfId="39340" xr:uid="{00000000-0005-0000-0000-0000F69E0000}"/>
    <cellStyle name="Vírgula 3 2 2 2 5 4" xfId="18980" xr:uid="{00000000-0005-0000-0000-0000F79E0000}"/>
    <cellStyle name="Vírgula 3 2 2 2 5 5" xfId="9976" xr:uid="{00000000-0005-0000-0000-0000F89E0000}"/>
    <cellStyle name="Vírgula 3 2 2 2 6" xfId="3116" xr:uid="{00000000-0005-0000-0000-0000F99E0000}"/>
    <cellStyle name="Vírgula 3 2 2 2 6 2" xfId="30913" xr:uid="{00000000-0005-0000-0000-0000FA9E0000}"/>
    <cellStyle name="Vírgula 3 2 2 2 6 3" xfId="41093" xr:uid="{00000000-0005-0000-0000-0000FB9E0000}"/>
    <cellStyle name="Vírgula 3 2 2 2 6 4" xfId="20733" xr:uid="{00000000-0005-0000-0000-0000FC9E0000}"/>
    <cellStyle name="Vírgula 3 2 2 2 6 5" xfId="11729" xr:uid="{00000000-0005-0000-0000-0000FD9E0000}"/>
    <cellStyle name="Vírgula 3 2 2 2 7" xfId="12605" xr:uid="{00000000-0005-0000-0000-0000FE9E0000}"/>
    <cellStyle name="Vírgula 3 2 2 2 7 2" xfId="31789" xr:uid="{00000000-0005-0000-0000-0000FF9E0000}"/>
    <cellStyle name="Vírgula 3 2 2 2 7 3" xfId="41969" xr:uid="{00000000-0005-0000-0000-0000009F0000}"/>
    <cellStyle name="Vírgula 3 2 2 2 7 4" xfId="21609" xr:uid="{00000000-0005-0000-0000-0000019F0000}"/>
    <cellStyle name="Vírgula 3 2 2 2 8" xfId="22486" xr:uid="{00000000-0005-0000-0000-0000029F0000}"/>
    <cellStyle name="Vírgula 3 2 2 2 8 2" xfId="32666" xr:uid="{00000000-0005-0000-0000-0000039F0000}"/>
    <cellStyle name="Vírgula 3 2 2 2 8 3" xfId="42846" xr:uid="{00000000-0005-0000-0000-0000049F0000}"/>
    <cellStyle name="Vírgula 3 2 2 2 9" xfId="23665" xr:uid="{00000000-0005-0000-0000-0000059F0000}"/>
    <cellStyle name="Vírgula 3 2 2 3" xfId="4916" xr:uid="{00000000-0005-0000-0000-0000069F0000}"/>
    <cellStyle name="Vírgula 3 2 2 3 2" xfId="6668" xr:uid="{00000000-0005-0000-0000-0000079F0000}"/>
    <cellStyle name="Vírgula 3 2 2 3 2 2" xfId="25855" xr:uid="{00000000-0005-0000-0000-0000089F0000}"/>
    <cellStyle name="Vírgula 3 2 2 3 2 3" xfId="36035" xr:uid="{00000000-0005-0000-0000-0000099F0000}"/>
    <cellStyle name="Vírgula 3 2 2 3 2 4" xfId="15674" xr:uid="{00000000-0005-0000-0000-00000A9F0000}"/>
    <cellStyle name="Vírgula 3 2 2 3 3" xfId="8421" xr:uid="{00000000-0005-0000-0000-00000B9F0000}"/>
    <cellStyle name="Vírgula 3 2 2 3 3 2" xfId="27608" xr:uid="{00000000-0005-0000-0000-00000C9F0000}"/>
    <cellStyle name="Vírgula 3 2 2 3 3 3" xfId="37788" xr:uid="{00000000-0005-0000-0000-00000D9F0000}"/>
    <cellStyle name="Vírgula 3 2 2 3 3 4" xfId="17427" xr:uid="{00000000-0005-0000-0000-00000E9F0000}"/>
    <cellStyle name="Vírgula 3 2 2 3 4" xfId="10414" xr:uid="{00000000-0005-0000-0000-00000F9F0000}"/>
    <cellStyle name="Vírgula 3 2 2 3 4 2" xfId="29598" xr:uid="{00000000-0005-0000-0000-0000109F0000}"/>
    <cellStyle name="Vírgula 3 2 2 3 4 3" xfId="39778" xr:uid="{00000000-0005-0000-0000-0000119F0000}"/>
    <cellStyle name="Vírgula 3 2 2 3 4 4" xfId="19418" xr:uid="{00000000-0005-0000-0000-0000129F0000}"/>
    <cellStyle name="Vírgula 3 2 2 3 5" xfId="24103" xr:uid="{00000000-0005-0000-0000-0000139F0000}"/>
    <cellStyle name="Vírgula 3 2 2 3 6" xfId="34283" xr:uid="{00000000-0005-0000-0000-0000149F0000}"/>
    <cellStyle name="Vírgula 3 2 2 3 7" xfId="13922" xr:uid="{00000000-0005-0000-0000-0000159F0000}"/>
    <cellStyle name="Vírgula 3 2 2 4" xfId="5792" xr:uid="{00000000-0005-0000-0000-0000169F0000}"/>
    <cellStyle name="Vírgula 3 2 2 4 2" xfId="24979" xr:uid="{00000000-0005-0000-0000-0000179F0000}"/>
    <cellStyle name="Vírgula 3 2 2 4 3" xfId="35159" xr:uid="{00000000-0005-0000-0000-0000189F0000}"/>
    <cellStyle name="Vírgula 3 2 2 4 4" xfId="14798" xr:uid="{00000000-0005-0000-0000-0000199F0000}"/>
    <cellStyle name="Vírgula 3 2 2 5" xfId="7545" xr:uid="{00000000-0005-0000-0000-00001A9F0000}"/>
    <cellStyle name="Vírgula 3 2 2 5 2" xfId="26732" xr:uid="{00000000-0005-0000-0000-00001B9F0000}"/>
    <cellStyle name="Vírgula 3 2 2 5 3" xfId="36912" xr:uid="{00000000-0005-0000-0000-00001C9F0000}"/>
    <cellStyle name="Vírgula 3 2 2 5 4" xfId="16551" xr:uid="{00000000-0005-0000-0000-00001D9F0000}"/>
    <cellStyle name="Vírgula 3 2 2 6" xfId="9538" xr:uid="{00000000-0005-0000-0000-00001E9F0000}"/>
    <cellStyle name="Vírgula 3 2 2 6 2" xfId="28722" xr:uid="{00000000-0005-0000-0000-00001F9F0000}"/>
    <cellStyle name="Vírgula 3 2 2 6 3" xfId="38902" xr:uid="{00000000-0005-0000-0000-0000209F0000}"/>
    <cellStyle name="Vírgula 3 2 2 6 4" xfId="18542" xr:uid="{00000000-0005-0000-0000-0000219F0000}"/>
    <cellStyle name="Vírgula 3 2 2 7" xfId="11291" xr:uid="{00000000-0005-0000-0000-0000229F0000}"/>
    <cellStyle name="Vírgula 3 2 2 7 2" xfId="30475" xr:uid="{00000000-0005-0000-0000-0000239F0000}"/>
    <cellStyle name="Vírgula 3 2 2 7 3" xfId="40655" xr:uid="{00000000-0005-0000-0000-0000249F0000}"/>
    <cellStyle name="Vírgula 3 2 2 7 4" xfId="20295" xr:uid="{00000000-0005-0000-0000-0000259F0000}"/>
    <cellStyle name="Vírgula 3 2 2 8" xfId="12167" xr:uid="{00000000-0005-0000-0000-0000269F0000}"/>
    <cellStyle name="Vírgula 3 2 2 8 2" xfId="31351" xr:uid="{00000000-0005-0000-0000-0000279F0000}"/>
    <cellStyle name="Vírgula 3 2 2 8 3" xfId="41531" xr:uid="{00000000-0005-0000-0000-0000289F0000}"/>
    <cellStyle name="Vírgula 3 2 2 8 4" xfId="21171" xr:uid="{00000000-0005-0000-0000-0000299F0000}"/>
    <cellStyle name="Vírgula 3 2 2 9" xfId="22048" xr:uid="{00000000-0005-0000-0000-00002A9F0000}"/>
    <cellStyle name="Vírgula 3 2 2 9 2" xfId="32228" xr:uid="{00000000-0005-0000-0000-00002B9F0000}"/>
    <cellStyle name="Vírgula 3 2 2 9 3" xfId="42408" xr:uid="{00000000-0005-0000-0000-00002C9F0000}"/>
    <cellStyle name="Vírgula 3 2 3" xfId="418" xr:uid="{00000000-0005-0000-0000-00002D9F0000}"/>
    <cellStyle name="Vírgula 3 2 3 10" xfId="33626" xr:uid="{00000000-0005-0000-0000-00002E9F0000}"/>
    <cellStyle name="Vírgula 3 2 3 11" xfId="13265" xr:uid="{00000000-0005-0000-0000-00002F9F0000}"/>
    <cellStyle name="Vírgula 3 2 3 12" xfId="4258" xr:uid="{00000000-0005-0000-0000-0000309F0000}"/>
    <cellStyle name="Vírgula 3 2 3 2" xfId="584" xr:uid="{00000000-0005-0000-0000-0000319F0000}"/>
    <cellStyle name="Vírgula 3 2 3 2 2" xfId="919" xr:uid="{00000000-0005-0000-0000-0000329F0000}"/>
    <cellStyle name="Vírgula 3 2 3 2 2 2" xfId="1592" xr:uid="{00000000-0005-0000-0000-0000339F0000}"/>
    <cellStyle name="Vírgula 3 2 3 2 2 2 2" xfId="2942" xr:uid="{00000000-0005-0000-0000-0000349F0000}"/>
    <cellStyle name="Vírgula 3 2 3 2 2 2 3" xfId="26074" xr:uid="{00000000-0005-0000-0000-0000359F0000}"/>
    <cellStyle name="Vírgula 3 2 3 2 2 3" xfId="2268" xr:uid="{00000000-0005-0000-0000-0000369F0000}"/>
    <cellStyle name="Vírgula 3 2 3 2 2 3 2" xfId="36254" xr:uid="{00000000-0005-0000-0000-0000379F0000}"/>
    <cellStyle name="Vírgula 3 2 3 2 2 4" xfId="3616" xr:uid="{00000000-0005-0000-0000-0000389F0000}"/>
    <cellStyle name="Vírgula 3 2 3 2 2 4 2" xfId="15893" xr:uid="{00000000-0005-0000-0000-0000399F0000}"/>
    <cellStyle name="Vírgula 3 2 3 2 2 5" xfId="6887" xr:uid="{00000000-0005-0000-0000-00003A9F0000}"/>
    <cellStyle name="Vírgula 3 2 3 2 3" xfId="1257" xr:uid="{00000000-0005-0000-0000-00003B9F0000}"/>
    <cellStyle name="Vírgula 3 2 3 2 3 2" xfId="2607" xr:uid="{00000000-0005-0000-0000-00003C9F0000}"/>
    <cellStyle name="Vírgula 3 2 3 2 3 2 2" xfId="27827" xr:uid="{00000000-0005-0000-0000-00003D9F0000}"/>
    <cellStyle name="Vírgula 3 2 3 2 3 3" xfId="38007" xr:uid="{00000000-0005-0000-0000-00003E9F0000}"/>
    <cellStyle name="Vírgula 3 2 3 2 3 4" xfId="17646" xr:uid="{00000000-0005-0000-0000-00003F9F0000}"/>
    <cellStyle name="Vírgula 3 2 3 2 3 5" xfId="8640" xr:uid="{00000000-0005-0000-0000-0000409F0000}"/>
    <cellStyle name="Vírgula 3 2 3 2 4" xfId="1933" xr:uid="{00000000-0005-0000-0000-0000419F0000}"/>
    <cellStyle name="Vírgula 3 2 3 2 4 2" xfId="29817" xr:uid="{00000000-0005-0000-0000-0000429F0000}"/>
    <cellStyle name="Vírgula 3 2 3 2 4 3" xfId="39997" xr:uid="{00000000-0005-0000-0000-0000439F0000}"/>
    <cellStyle name="Vírgula 3 2 3 2 4 4" xfId="19637" xr:uid="{00000000-0005-0000-0000-0000449F0000}"/>
    <cellStyle name="Vírgula 3 2 3 2 4 5" xfId="10633" xr:uid="{00000000-0005-0000-0000-0000459F0000}"/>
    <cellStyle name="Vírgula 3 2 3 2 5" xfId="3281" xr:uid="{00000000-0005-0000-0000-0000469F0000}"/>
    <cellStyle name="Vírgula 3 2 3 2 5 2" xfId="24322" xr:uid="{00000000-0005-0000-0000-0000479F0000}"/>
    <cellStyle name="Vírgula 3 2 3 2 6" xfId="34502" xr:uid="{00000000-0005-0000-0000-0000489F0000}"/>
    <cellStyle name="Vírgula 3 2 3 2 7" xfId="14141" xr:uid="{00000000-0005-0000-0000-0000499F0000}"/>
    <cellStyle name="Vírgula 3 2 3 2 8" xfId="5135" xr:uid="{00000000-0005-0000-0000-00004A9F0000}"/>
    <cellStyle name="Vírgula 3 2 3 3" xfId="753" xr:uid="{00000000-0005-0000-0000-00004B9F0000}"/>
    <cellStyle name="Vírgula 3 2 3 3 2" xfId="1426" xr:uid="{00000000-0005-0000-0000-00004C9F0000}"/>
    <cellStyle name="Vírgula 3 2 3 3 2 2" xfId="2776" xr:uid="{00000000-0005-0000-0000-00004D9F0000}"/>
    <cellStyle name="Vírgula 3 2 3 3 2 3" xfId="25198" xr:uid="{00000000-0005-0000-0000-00004E9F0000}"/>
    <cellStyle name="Vírgula 3 2 3 3 3" xfId="2102" xr:uid="{00000000-0005-0000-0000-00004F9F0000}"/>
    <cellStyle name="Vírgula 3 2 3 3 3 2" xfId="35378" xr:uid="{00000000-0005-0000-0000-0000509F0000}"/>
    <cellStyle name="Vírgula 3 2 3 3 4" xfId="3450" xr:uid="{00000000-0005-0000-0000-0000519F0000}"/>
    <cellStyle name="Vírgula 3 2 3 3 4 2" xfId="15017" xr:uid="{00000000-0005-0000-0000-0000529F0000}"/>
    <cellStyle name="Vírgula 3 2 3 3 5" xfId="6011" xr:uid="{00000000-0005-0000-0000-0000539F0000}"/>
    <cellStyle name="Vírgula 3 2 3 4" xfId="1091" xr:uid="{00000000-0005-0000-0000-0000549F0000}"/>
    <cellStyle name="Vírgula 3 2 3 4 2" xfId="2441" xr:uid="{00000000-0005-0000-0000-0000559F0000}"/>
    <cellStyle name="Vírgula 3 2 3 4 2 2" xfId="26951" xr:uid="{00000000-0005-0000-0000-0000569F0000}"/>
    <cellStyle name="Vírgula 3 2 3 4 3" xfId="37131" xr:uid="{00000000-0005-0000-0000-0000579F0000}"/>
    <cellStyle name="Vírgula 3 2 3 4 4" xfId="16770" xr:uid="{00000000-0005-0000-0000-0000589F0000}"/>
    <cellStyle name="Vírgula 3 2 3 4 5" xfId="7764" xr:uid="{00000000-0005-0000-0000-0000599F0000}"/>
    <cellStyle name="Vírgula 3 2 3 5" xfId="1767" xr:uid="{00000000-0005-0000-0000-00005A9F0000}"/>
    <cellStyle name="Vírgula 3 2 3 5 2" xfId="28941" xr:uid="{00000000-0005-0000-0000-00005B9F0000}"/>
    <cellStyle name="Vírgula 3 2 3 5 3" xfId="39121" xr:uid="{00000000-0005-0000-0000-00005C9F0000}"/>
    <cellStyle name="Vírgula 3 2 3 5 4" xfId="18761" xr:uid="{00000000-0005-0000-0000-00005D9F0000}"/>
    <cellStyle name="Vírgula 3 2 3 5 5" xfId="9757" xr:uid="{00000000-0005-0000-0000-00005E9F0000}"/>
    <cellStyle name="Vírgula 3 2 3 6" xfId="3115" xr:uid="{00000000-0005-0000-0000-00005F9F0000}"/>
    <cellStyle name="Vírgula 3 2 3 6 2" xfId="30694" xr:uid="{00000000-0005-0000-0000-0000609F0000}"/>
    <cellStyle name="Vírgula 3 2 3 6 3" xfId="40874" xr:uid="{00000000-0005-0000-0000-0000619F0000}"/>
    <cellStyle name="Vírgula 3 2 3 6 4" xfId="20514" xr:uid="{00000000-0005-0000-0000-0000629F0000}"/>
    <cellStyle name="Vírgula 3 2 3 6 5" xfId="11510" xr:uid="{00000000-0005-0000-0000-0000639F0000}"/>
    <cellStyle name="Vírgula 3 2 3 7" xfId="12386" xr:uid="{00000000-0005-0000-0000-0000649F0000}"/>
    <cellStyle name="Vírgula 3 2 3 7 2" xfId="31570" xr:uid="{00000000-0005-0000-0000-0000659F0000}"/>
    <cellStyle name="Vírgula 3 2 3 7 3" xfId="41750" xr:uid="{00000000-0005-0000-0000-0000669F0000}"/>
    <cellStyle name="Vírgula 3 2 3 7 4" xfId="21390" xr:uid="{00000000-0005-0000-0000-0000679F0000}"/>
    <cellStyle name="Vírgula 3 2 3 8" xfId="22267" xr:uid="{00000000-0005-0000-0000-0000689F0000}"/>
    <cellStyle name="Vírgula 3 2 3 8 2" xfId="32447" xr:uid="{00000000-0005-0000-0000-0000699F0000}"/>
    <cellStyle name="Vírgula 3 2 3 8 3" xfId="42627" xr:uid="{00000000-0005-0000-0000-00006A9F0000}"/>
    <cellStyle name="Vírgula 3 2 3 9" xfId="23446" xr:uid="{00000000-0005-0000-0000-00006B9F0000}"/>
    <cellStyle name="Vírgula 3 2 4" xfId="4697" xr:uid="{00000000-0005-0000-0000-00006C9F0000}"/>
    <cellStyle name="Vírgula 3 2 4 2" xfId="6449" xr:uid="{00000000-0005-0000-0000-00006D9F0000}"/>
    <cellStyle name="Vírgula 3 2 4 2 2" xfId="25636" xr:uid="{00000000-0005-0000-0000-00006E9F0000}"/>
    <cellStyle name="Vírgula 3 2 4 2 3" xfId="35816" xr:uid="{00000000-0005-0000-0000-00006F9F0000}"/>
    <cellStyle name="Vírgula 3 2 4 2 4" xfId="15455" xr:uid="{00000000-0005-0000-0000-0000709F0000}"/>
    <cellStyle name="Vírgula 3 2 4 3" xfId="8202" xr:uid="{00000000-0005-0000-0000-0000719F0000}"/>
    <cellStyle name="Vírgula 3 2 4 3 2" xfId="27389" xr:uid="{00000000-0005-0000-0000-0000729F0000}"/>
    <cellStyle name="Vírgula 3 2 4 3 3" xfId="37569" xr:uid="{00000000-0005-0000-0000-0000739F0000}"/>
    <cellStyle name="Vírgula 3 2 4 3 4" xfId="17208" xr:uid="{00000000-0005-0000-0000-0000749F0000}"/>
    <cellStyle name="Vírgula 3 2 4 4" xfId="10195" xr:uid="{00000000-0005-0000-0000-0000759F0000}"/>
    <cellStyle name="Vírgula 3 2 4 4 2" xfId="29379" xr:uid="{00000000-0005-0000-0000-0000769F0000}"/>
    <cellStyle name="Vírgula 3 2 4 4 3" xfId="39559" xr:uid="{00000000-0005-0000-0000-0000779F0000}"/>
    <cellStyle name="Vírgula 3 2 4 4 4" xfId="19199" xr:uid="{00000000-0005-0000-0000-0000789F0000}"/>
    <cellStyle name="Vírgula 3 2 4 5" xfId="23884" xr:uid="{00000000-0005-0000-0000-0000799F0000}"/>
    <cellStyle name="Vírgula 3 2 4 6" xfId="34064" xr:uid="{00000000-0005-0000-0000-00007A9F0000}"/>
    <cellStyle name="Vírgula 3 2 4 7" xfId="13703" xr:uid="{00000000-0005-0000-0000-00007B9F0000}"/>
    <cellStyle name="Vírgula 3 2 5" xfId="5573" xr:uid="{00000000-0005-0000-0000-00007C9F0000}"/>
    <cellStyle name="Vírgula 3 2 5 2" xfId="9099" xr:uid="{00000000-0005-0000-0000-00007D9F0000}"/>
    <cellStyle name="Vírgula 3 2 5 2 2" xfId="28283" xr:uid="{00000000-0005-0000-0000-00007E9F0000}"/>
    <cellStyle name="Vírgula 3 2 5 2 3" xfId="38463" xr:uid="{00000000-0005-0000-0000-00007F9F0000}"/>
    <cellStyle name="Vírgula 3 2 5 2 4" xfId="18103" xr:uid="{00000000-0005-0000-0000-0000809F0000}"/>
    <cellStyle name="Vírgula 3 2 5 3" xfId="24760" xr:uid="{00000000-0005-0000-0000-0000819F0000}"/>
    <cellStyle name="Vírgula 3 2 5 4" xfId="34940" xr:uid="{00000000-0005-0000-0000-0000829F0000}"/>
    <cellStyle name="Vírgula 3 2 5 5" xfId="14579" xr:uid="{00000000-0005-0000-0000-0000839F0000}"/>
    <cellStyle name="Vírgula 3 2 6" xfId="7326" xr:uid="{00000000-0005-0000-0000-0000849F0000}"/>
    <cellStyle name="Vírgula 3 2 6 2" xfId="26513" xr:uid="{00000000-0005-0000-0000-0000859F0000}"/>
    <cellStyle name="Vírgula 3 2 6 3" xfId="36693" xr:uid="{00000000-0005-0000-0000-0000869F0000}"/>
    <cellStyle name="Vírgula 3 2 6 4" xfId="16332" xr:uid="{00000000-0005-0000-0000-0000879F0000}"/>
    <cellStyle name="Vírgula 3 2 7" xfId="9319" xr:uid="{00000000-0005-0000-0000-0000889F0000}"/>
    <cellStyle name="Vírgula 3 2 7 2" xfId="28503" xr:uid="{00000000-0005-0000-0000-0000899F0000}"/>
    <cellStyle name="Vírgula 3 2 7 3" xfId="38683" xr:uid="{00000000-0005-0000-0000-00008A9F0000}"/>
    <cellStyle name="Vírgula 3 2 7 4" xfId="18323" xr:uid="{00000000-0005-0000-0000-00008B9F0000}"/>
    <cellStyle name="Vírgula 3 2 8" xfId="11072" xr:uid="{00000000-0005-0000-0000-00008C9F0000}"/>
    <cellStyle name="Vírgula 3 2 8 2" xfId="30256" xr:uid="{00000000-0005-0000-0000-00008D9F0000}"/>
    <cellStyle name="Vírgula 3 2 8 3" xfId="40436" xr:uid="{00000000-0005-0000-0000-00008E9F0000}"/>
    <cellStyle name="Vírgula 3 2 8 4" xfId="20076" xr:uid="{00000000-0005-0000-0000-00008F9F0000}"/>
    <cellStyle name="Vírgula 3 2 9" xfId="11948" xr:uid="{00000000-0005-0000-0000-0000909F0000}"/>
    <cellStyle name="Vírgula 3 2 9 2" xfId="31132" xr:uid="{00000000-0005-0000-0000-0000919F0000}"/>
    <cellStyle name="Vírgula 3 2 9 3" xfId="41312" xr:uid="{00000000-0005-0000-0000-0000929F0000}"/>
    <cellStyle name="Vírgula 3 2 9 4" xfId="20952" xr:uid="{00000000-0005-0000-0000-0000939F0000}"/>
    <cellStyle name="Vírgula 3 3" xfId="326" xr:uid="{00000000-0005-0000-0000-0000949F0000}"/>
    <cellStyle name="Vírgula 3 3 10" xfId="23112" xr:uid="{00000000-0005-0000-0000-0000959F0000}"/>
    <cellStyle name="Vírgula 3 3 11" xfId="33292" xr:uid="{00000000-0005-0000-0000-0000969F0000}"/>
    <cellStyle name="Vírgula 3 3 12" xfId="12931" xr:uid="{00000000-0005-0000-0000-0000979F0000}"/>
    <cellStyle name="Vírgula 3 3 13" xfId="3924" xr:uid="{00000000-0005-0000-0000-0000989F0000}"/>
    <cellStyle name="Vírgula 3 3 2" xfId="420" xr:uid="{00000000-0005-0000-0000-0000999F0000}"/>
    <cellStyle name="Vírgula 3 3 2 10" xfId="33730" xr:uid="{00000000-0005-0000-0000-00009A9F0000}"/>
    <cellStyle name="Vírgula 3 3 2 11" xfId="13369" xr:uid="{00000000-0005-0000-0000-00009B9F0000}"/>
    <cellStyle name="Vírgula 3 3 2 12" xfId="4362" xr:uid="{00000000-0005-0000-0000-00009C9F0000}"/>
    <cellStyle name="Vírgula 3 3 2 2" xfId="586" xr:uid="{00000000-0005-0000-0000-00009D9F0000}"/>
    <cellStyle name="Vírgula 3 3 2 2 2" xfId="921" xr:uid="{00000000-0005-0000-0000-00009E9F0000}"/>
    <cellStyle name="Vírgula 3 3 2 2 2 2" xfId="1594" xr:uid="{00000000-0005-0000-0000-00009F9F0000}"/>
    <cellStyle name="Vírgula 3 3 2 2 2 2 2" xfId="2944" xr:uid="{00000000-0005-0000-0000-0000A09F0000}"/>
    <cellStyle name="Vírgula 3 3 2 2 2 2 3" xfId="26178" xr:uid="{00000000-0005-0000-0000-0000A19F0000}"/>
    <cellStyle name="Vírgula 3 3 2 2 2 3" xfId="2270" xr:uid="{00000000-0005-0000-0000-0000A29F0000}"/>
    <cellStyle name="Vírgula 3 3 2 2 2 3 2" xfId="36358" xr:uid="{00000000-0005-0000-0000-0000A39F0000}"/>
    <cellStyle name="Vírgula 3 3 2 2 2 4" xfId="3618" xr:uid="{00000000-0005-0000-0000-0000A49F0000}"/>
    <cellStyle name="Vírgula 3 3 2 2 2 4 2" xfId="15997" xr:uid="{00000000-0005-0000-0000-0000A59F0000}"/>
    <cellStyle name="Vírgula 3 3 2 2 2 5" xfId="6991" xr:uid="{00000000-0005-0000-0000-0000A69F0000}"/>
    <cellStyle name="Vírgula 3 3 2 2 3" xfId="1259" xr:uid="{00000000-0005-0000-0000-0000A79F0000}"/>
    <cellStyle name="Vírgula 3 3 2 2 3 2" xfId="2609" xr:uid="{00000000-0005-0000-0000-0000A89F0000}"/>
    <cellStyle name="Vírgula 3 3 2 2 3 2 2" xfId="27931" xr:uid="{00000000-0005-0000-0000-0000A99F0000}"/>
    <cellStyle name="Vírgula 3 3 2 2 3 3" xfId="38111" xr:uid="{00000000-0005-0000-0000-0000AA9F0000}"/>
    <cellStyle name="Vírgula 3 3 2 2 3 4" xfId="17750" xr:uid="{00000000-0005-0000-0000-0000AB9F0000}"/>
    <cellStyle name="Vírgula 3 3 2 2 3 5" xfId="8744" xr:uid="{00000000-0005-0000-0000-0000AC9F0000}"/>
    <cellStyle name="Vírgula 3 3 2 2 4" xfId="1935" xr:uid="{00000000-0005-0000-0000-0000AD9F0000}"/>
    <cellStyle name="Vírgula 3 3 2 2 4 2" xfId="29921" xr:uid="{00000000-0005-0000-0000-0000AE9F0000}"/>
    <cellStyle name="Vírgula 3 3 2 2 4 3" xfId="40101" xr:uid="{00000000-0005-0000-0000-0000AF9F0000}"/>
    <cellStyle name="Vírgula 3 3 2 2 4 4" xfId="19741" xr:uid="{00000000-0005-0000-0000-0000B09F0000}"/>
    <cellStyle name="Vírgula 3 3 2 2 4 5" xfId="10737" xr:uid="{00000000-0005-0000-0000-0000B19F0000}"/>
    <cellStyle name="Vírgula 3 3 2 2 5" xfId="3283" xr:uid="{00000000-0005-0000-0000-0000B29F0000}"/>
    <cellStyle name="Vírgula 3 3 2 2 5 2" xfId="24426" xr:uid="{00000000-0005-0000-0000-0000B39F0000}"/>
    <cellStyle name="Vírgula 3 3 2 2 6" xfId="34606" xr:uid="{00000000-0005-0000-0000-0000B49F0000}"/>
    <cellStyle name="Vírgula 3 3 2 2 7" xfId="14245" xr:uid="{00000000-0005-0000-0000-0000B59F0000}"/>
    <cellStyle name="Vírgula 3 3 2 2 8" xfId="5239" xr:uid="{00000000-0005-0000-0000-0000B69F0000}"/>
    <cellStyle name="Vírgula 3 3 2 3" xfId="755" xr:uid="{00000000-0005-0000-0000-0000B79F0000}"/>
    <cellStyle name="Vírgula 3 3 2 3 2" xfId="1428" xr:uid="{00000000-0005-0000-0000-0000B89F0000}"/>
    <cellStyle name="Vírgula 3 3 2 3 2 2" xfId="2778" xr:uid="{00000000-0005-0000-0000-0000B99F0000}"/>
    <cellStyle name="Vírgula 3 3 2 3 2 3" xfId="25302" xr:uid="{00000000-0005-0000-0000-0000BA9F0000}"/>
    <cellStyle name="Vírgula 3 3 2 3 3" xfId="2104" xr:uid="{00000000-0005-0000-0000-0000BB9F0000}"/>
    <cellStyle name="Vírgula 3 3 2 3 3 2" xfId="35482" xr:uid="{00000000-0005-0000-0000-0000BC9F0000}"/>
    <cellStyle name="Vírgula 3 3 2 3 4" xfId="3452" xr:uid="{00000000-0005-0000-0000-0000BD9F0000}"/>
    <cellStyle name="Vírgula 3 3 2 3 4 2" xfId="15121" xr:uid="{00000000-0005-0000-0000-0000BE9F0000}"/>
    <cellStyle name="Vírgula 3 3 2 3 5" xfId="6115" xr:uid="{00000000-0005-0000-0000-0000BF9F0000}"/>
    <cellStyle name="Vírgula 3 3 2 4" xfId="1093" xr:uid="{00000000-0005-0000-0000-0000C09F0000}"/>
    <cellStyle name="Vírgula 3 3 2 4 2" xfId="2443" xr:uid="{00000000-0005-0000-0000-0000C19F0000}"/>
    <cellStyle name="Vírgula 3 3 2 4 2 2" xfId="27055" xr:uid="{00000000-0005-0000-0000-0000C29F0000}"/>
    <cellStyle name="Vírgula 3 3 2 4 3" xfId="37235" xr:uid="{00000000-0005-0000-0000-0000C39F0000}"/>
    <cellStyle name="Vírgula 3 3 2 4 4" xfId="16874" xr:uid="{00000000-0005-0000-0000-0000C49F0000}"/>
    <cellStyle name="Vírgula 3 3 2 4 5" xfId="7868" xr:uid="{00000000-0005-0000-0000-0000C59F0000}"/>
    <cellStyle name="Vírgula 3 3 2 5" xfId="1769" xr:uid="{00000000-0005-0000-0000-0000C69F0000}"/>
    <cellStyle name="Vírgula 3 3 2 5 2" xfId="29045" xr:uid="{00000000-0005-0000-0000-0000C79F0000}"/>
    <cellStyle name="Vírgula 3 3 2 5 3" xfId="39225" xr:uid="{00000000-0005-0000-0000-0000C89F0000}"/>
    <cellStyle name="Vírgula 3 3 2 5 4" xfId="18865" xr:uid="{00000000-0005-0000-0000-0000C99F0000}"/>
    <cellStyle name="Vírgula 3 3 2 5 5" xfId="9861" xr:uid="{00000000-0005-0000-0000-0000CA9F0000}"/>
    <cellStyle name="Vírgula 3 3 2 6" xfId="3117" xr:uid="{00000000-0005-0000-0000-0000CB9F0000}"/>
    <cellStyle name="Vírgula 3 3 2 6 2" xfId="30798" xr:uid="{00000000-0005-0000-0000-0000CC9F0000}"/>
    <cellStyle name="Vírgula 3 3 2 6 3" xfId="40978" xr:uid="{00000000-0005-0000-0000-0000CD9F0000}"/>
    <cellStyle name="Vírgula 3 3 2 6 4" xfId="20618" xr:uid="{00000000-0005-0000-0000-0000CE9F0000}"/>
    <cellStyle name="Vírgula 3 3 2 6 5" xfId="11614" xr:uid="{00000000-0005-0000-0000-0000CF9F0000}"/>
    <cellStyle name="Vírgula 3 3 2 7" xfId="12490" xr:uid="{00000000-0005-0000-0000-0000D09F0000}"/>
    <cellStyle name="Vírgula 3 3 2 7 2" xfId="31674" xr:uid="{00000000-0005-0000-0000-0000D19F0000}"/>
    <cellStyle name="Vírgula 3 3 2 7 3" xfId="41854" xr:uid="{00000000-0005-0000-0000-0000D29F0000}"/>
    <cellStyle name="Vírgula 3 3 2 7 4" xfId="21494" xr:uid="{00000000-0005-0000-0000-0000D39F0000}"/>
    <cellStyle name="Vírgula 3 3 2 8" xfId="22371" xr:uid="{00000000-0005-0000-0000-0000D49F0000}"/>
    <cellStyle name="Vírgula 3 3 2 8 2" xfId="32551" xr:uid="{00000000-0005-0000-0000-0000D59F0000}"/>
    <cellStyle name="Vírgula 3 3 2 8 3" xfId="42731" xr:uid="{00000000-0005-0000-0000-0000D69F0000}"/>
    <cellStyle name="Vírgula 3 3 2 9" xfId="23550" xr:uid="{00000000-0005-0000-0000-0000D79F0000}"/>
    <cellStyle name="Vírgula 3 3 3" xfId="4801" xr:uid="{00000000-0005-0000-0000-0000D89F0000}"/>
    <cellStyle name="Vírgula 3 3 3 2" xfId="6553" xr:uid="{00000000-0005-0000-0000-0000D99F0000}"/>
    <cellStyle name="Vírgula 3 3 3 2 2" xfId="25740" xr:uid="{00000000-0005-0000-0000-0000DA9F0000}"/>
    <cellStyle name="Vírgula 3 3 3 2 3" xfId="35920" xr:uid="{00000000-0005-0000-0000-0000DB9F0000}"/>
    <cellStyle name="Vírgula 3 3 3 2 4" xfId="15559" xr:uid="{00000000-0005-0000-0000-0000DC9F0000}"/>
    <cellStyle name="Vírgula 3 3 3 3" xfId="8306" xr:uid="{00000000-0005-0000-0000-0000DD9F0000}"/>
    <cellStyle name="Vírgula 3 3 3 3 2" xfId="27493" xr:uid="{00000000-0005-0000-0000-0000DE9F0000}"/>
    <cellStyle name="Vírgula 3 3 3 3 3" xfId="37673" xr:uid="{00000000-0005-0000-0000-0000DF9F0000}"/>
    <cellStyle name="Vírgula 3 3 3 3 4" xfId="17312" xr:uid="{00000000-0005-0000-0000-0000E09F0000}"/>
    <cellStyle name="Vírgula 3 3 3 4" xfId="10299" xr:uid="{00000000-0005-0000-0000-0000E19F0000}"/>
    <cellStyle name="Vírgula 3 3 3 4 2" xfId="29483" xr:uid="{00000000-0005-0000-0000-0000E29F0000}"/>
    <cellStyle name="Vírgula 3 3 3 4 3" xfId="39663" xr:uid="{00000000-0005-0000-0000-0000E39F0000}"/>
    <cellStyle name="Vírgula 3 3 3 4 4" xfId="19303" xr:uid="{00000000-0005-0000-0000-0000E49F0000}"/>
    <cellStyle name="Vírgula 3 3 3 5" xfId="23988" xr:uid="{00000000-0005-0000-0000-0000E59F0000}"/>
    <cellStyle name="Vírgula 3 3 3 6" xfId="34168" xr:uid="{00000000-0005-0000-0000-0000E69F0000}"/>
    <cellStyle name="Vírgula 3 3 3 7" xfId="13807" xr:uid="{00000000-0005-0000-0000-0000E79F0000}"/>
    <cellStyle name="Vírgula 3 3 4" xfId="5677" xr:uid="{00000000-0005-0000-0000-0000E89F0000}"/>
    <cellStyle name="Vírgula 3 3 4 2" xfId="24864" xr:uid="{00000000-0005-0000-0000-0000E99F0000}"/>
    <cellStyle name="Vírgula 3 3 4 3" xfId="35044" xr:uid="{00000000-0005-0000-0000-0000EA9F0000}"/>
    <cellStyle name="Vírgula 3 3 4 4" xfId="14683" xr:uid="{00000000-0005-0000-0000-0000EB9F0000}"/>
    <cellStyle name="Vírgula 3 3 5" xfId="7430" xr:uid="{00000000-0005-0000-0000-0000EC9F0000}"/>
    <cellStyle name="Vírgula 3 3 5 2" xfId="26617" xr:uid="{00000000-0005-0000-0000-0000ED9F0000}"/>
    <cellStyle name="Vírgula 3 3 5 3" xfId="36797" xr:uid="{00000000-0005-0000-0000-0000EE9F0000}"/>
    <cellStyle name="Vírgula 3 3 5 4" xfId="16436" xr:uid="{00000000-0005-0000-0000-0000EF9F0000}"/>
    <cellStyle name="Vírgula 3 3 6" xfId="9423" xr:uid="{00000000-0005-0000-0000-0000F09F0000}"/>
    <cellStyle name="Vírgula 3 3 6 2" xfId="28607" xr:uid="{00000000-0005-0000-0000-0000F19F0000}"/>
    <cellStyle name="Vírgula 3 3 6 3" xfId="38787" xr:uid="{00000000-0005-0000-0000-0000F29F0000}"/>
    <cellStyle name="Vírgula 3 3 6 4" xfId="18427" xr:uid="{00000000-0005-0000-0000-0000F39F0000}"/>
    <cellStyle name="Vírgula 3 3 7" xfId="11176" xr:uid="{00000000-0005-0000-0000-0000F49F0000}"/>
    <cellStyle name="Vírgula 3 3 7 2" xfId="30360" xr:uid="{00000000-0005-0000-0000-0000F59F0000}"/>
    <cellStyle name="Vírgula 3 3 7 3" xfId="40540" xr:uid="{00000000-0005-0000-0000-0000F69F0000}"/>
    <cellStyle name="Vírgula 3 3 7 4" xfId="20180" xr:uid="{00000000-0005-0000-0000-0000F79F0000}"/>
    <cellStyle name="Vírgula 3 3 8" xfId="12052" xr:uid="{00000000-0005-0000-0000-0000F89F0000}"/>
    <cellStyle name="Vírgula 3 3 8 2" xfId="31236" xr:uid="{00000000-0005-0000-0000-0000F99F0000}"/>
    <cellStyle name="Vírgula 3 3 8 3" xfId="41416" xr:uid="{00000000-0005-0000-0000-0000FA9F0000}"/>
    <cellStyle name="Vírgula 3 3 8 4" xfId="21056" xr:uid="{00000000-0005-0000-0000-0000FB9F0000}"/>
    <cellStyle name="Vírgula 3 3 9" xfId="21933" xr:uid="{00000000-0005-0000-0000-0000FC9F0000}"/>
    <cellStyle name="Vírgula 3 3 9 2" xfId="32113" xr:uid="{00000000-0005-0000-0000-0000FD9F0000}"/>
    <cellStyle name="Vírgula 3 3 9 3" xfId="42293" xr:uid="{00000000-0005-0000-0000-0000FE9F0000}"/>
    <cellStyle name="Vírgula 3 4" xfId="327" xr:uid="{00000000-0005-0000-0000-0000FF9F0000}"/>
    <cellStyle name="Vírgula 3 4 10" xfId="33511" xr:uid="{00000000-0005-0000-0000-000000A00000}"/>
    <cellStyle name="Vírgula 3 4 11" xfId="13150" xr:uid="{00000000-0005-0000-0000-000001A00000}"/>
    <cellStyle name="Vírgula 3 4 12" xfId="4143" xr:uid="{00000000-0005-0000-0000-000002A00000}"/>
    <cellStyle name="Vírgula 3 4 2" xfId="421" xr:uid="{00000000-0005-0000-0000-000003A00000}"/>
    <cellStyle name="Vírgula 3 4 2 2" xfId="587" xr:uid="{00000000-0005-0000-0000-000004A00000}"/>
    <cellStyle name="Vírgula 3 4 2 2 2" xfId="922" xr:uid="{00000000-0005-0000-0000-000005A00000}"/>
    <cellStyle name="Vírgula 3 4 2 2 2 2" xfId="1595" xr:uid="{00000000-0005-0000-0000-000006A00000}"/>
    <cellStyle name="Vírgula 3 4 2 2 2 2 2" xfId="2945" xr:uid="{00000000-0005-0000-0000-000007A00000}"/>
    <cellStyle name="Vírgula 3 4 2 2 2 3" xfId="2271" xr:uid="{00000000-0005-0000-0000-000008A00000}"/>
    <cellStyle name="Vírgula 3 4 2 2 2 4" xfId="3619" xr:uid="{00000000-0005-0000-0000-000009A00000}"/>
    <cellStyle name="Vírgula 3 4 2 2 2 5" xfId="25959" xr:uid="{00000000-0005-0000-0000-00000AA00000}"/>
    <cellStyle name="Vírgula 3 4 2 2 3" xfId="1260" xr:uid="{00000000-0005-0000-0000-00000BA00000}"/>
    <cellStyle name="Vírgula 3 4 2 2 3 2" xfId="2610" xr:uid="{00000000-0005-0000-0000-00000CA00000}"/>
    <cellStyle name="Vírgula 3 4 2 2 3 3" xfId="36139" xr:uid="{00000000-0005-0000-0000-00000DA00000}"/>
    <cellStyle name="Vírgula 3 4 2 2 4" xfId="1936" xr:uid="{00000000-0005-0000-0000-00000EA00000}"/>
    <cellStyle name="Vírgula 3 4 2 2 4 2" xfId="15778" xr:uid="{00000000-0005-0000-0000-00000FA00000}"/>
    <cellStyle name="Vírgula 3 4 2 2 5" xfId="3284" xr:uid="{00000000-0005-0000-0000-000010A00000}"/>
    <cellStyle name="Vírgula 3 4 2 2 6" xfId="6772" xr:uid="{00000000-0005-0000-0000-000011A00000}"/>
    <cellStyle name="Vírgula 3 4 2 3" xfId="756" xr:uid="{00000000-0005-0000-0000-000012A00000}"/>
    <cellStyle name="Vírgula 3 4 2 3 2" xfId="1429" xr:uid="{00000000-0005-0000-0000-000013A00000}"/>
    <cellStyle name="Vírgula 3 4 2 3 2 2" xfId="2779" xr:uid="{00000000-0005-0000-0000-000014A00000}"/>
    <cellStyle name="Vírgula 3 4 2 3 2 3" xfId="27712" xr:uid="{00000000-0005-0000-0000-000015A00000}"/>
    <cellStyle name="Vírgula 3 4 2 3 3" xfId="2105" xr:uid="{00000000-0005-0000-0000-000016A00000}"/>
    <cellStyle name="Vírgula 3 4 2 3 3 2" xfId="37892" xr:uid="{00000000-0005-0000-0000-000017A00000}"/>
    <cellStyle name="Vírgula 3 4 2 3 4" xfId="3453" xr:uid="{00000000-0005-0000-0000-000018A00000}"/>
    <cellStyle name="Vírgula 3 4 2 3 4 2" xfId="17531" xr:uid="{00000000-0005-0000-0000-000019A00000}"/>
    <cellStyle name="Vírgula 3 4 2 3 5" xfId="8525" xr:uid="{00000000-0005-0000-0000-00001AA00000}"/>
    <cellStyle name="Vírgula 3 4 2 4" xfId="1094" xr:uid="{00000000-0005-0000-0000-00001BA00000}"/>
    <cellStyle name="Vírgula 3 4 2 4 2" xfId="2444" xr:uid="{00000000-0005-0000-0000-00001CA00000}"/>
    <cellStyle name="Vírgula 3 4 2 4 2 2" xfId="29702" xr:uid="{00000000-0005-0000-0000-00001DA00000}"/>
    <cellStyle name="Vírgula 3 4 2 4 3" xfId="39882" xr:uid="{00000000-0005-0000-0000-00001EA00000}"/>
    <cellStyle name="Vírgula 3 4 2 4 4" xfId="19522" xr:uid="{00000000-0005-0000-0000-00001FA00000}"/>
    <cellStyle name="Vírgula 3 4 2 4 5" xfId="10518" xr:uid="{00000000-0005-0000-0000-000020A00000}"/>
    <cellStyle name="Vírgula 3 4 2 5" xfId="1770" xr:uid="{00000000-0005-0000-0000-000021A00000}"/>
    <cellStyle name="Vírgula 3 4 2 5 2" xfId="24207" xr:uid="{00000000-0005-0000-0000-000022A00000}"/>
    <cellStyle name="Vírgula 3 4 2 6" xfId="3118" xr:uid="{00000000-0005-0000-0000-000023A00000}"/>
    <cellStyle name="Vírgula 3 4 2 6 2" xfId="34387" xr:uid="{00000000-0005-0000-0000-000024A00000}"/>
    <cellStyle name="Vírgula 3 4 2 7" xfId="14026" xr:uid="{00000000-0005-0000-0000-000025A00000}"/>
    <cellStyle name="Vírgula 3 4 2 8" xfId="5020" xr:uid="{00000000-0005-0000-0000-000026A00000}"/>
    <cellStyle name="Vírgula 3 4 3" xfId="5896" xr:uid="{00000000-0005-0000-0000-000027A00000}"/>
    <cellStyle name="Vírgula 3 4 3 2" xfId="25083" xr:uid="{00000000-0005-0000-0000-000028A00000}"/>
    <cellStyle name="Vírgula 3 4 3 3" xfId="35263" xr:uid="{00000000-0005-0000-0000-000029A00000}"/>
    <cellStyle name="Vírgula 3 4 3 4" xfId="14902" xr:uid="{00000000-0005-0000-0000-00002AA00000}"/>
    <cellStyle name="Vírgula 3 4 4" xfId="7649" xr:uid="{00000000-0005-0000-0000-00002BA00000}"/>
    <cellStyle name="Vírgula 3 4 4 2" xfId="26836" xr:uid="{00000000-0005-0000-0000-00002CA00000}"/>
    <cellStyle name="Vírgula 3 4 4 3" xfId="37016" xr:uid="{00000000-0005-0000-0000-00002DA00000}"/>
    <cellStyle name="Vírgula 3 4 4 4" xfId="16655" xr:uid="{00000000-0005-0000-0000-00002EA00000}"/>
    <cellStyle name="Vírgula 3 4 5" xfId="9642" xr:uid="{00000000-0005-0000-0000-00002FA00000}"/>
    <cellStyle name="Vírgula 3 4 5 2" xfId="28826" xr:uid="{00000000-0005-0000-0000-000030A00000}"/>
    <cellStyle name="Vírgula 3 4 5 3" xfId="39006" xr:uid="{00000000-0005-0000-0000-000031A00000}"/>
    <cellStyle name="Vírgula 3 4 5 4" xfId="18646" xr:uid="{00000000-0005-0000-0000-000032A00000}"/>
    <cellStyle name="Vírgula 3 4 6" xfId="11395" xr:uid="{00000000-0005-0000-0000-000033A00000}"/>
    <cellStyle name="Vírgula 3 4 6 2" xfId="30579" xr:uid="{00000000-0005-0000-0000-000034A00000}"/>
    <cellStyle name="Vírgula 3 4 6 3" xfId="40759" xr:uid="{00000000-0005-0000-0000-000035A00000}"/>
    <cellStyle name="Vírgula 3 4 6 4" xfId="20399" xr:uid="{00000000-0005-0000-0000-000036A00000}"/>
    <cellStyle name="Vírgula 3 4 7" xfId="12271" xr:uid="{00000000-0005-0000-0000-000037A00000}"/>
    <cellStyle name="Vírgula 3 4 7 2" xfId="31455" xr:uid="{00000000-0005-0000-0000-000038A00000}"/>
    <cellStyle name="Vírgula 3 4 7 3" xfId="41635" xr:uid="{00000000-0005-0000-0000-000039A00000}"/>
    <cellStyle name="Vírgula 3 4 7 4" xfId="21275" xr:uid="{00000000-0005-0000-0000-00003AA00000}"/>
    <cellStyle name="Vírgula 3 4 8" xfId="22152" xr:uid="{00000000-0005-0000-0000-00003BA00000}"/>
    <cellStyle name="Vírgula 3 4 8 2" xfId="32332" xr:uid="{00000000-0005-0000-0000-00003CA00000}"/>
    <cellStyle name="Vírgula 3 4 8 3" xfId="42512" xr:uid="{00000000-0005-0000-0000-00003DA00000}"/>
    <cellStyle name="Vírgula 3 4 9" xfId="23331" xr:uid="{00000000-0005-0000-0000-00003EA00000}"/>
    <cellStyle name="Vírgula 3 5" xfId="417" xr:uid="{00000000-0005-0000-0000-00003FA00000}"/>
    <cellStyle name="Vírgula 3 5 2" xfId="583" xr:uid="{00000000-0005-0000-0000-000040A00000}"/>
    <cellStyle name="Vírgula 3 5 2 2" xfId="918" xr:uid="{00000000-0005-0000-0000-000041A00000}"/>
    <cellStyle name="Vírgula 3 5 2 2 2" xfId="1591" xr:uid="{00000000-0005-0000-0000-000042A00000}"/>
    <cellStyle name="Vírgula 3 5 2 2 2 2" xfId="2941" xr:uid="{00000000-0005-0000-0000-000043A00000}"/>
    <cellStyle name="Vírgula 3 5 2 2 3" xfId="2267" xr:uid="{00000000-0005-0000-0000-000044A00000}"/>
    <cellStyle name="Vírgula 3 5 2 2 4" xfId="3615" xr:uid="{00000000-0005-0000-0000-000045A00000}"/>
    <cellStyle name="Vírgula 3 5 2 2 5" xfId="25521" xr:uid="{00000000-0005-0000-0000-000046A00000}"/>
    <cellStyle name="Vírgula 3 5 2 3" xfId="1256" xr:uid="{00000000-0005-0000-0000-000047A00000}"/>
    <cellStyle name="Vírgula 3 5 2 3 2" xfId="2606" xr:uid="{00000000-0005-0000-0000-000048A00000}"/>
    <cellStyle name="Vírgula 3 5 2 3 3" xfId="35701" xr:uid="{00000000-0005-0000-0000-000049A00000}"/>
    <cellStyle name="Vírgula 3 5 2 4" xfId="1932" xr:uid="{00000000-0005-0000-0000-00004AA00000}"/>
    <cellStyle name="Vírgula 3 5 2 4 2" xfId="15340" xr:uid="{00000000-0005-0000-0000-00004BA00000}"/>
    <cellStyle name="Vírgula 3 5 2 5" xfId="3280" xr:uid="{00000000-0005-0000-0000-00004CA00000}"/>
    <cellStyle name="Vírgula 3 5 2 6" xfId="6334" xr:uid="{00000000-0005-0000-0000-00004DA00000}"/>
    <cellStyle name="Vírgula 3 5 3" xfId="752" xr:uid="{00000000-0005-0000-0000-00004EA00000}"/>
    <cellStyle name="Vírgula 3 5 3 2" xfId="1425" xr:uid="{00000000-0005-0000-0000-00004FA00000}"/>
    <cellStyle name="Vírgula 3 5 3 2 2" xfId="2775" xr:uid="{00000000-0005-0000-0000-000050A00000}"/>
    <cellStyle name="Vírgula 3 5 3 2 3" xfId="27274" xr:uid="{00000000-0005-0000-0000-000051A00000}"/>
    <cellStyle name="Vírgula 3 5 3 3" xfId="2101" xr:uid="{00000000-0005-0000-0000-000052A00000}"/>
    <cellStyle name="Vírgula 3 5 3 3 2" xfId="37454" xr:uid="{00000000-0005-0000-0000-000053A00000}"/>
    <cellStyle name="Vírgula 3 5 3 4" xfId="3449" xr:uid="{00000000-0005-0000-0000-000054A00000}"/>
    <cellStyle name="Vírgula 3 5 3 4 2" xfId="17093" xr:uid="{00000000-0005-0000-0000-000055A00000}"/>
    <cellStyle name="Vírgula 3 5 3 5" xfId="8087" xr:uid="{00000000-0005-0000-0000-000056A00000}"/>
    <cellStyle name="Vírgula 3 5 4" xfId="1090" xr:uid="{00000000-0005-0000-0000-000057A00000}"/>
    <cellStyle name="Vírgula 3 5 4 2" xfId="2440" xr:uid="{00000000-0005-0000-0000-000058A00000}"/>
    <cellStyle name="Vírgula 3 5 4 2 2" xfId="29264" xr:uid="{00000000-0005-0000-0000-000059A00000}"/>
    <cellStyle name="Vírgula 3 5 4 3" xfId="39444" xr:uid="{00000000-0005-0000-0000-00005AA00000}"/>
    <cellStyle name="Vírgula 3 5 4 4" xfId="19084" xr:uid="{00000000-0005-0000-0000-00005BA00000}"/>
    <cellStyle name="Vírgula 3 5 4 5" xfId="10080" xr:uid="{00000000-0005-0000-0000-00005CA00000}"/>
    <cellStyle name="Vírgula 3 5 5" xfId="1766" xr:uid="{00000000-0005-0000-0000-00005DA00000}"/>
    <cellStyle name="Vírgula 3 5 5 2" xfId="23769" xr:uid="{00000000-0005-0000-0000-00005EA00000}"/>
    <cellStyle name="Vírgula 3 5 6" xfId="3114" xr:uid="{00000000-0005-0000-0000-00005FA00000}"/>
    <cellStyle name="Vírgula 3 5 6 2" xfId="33949" xr:uid="{00000000-0005-0000-0000-000060A00000}"/>
    <cellStyle name="Vírgula 3 5 7" xfId="13588" xr:uid="{00000000-0005-0000-0000-000061A00000}"/>
    <cellStyle name="Vírgula 3 5 8" xfId="4582" xr:uid="{00000000-0005-0000-0000-000062A00000}"/>
    <cellStyle name="Vírgula 3 6" xfId="5458" xr:uid="{00000000-0005-0000-0000-000063A00000}"/>
    <cellStyle name="Vírgula 3 6 2" xfId="8981" xr:uid="{00000000-0005-0000-0000-000064A00000}"/>
    <cellStyle name="Vírgula 3 6 2 2" xfId="28165" xr:uid="{00000000-0005-0000-0000-000065A00000}"/>
    <cellStyle name="Vírgula 3 6 2 3" xfId="38345" xr:uid="{00000000-0005-0000-0000-000066A00000}"/>
    <cellStyle name="Vírgula 3 6 2 4" xfId="17985" xr:uid="{00000000-0005-0000-0000-000067A00000}"/>
    <cellStyle name="Vírgula 3 6 3" xfId="24645" xr:uid="{00000000-0005-0000-0000-000068A00000}"/>
    <cellStyle name="Vírgula 3 6 4" xfId="34825" xr:uid="{00000000-0005-0000-0000-000069A00000}"/>
    <cellStyle name="Vírgula 3 6 5" xfId="14464" xr:uid="{00000000-0005-0000-0000-00006AA00000}"/>
    <cellStyle name="Vírgula 3 7" xfId="7211" xr:uid="{00000000-0005-0000-0000-00006BA00000}"/>
    <cellStyle name="Vírgula 3 7 2" xfId="26398" xr:uid="{00000000-0005-0000-0000-00006CA00000}"/>
    <cellStyle name="Vírgula 3 7 3" xfId="36578" xr:uid="{00000000-0005-0000-0000-00006DA00000}"/>
    <cellStyle name="Vírgula 3 7 4" xfId="16217" xr:uid="{00000000-0005-0000-0000-00006EA00000}"/>
    <cellStyle name="Vírgula 3 8" xfId="9204" xr:uid="{00000000-0005-0000-0000-00006FA00000}"/>
    <cellStyle name="Vírgula 3 8 2" xfId="28388" xr:uid="{00000000-0005-0000-0000-000070A00000}"/>
    <cellStyle name="Vírgula 3 8 3" xfId="38568" xr:uid="{00000000-0005-0000-0000-000071A00000}"/>
    <cellStyle name="Vírgula 3 8 4" xfId="18208" xr:uid="{00000000-0005-0000-0000-000072A00000}"/>
    <cellStyle name="Vírgula 3 9" xfId="10957" xr:uid="{00000000-0005-0000-0000-000073A00000}"/>
    <cellStyle name="Vírgula 3 9 2" xfId="30141" xr:uid="{00000000-0005-0000-0000-000074A00000}"/>
    <cellStyle name="Vírgula 3 9 3" xfId="40321" xr:uid="{00000000-0005-0000-0000-000075A00000}"/>
    <cellStyle name="Vírgula 3 9 4" xfId="19961" xr:uid="{00000000-0005-0000-0000-000076A00000}"/>
    <cellStyle name="Vírgula 30" xfId="3649" xr:uid="{00000000-0005-0000-0000-000077A00000}"/>
    <cellStyle name="Vírgula 31" xfId="43660" xr:uid="{36C65071-A7D4-42D8-A95F-9B49AC50EC2F}"/>
    <cellStyle name="Vírgula 4" xfId="328" xr:uid="{00000000-0005-0000-0000-000078A00000}"/>
    <cellStyle name="Vírgula 4 10" xfId="11835" xr:uid="{00000000-0005-0000-0000-000079A00000}"/>
    <cellStyle name="Vírgula 4 10 2" xfId="31019" xr:uid="{00000000-0005-0000-0000-00007AA00000}"/>
    <cellStyle name="Vírgula 4 10 3" xfId="41199" xr:uid="{00000000-0005-0000-0000-00007BA00000}"/>
    <cellStyle name="Vírgula 4 10 4" xfId="20839" xr:uid="{00000000-0005-0000-0000-00007CA00000}"/>
    <cellStyle name="Vírgula 4 11" xfId="21716" xr:uid="{00000000-0005-0000-0000-00007DA00000}"/>
    <cellStyle name="Vírgula 4 11 2" xfId="31896" xr:uid="{00000000-0005-0000-0000-00007EA00000}"/>
    <cellStyle name="Vírgula 4 11 3" xfId="42076" xr:uid="{00000000-0005-0000-0000-00007FA00000}"/>
    <cellStyle name="Vírgula 4 12" xfId="22609" xr:uid="{00000000-0005-0000-0000-000080A00000}"/>
    <cellStyle name="Vírgula 4 12 2" xfId="32789" xr:uid="{00000000-0005-0000-0000-000081A00000}"/>
    <cellStyle name="Vírgula 4 12 3" xfId="42969" xr:uid="{00000000-0005-0000-0000-000082A00000}"/>
    <cellStyle name="Vírgula 4 13" xfId="22848" xr:uid="{00000000-0005-0000-0000-000083A00000}"/>
    <cellStyle name="Vírgula 4 14" xfId="33028" xr:uid="{00000000-0005-0000-0000-000084A00000}"/>
    <cellStyle name="Vírgula 4 15" xfId="43208" xr:uid="{00000000-0005-0000-0000-000085A00000}"/>
    <cellStyle name="Vírgula 4 16" xfId="43447" xr:uid="{00000000-0005-0000-0000-000086A00000}"/>
    <cellStyle name="Vírgula 4 17" xfId="12714" xr:uid="{00000000-0005-0000-0000-000087A00000}"/>
    <cellStyle name="Vírgula 4 18" xfId="3697" xr:uid="{00000000-0005-0000-0000-000088A00000}"/>
    <cellStyle name="Vírgula 4 2" xfId="329" xr:uid="{00000000-0005-0000-0000-000089A00000}"/>
    <cellStyle name="Vírgula 4 2 10" xfId="21831" xr:uid="{00000000-0005-0000-0000-00008AA00000}"/>
    <cellStyle name="Vírgula 4 2 10 2" xfId="32011" xr:uid="{00000000-0005-0000-0000-00008BA00000}"/>
    <cellStyle name="Vírgula 4 2 10 3" xfId="42191" xr:uid="{00000000-0005-0000-0000-00008CA00000}"/>
    <cellStyle name="Vírgula 4 2 11" xfId="22727" xr:uid="{00000000-0005-0000-0000-00008DA00000}"/>
    <cellStyle name="Vírgula 4 2 11 2" xfId="32907" xr:uid="{00000000-0005-0000-0000-00008EA00000}"/>
    <cellStyle name="Vírgula 4 2 11 3" xfId="43087" xr:uid="{00000000-0005-0000-0000-00008FA00000}"/>
    <cellStyle name="Vírgula 4 2 12" xfId="22966" xr:uid="{00000000-0005-0000-0000-000090A00000}"/>
    <cellStyle name="Vírgula 4 2 13" xfId="33146" xr:uid="{00000000-0005-0000-0000-000091A00000}"/>
    <cellStyle name="Vírgula 4 2 14" xfId="43326" xr:uid="{00000000-0005-0000-0000-000092A00000}"/>
    <cellStyle name="Vírgula 4 2 15" xfId="43565" xr:uid="{00000000-0005-0000-0000-000093A00000}"/>
    <cellStyle name="Vírgula 4 2 16" xfId="12829" xr:uid="{00000000-0005-0000-0000-000094A00000}"/>
    <cellStyle name="Vírgula 4 2 17" xfId="3821" xr:uid="{00000000-0005-0000-0000-000095A00000}"/>
    <cellStyle name="Vírgula 4 2 2" xfId="423" xr:uid="{00000000-0005-0000-0000-000096A00000}"/>
    <cellStyle name="Vírgula 4 2 2 10" xfId="23229" xr:uid="{00000000-0005-0000-0000-000097A00000}"/>
    <cellStyle name="Vírgula 4 2 2 11" xfId="33409" xr:uid="{00000000-0005-0000-0000-000098A00000}"/>
    <cellStyle name="Vírgula 4 2 2 12" xfId="13048" xr:uid="{00000000-0005-0000-0000-000099A00000}"/>
    <cellStyle name="Vírgula 4 2 2 13" xfId="4041" xr:uid="{00000000-0005-0000-0000-00009AA00000}"/>
    <cellStyle name="Vírgula 4 2 2 2" xfId="589" xr:uid="{00000000-0005-0000-0000-00009BA00000}"/>
    <cellStyle name="Vírgula 4 2 2 2 10" xfId="33847" xr:uid="{00000000-0005-0000-0000-00009CA00000}"/>
    <cellStyle name="Vírgula 4 2 2 2 11" xfId="13486" xr:uid="{00000000-0005-0000-0000-00009DA00000}"/>
    <cellStyle name="Vírgula 4 2 2 2 12" xfId="4479" xr:uid="{00000000-0005-0000-0000-00009EA00000}"/>
    <cellStyle name="Vírgula 4 2 2 2 2" xfId="924" xr:uid="{00000000-0005-0000-0000-00009FA00000}"/>
    <cellStyle name="Vírgula 4 2 2 2 2 2" xfId="1597" xr:uid="{00000000-0005-0000-0000-0000A0A00000}"/>
    <cellStyle name="Vírgula 4 2 2 2 2 2 2" xfId="2947" xr:uid="{00000000-0005-0000-0000-0000A1A00000}"/>
    <cellStyle name="Vírgula 4 2 2 2 2 2 2 2" xfId="26295" xr:uid="{00000000-0005-0000-0000-0000A2A00000}"/>
    <cellStyle name="Vírgula 4 2 2 2 2 2 3" xfId="36475" xr:uid="{00000000-0005-0000-0000-0000A3A00000}"/>
    <cellStyle name="Vírgula 4 2 2 2 2 2 4" xfId="16114" xr:uid="{00000000-0005-0000-0000-0000A4A00000}"/>
    <cellStyle name="Vírgula 4 2 2 2 2 2 5" xfId="7108" xr:uid="{00000000-0005-0000-0000-0000A5A00000}"/>
    <cellStyle name="Vírgula 4 2 2 2 2 3" xfId="2273" xr:uid="{00000000-0005-0000-0000-0000A6A00000}"/>
    <cellStyle name="Vírgula 4 2 2 2 2 3 2" xfId="28048" xr:uid="{00000000-0005-0000-0000-0000A7A00000}"/>
    <cellStyle name="Vírgula 4 2 2 2 2 3 3" xfId="38228" xr:uid="{00000000-0005-0000-0000-0000A8A00000}"/>
    <cellStyle name="Vírgula 4 2 2 2 2 3 4" xfId="17867" xr:uid="{00000000-0005-0000-0000-0000A9A00000}"/>
    <cellStyle name="Vírgula 4 2 2 2 2 3 5" xfId="8861" xr:uid="{00000000-0005-0000-0000-0000AAA00000}"/>
    <cellStyle name="Vírgula 4 2 2 2 2 4" xfId="3621" xr:uid="{00000000-0005-0000-0000-0000ABA00000}"/>
    <cellStyle name="Vírgula 4 2 2 2 2 4 2" xfId="30038" xr:uid="{00000000-0005-0000-0000-0000ACA00000}"/>
    <cellStyle name="Vírgula 4 2 2 2 2 4 3" xfId="40218" xr:uid="{00000000-0005-0000-0000-0000ADA00000}"/>
    <cellStyle name="Vírgula 4 2 2 2 2 4 4" xfId="19858" xr:uid="{00000000-0005-0000-0000-0000AEA00000}"/>
    <cellStyle name="Vírgula 4 2 2 2 2 4 5" xfId="10854" xr:uid="{00000000-0005-0000-0000-0000AFA00000}"/>
    <cellStyle name="Vírgula 4 2 2 2 2 5" xfId="24543" xr:uid="{00000000-0005-0000-0000-0000B0A00000}"/>
    <cellStyle name="Vírgula 4 2 2 2 2 6" xfId="34723" xr:uid="{00000000-0005-0000-0000-0000B1A00000}"/>
    <cellStyle name="Vírgula 4 2 2 2 2 7" xfId="14362" xr:uid="{00000000-0005-0000-0000-0000B2A00000}"/>
    <cellStyle name="Vírgula 4 2 2 2 2 8" xfId="5356" xr:uid="{00000000-0005-0000-0000-0000B3A00000}"/>
    <cellStyle name="Vírgula 4 2 2 2 3" xfId="1262" xr:uid="{00000000-0005-0000-0000-0000B4A00000}"/>
    <cellStyle name="Vírgula 4 2 2 2 3 2" xfId="2612" xr:uid="{00000000-0005-0000-0000-0000B5A00000}"/>
    <cellStyle name="Vírgula 4 2 2 2 3 2 2" xfId="25419" xr:uid="{00000000-0005-0000-0000-0000B6A00000}"/>
    <cellStyle name="Vírgula 4 2 2 2 3 3" xfId="35599" xr:uid="{00000000-0005-0000-0000-0000B7A00000}"/>
    <cellStyle name="Vírgula 4 2 2 2 3 4" xfId="15238" xr:uid="{00000000-0005-0000-0000-0000B8A00000}"/>
    <cellStyle name="Vírgula 4 2 2 2 3 5" xfId="6232" xr:uid="{00000000-0005-0000-0000-0000B9A00000}"/>
    <cellStyle name="Vírgula 4 2 2 2 4" xfId="1938" xr:uid="{00000000-0005-0000-0000-0000BAA00000}"/>
    <cellStyle name="Vírgula 4 2 2 2 4 2" xfId="27172" xr:uid="{00000000-0005-0000-0000-0000BBA00000}"/>
    <cellStyle name="Vírgula 4 2 2 2 4 3" xfId="37352" xr:uid="{00000000-0005-0000-0000-0000BCA00000}"/>
    <cellStyle name="Vírgula 4 2 2 2 4 4" xfId="16991" xr:uid="{00000000-0005-0000-0000-0000BDA00000}"/>
    <cellStyle name="Vírgula 4 2 2 2 4 5" xfId="7985" xr:uid="{00000000-0005-0000-0000-0000BEA00000}"/>
    <cellStyle name="Vírgula 4 2 2 2 5" xfId="3286" xr:uid="{00000000-0005-0000-0000-0000BFA00000}"/>
    <cellStyle name="Vírgula 4 2 2 2 5 2" xfId="29162" xr:uid="{00000000-0005-0000-0000-0000C0A00000}"/>
    <cellStyle name="Vírgula 4 2 2 2 5 3" xfId="39342" xr:uid="{00000000-0005-0000-0000-0000C1A00000}"/>
    <cellStyle name="Vírgula 4 2 2 2 5 4" xfId="18982" xr:uid="{00000000-0005-0000-0000-0000C2A00000}"/>
    <cellStyle name="Vírgula 4 2 2 2 5 5" xfId="9978" xr:uid="{00000000-0005-0000-0000-0000C3A00000}"/>
    <cellStyle name="Vírgula 4 2 2 2 6" xfId="11731" xr:uid="{00000000-0005-0000-0000-0000C4A00000}"/>
    <cellStyle name="Vírgula 4 2 2 2 6 2" xfId="30915" xr:uid="{00000000-0005-0000-0000-0000C5A00000}"/>
    <cellStyle name="Vírgula 4 2 2 2 6 3" xfId="41095" xr:uid="{00000000-0005-0000-0000-0000C6A00000}"/>
    <cellStyle name="Vírgula 4 2 2 2 6 4" xfId="20735" xr:uid="{00000000-0005-0000-0000-0000C7A00000}"/>
    <cellStyle name="Vírgula 4 2 2 2 7" xfId="12607" xr:uid="{00000000-0005-0000-0000-0000C8A00000}"/>
    <cellStyle name="Vírgula 4 2 2 2 7 2" xfId="31791" xr:uid="{00000000-0005-0000-0000-0000C9A00000}"/>
    <cellStyle name="Vírgula 4 2 2 2 7 3" xfId="41971" xr:uid="{00000000-0005-0000-0000-0000CAA00000}"/>
    <cellStyle name="Vírgula 4 2 2 2 7 4" xfId="21611" xr:uid="{00000000-0005-0000-0000-0000CBA00000}"/>
    <cellStyle name="Vírgula 4 2 2 2 8" xfId="22488" xr:uid="{00000000-0005-0000-0000-0000CCA00000}"/>
    <cellStyle name="Vírgula 4 2 2 2 8 2" xfId="32668" xr:uid="{00000000-0005-0000-0000-0000CDA00000}"/>
    <cellStyle name="Vírgula 4 2 2 2 8 3" xfId="42848" xr:uid="{00000000-0005-0000-0000-0000CEA00000}"/>
    <cellStyle name="Vírgula 4 2 2 2 9" xfId="23667" xr:uid="{00000000-0005-0000-0000-0000CFA00000}"/>
    <cellStyle name="Vírgula 4 2 2 3" xfId="758" xr:uid="{00000000-0005-0000-0000-0000D0A00000}"/>
    <cellStyle name="Vírgula 4 2 2 3 2" xfId="1431" xr:uid="{00000000-0005-0000-0000-0000D1A00000}"/>
    <cellStyle name="Vírgula 4 2 2 3 2 2" xfId="2781" xr:uid="{00000000-0005-0000-0000-0000D2A00000}"/>
    <cellStyle name="Vírgula 4 2 2 3 2 2 2" xfId="25857" xr:uid="{00000000-0005-0000-0000-0000D3A00000}"/>
    <cellStyle name="Vírgula 4 2 2 3 2 3" xfId="36037" xr:uid="{00000000-0005-0000-0000-0000D4A00000}"/>
    <cellStyle name="Vírgula 4 2 2 3 2 4" xfId="15676" xr:uid="{00000000-0005-0000-0000-0000D5A00000}"/>
    <cellStyle name="Vírgula 4 2 2 3 2 5" xfId="6670" xr:uid="{00000000-0005-0000-0000-0000D6A00000}"/>
    <cellStyle name="Vírgula 4 2 2 3 3" xfId="2107" xr:uid="{00000000-0005-0000-0000-0000D7A00000}"/>
    <cellStyle name="Vírgula 4 2 2 3 3 2" xfId="27610" xr:uid="{00000000-0005-0000-0000-0000D8A00000}"/>
    <cellStyle name="Vírgula 4 2 2 3 3 3" xfId="37790" xr:uid="{00000000-0005-0000-0000-0000D9A00000}"/>
    <cellStyle name="Vírgula 4 2 2 3 3 4" xfId="17429" xr:uid="{00000000-0005-0000-0000-0000DAA00000}"/>
    <cellStyle name="Vírgula 4 2 2 3 3 5" xfId="8423" xr:uid="{00000000-0005-0000-0000-0000DBA00000}"/>
    <cellStyle name="Vírgula 4 2 2 3 4" xfId="3455" xr:uid="{00000000-0005-0000-0000-0000DCA00000}"/>
    <cellStyle name="Vírgula 4 2 2 3 4 2" xfId="29600" xr:uid="{00000000-0005-0000-0000-0000DDA00000}"/>
    <cellStyle name="Vírgula 4 2 2 3 4 3" xfId="39780" xr:uid="{00000000-0005-0000-0000-0000DEA00000}"/>
    <cellStyle name="Vírgula 4 2 2 3 4 4" xfId="19420" xr:uid="{00000000-0005-0000-0000-0000DFA00000}"/>
    <cellStyle name="Vírgula 4 2 2 3 4 5" xfId="10416" xr:uid="{00000000-0005-0000-0000-0000E0A00000}"/>
    <cellStyle name="Vírgula 4 2 2 3 5" xfId="24105" xr:uid="{00000000-0005-0000-0000-0000E1A00000}"/>
    <cellStyle name="Vírgula 4 2 2 3 6" xfId="34285" xr:uid="{00000000-0005-0000-0000-0000E2A00000}"/>
    <cellStyle name="Vírgula 4 2 2 3 7" xfId="13924" xr:uid="{00000000-0005-0000-0000-0000E3A00000}"/>
    <cellStyle name="Vírgula 4 2 2 3 8" xfId="4918" xr:uid="{00000000-0005-0000-0000-0000E4A00000}"/>
    <cellStyle name="Vírgula 4 2 2 4" xfId="1096" xr:uid="{00000000-0005-0000-0000-0000E5A00000}"/>
    <cellStyle name="Vírgula 4 2 2 4 2" xfId="2446" xr:uid="{00000000-0005-0000-0000-0000E6A00000}"/>
    <cellStyle name="Vírgula 4 2 2 4 2 2" xfId="24981" xr:uid="{00000000-0005-0000-0000-0000E7A00000}"/>
    <cellStyle name="Vírgula 4 2 2 4 3" xfId="35161" xr:uid="{00000000-0005-0000-0000-0000E8A00000}"/>
    <cellStyle name="Vírgula 4 2 2 4 4" xfId="14800" xr:uid="{00000000-0005-0000-0000-0000E9A00000}"/>
    <cellStyle name="Vírgula 4 2 2 4 5" xfId="5794" xr:uid="{00000000-0005-0000-0000-0000EAA00000}"/>
    <cellStyle name="Vírgula 4 2 2 5" xfId="1772" xr:uid="{00000000-0005-0000-0000-0000EBA00000}"/>
    <cellStyle name="Vírgula 4 2 2 5 2" xfId="26734" xr:uid="{00000000-0005-0000-0000-0000ECA00000}"/>
    <cellStyle name="Vírgula 4 2 2 5 3" xfId="36914" xr:uid="{00000000-0005-0000-0000-0000EDA00000}"/>
    <cellStyle name="Vírgula 4 2 2 5 4" xfId="16553" xr:uid="{00000000-0005-0000-0000-0000EEA00000}"/>
    <cellStyle name="Vírgula 4 2 2 5 5" xfId="7547" xr:uid="{00000000-0005-0000-0000-0000EFA00000}"/>
    <cellStyle name="Vírgula 4 2 2 6" xfId="3120" xr:uid="{00000000-0005-0000-0000-0000F0A00000}"/>
    <cellStyle name="Vírgula 4 2 2 6 2" xfId="28724" xr:uid="{00000000-0005-0000-0000-0000F1A00000}"/>
    <cellStyle name="Vírgula 4 2 2 6 3" xfId="38904" xr:uid="{00000000-0005-0000-0000-0000F2A00000}"/>
    <cellStyle name="Vírgula 4 2 2 6 4" xfId="18544" xr:uid="{00000000-0005-0000-0000-0000F3A00000}"/>
    <cellStyle name="Vírgula 4 2 2 6 5" xfId="9540" xr:uid="{00000000-0005-0000-0000-0000F4A00000}"/>
    <cellStyle name="Vírgula 4 2 2 7" xfId="11293" xr:uid="{00000000-0005-0000-0000-0000F5A00000}"/>
    <cellStyle name="Vírgula 4 2 2 7 2" xfId="30477" xr:uid="{00000000-0005-0000-0000-0000F6A00000}"/>
    <cellStyle name="Vírgula 4 2 2 7 3" xfId="40657" xr:uid="{00000000-0005-0000-0000-0000F7A00000}"/>
    <cellStyle name="Vírgula 4 2 2 7 4" xfId="20297" xr:uid="{00000000-0005-0000-0000-0000F8A00000}"/>
    <cellStyle name="Vírgula 4 2 2 8" xfId="12169" xr:uid="{00000000-0005-0000-0000-0000F9A00000}"/>
    <cellStyle name="Vírgula 4 2 2 8 2" xfId="31353" xr:uid="{00000000-0005-0000-0000-0000FAA00000}"/>
    <cellStyle name="Vírgula 4 2 2 8 3" xfId="41533" xr:uid="{00000000-0005-0000-0000-0000FBA00000}"/>
    <cellStyle name="Vírgula 4 2 2 8 4" xfId="21173" xr:uid="{00000000-0005-0000-0000-0000FCA00000}"/>
    <cellStyle name="Vírgula 4 2 2 9" xfId="22050" xr:uid="{00000000-0005-0000-0000-0000FDA00000}"/>
    <cellStyle name="Vírgula 4 2 2 9 2" xfId="32230" xr:uid="{00000000-0005-0000-0000-0000FEA00000}"/>
    <cellStyle name="Vírgula 4 2 2 9 3" xfId="42410" xr:uid="{00000000-0005-0000-0000-0000FFA00000}"/>
    <cellStyle name="Vírgula 4 2 3" xfId="4260" xr:uid="{00000000-0005-0000-0000-000000A10000}"/>
    <cellStyle name="Vírgula 4 2 3 10" xfId="33628" xr:uid="{00000000-0005-0000-0000-000001A10000}"/>
    <cellStyle name="Vírgula 4 2 3 11" xfId="13267" xr:uid="{00000000-0005-0000-0000-000002A10000}"/>
    <cellStyle name="Vírgula 4 2 3 2" xfId="5137" xr:uid="{00000000-0005-0000-0000-000003A10000}"/>
    <cellStyle name="Vírgula 4 2 3 2 2" xfId="6889" xr:uid="{00000000-0005-0000-0000-000004A10000}"/>
    <cellStyle name="Vírgula 4 2 3 2 2 2" xfId="26076" xr:uid="{00000000-0005-0000-0000-000005A10000}"/>
    <cellStyle name="Vírgula 4 2 3 2 2 3" xfId="36256" xr:uid="{00000000-0005-0000-0000-000006A10000}"/>
    <cellStyle name="Vírgula 4 2 3 2 2 4" xfId="15895" xr:uid="{00000000-0005-0000-0000-000007A10000}"/>
    <cellStyle name="Vírgula 4 2 3 2 3" xfId="8642" xr:uid="{00000000-0005-0000-0000-000008A10000}"/>
    <cellStyle name="Vírgula 4 2 3 2 3 2" xfId="27829" xr:uid="{00000000-0005-0000-0000-000009A10000}"/>
    <cellStyle name="Vírgula 4 2 3 2 3 3" xfId="38009" xr:uid="{00000000-0005-0000-0000-00000AA10000}"/>
    <cellStyle name="Vírgula 4 2 3 2 3 4" xfId="17648" xr:uid="{00000000-0005-0000-0000-00000BA10000}"/>
    <cellStyle name="Vírgula 4 2 3 2 4" xfId="10635" xr:uid="{00000000-0005-0000-0000-00000CA10000}"/>
    <cellStyle name="Vírgula 4 2 3 2 4 2" xfId="29819" xr:uid="{00000000-0005-0000-0000-00000DA10000}"/>
    <cellStyle name="Vírgula 4 2 3 2 4 3" xfId="39999" xr:uid="{00000000-0005-0000-0000-00000EA10000}"/>
    <cellStyle name="Vírgula 4 2 3 2 4 4" xfId="19639" xr:uid="{00000000-0005-0000-0000-00000FA10000}"/>
    <cellStyle name="Vírgula 4 2 3 2 5" xfId="24324" xr:uid="{00000000-0005-0000-0000-000010A10000}"/>
    <cellStyle name="Vírgula 4 2 3 2 6" xfId="34504" xr:uid="{00000000-0005-0000-0000-000011A10000}"/>
    <cellStyle name="Vírgula 4 2 3 2 7" xfId="14143" xr:uid="{00000000-0005-0000-0000-000012A10000}"/>
    <cellStyle name="Vírgula 4 2 3 3" xfId="6013" xr:uid="{00000000-0005-0000-0000-000013A10000}"/>
    <cellStyle name="Vírgula 4 2 3 3 2" xfId="25200" xr:uid="{00000000-0005-0000-0000-000014A10000}"/>
    <cellStyle name="Vírgula 4 2 3 3 3" xfId="35380" xr:uid="{00000000-0005-0000-0000-000015A10000}"/>
    <cellStyle name="Vírgula 4 2 3 3 4" xfId="15019" xr:uid="{00000000-0005-0000-0000-000016A10000}"/>
    <cellStyle name="Vírgula 4 2 3 4" xfId="7766" xr:uid="{00000000-0005-0000-0000-000017A10000}"/>
    <cellStyle name="Vírgula 4 2 3 4 2" xfId="26953" xr:uid="{00000000-0005-0000-0000-000018A10000}"/>
    <cellStyle name="Vírgula 4 2 3 4 3" xfId="37133" xr:uid="{00000000-0005-0000-0000-000019A10000}"/>
    <cellStyle name="Vírgula 4 2 3 4 4" xfId="16772" xr:uid="{00000000-0005-0000-0000-00001AA10000}"/>
    <cellStyle name="Vírgula 4 2 3 5" xfId="9759" xr:uid="{00000000-0005-0000-0000-00001BA10000}"/>
    <cellStyle name="Vírgula 4 2 3 5 2" xfId="28943" xr:uid="{00000000-0005-0000-0000-00001CA10000}"/>
    <cellStyle name="Vírgula 4 2 3 5 3" xfId="39123" xr:uid="{00000000-0005-0000-0000-00001DA10000}"/>
    <cellStyle name="Vírgula 4 2 3 5 4" xfId="18763" xr:uid="{00000000-0005-0000-0000-00001EA10000}"/>
    <cellStyle name="Vírgula 4 2 3 6" xfId="11512" xr:uid="{00000000-0005-0000-0000-00001FA10000}"/>
    <cellStyle name="Vírgula 4 2 3 6 2" xfId="30696" xr:uid="{00000000-0005-0000-0000-000020A10000}"/>
    <cellStyle name="Vírgula 4 2 3 6 3" xfId="40876" xr:uid="{00000000-0005-0000-0000-000021A10000}"/>
    <cellStyle name="Vírgula 4 2 3 6 4" xfId="20516" xr:uid="{00000000-0005-0000-0000-000022A10000}"/>
    <cellStyle name="Vírgula 4 2 3 7" xfId="12388" xr:uid="{00000000-0005-0000-0000-000023A10000}"/>
    <cellStyle name="Vírgula 4 2 3 7 2" xfId="31572" xr:uid="{00000000-0005-0000-0000-000024A10000}"/>
    <cellStyle name="Vírgula 4 2 3 7 3" xfId="41752" xr:uid="{00000000-0005-0000-0000-000025A10000}"/>
    <cellStyle name="Vírgula 4 2 3 7 4" xfId="21392" xr:uid="{00000000-0005-0000-0000-000026A10000}"/>
    <cellStyle name="Vírgula 4 2 3 8" xfId="22269" xr:uid="{00000000-0005-0000-0000-000027A10000}"/>
    <cellStyle name="Vírgula 4 2 3 8 2" xfId="32449" xr:uid="{00000000-0005-0000-0000-000028A10000}"/>
    <cellStyle name="Vírgula 4 2 3 8 3" xfId="42629" xr:uid="{00000000-0005-0000-0000-000029A10000}"/>
    <cellStyle name="Vírgula 4 2 3 9" xfId="23448" xr:uid="{00000000-0005-0000-0000-00002AA10000}"/>
    <cellStyle name="Vírgula 4 2 4" xfId="4699" xr:uid="{00000000-0005-0000-0000-00002BA10000}"/>
    <cellStyle name="Vírgula 4 2 4 2" xfId="6451" xr:uid="{00000000-0005-0000-0000-00002CA10000}"/>
    <cellStyle name="Vírgula 4 2 4 2 2" xfId="25638" xr:uid="{00000000-0005-0000-0000-00002DA10000}"/>
    <cellStyle name="Vírgula 4 2 4 2 3" xfId="35818" xr:uid="{00000000-0005-0000-0000-00002EA10000}"/>
    <cellStyle name="Vírgula 4 2 4 2 4" xfId="15457" xr:uid="{00000000-0005-0000-0000-00002FA10000}"/>
    <cellStyle name="Vírgula 4 2 4 3" xfId="8204" xr:uid="{00000000-0005-0000-0000-000030A10000}"/>
    <cellStyle name="Vírgula 4 2 4 3 2" xfId="27391" xr:uid="{00000000-0005-0000-0000-000031A10000}"/>
    <cellStyle name="Vírgula 4 2 4 3 3" xfId="37571" xr:uid="{00000000-0005-0000-0000-000032A10000}"/>
    <cellStyle name="Vírgula 4 2 4 3 4" xfId="17210" xr:uid="{00000000-0005-0000-0000-000033A10000}"/>
    <cellStyle name="Vírgula 4 2 4 4" xfId="10197" xr:uid="{00000000-0005-0000-0000-000034A10000}"/>
    <cellStyle name="Vírgula 4 2 4 4 2" xfId="29381" xr:uid="{00000000-0005-0000-0000-000035A10000}"/>
    <cellStyle name="Vírgula 4 2 4 4 3" xfId="39561" xr:uid="{00000000-0005-0000-0000-000036A10000}"/>
    <cellStyle name="Vírgula 4 2 4 4 4" xfId="19201" xr:uid="{00000000-0005-0000-0000-000037A10000}"/>
    <cellStyle name="Vírgula 4 2 4 5" xfId="23886" xr:uid="{00000000-0005-0000-0000-000038A10000}"/>
    <cellStyle name="Vírgula 4 2 4 6" xfId="34066" xr:uid="{00000000-0005-0000-0000-000039A10000}"/>
    <cellStyle name="Vírgula 4 2 4 7" xfId="13705" xr:uid="{00000000-0005-0000-0000-00003AA10000}"/>
    <cellStyle name="Vírgula 4 2 5" xfId="5575" xr:uid="{00000000-0005-0000-0000-00003BA10000}"/>
    <cellStyle name="Vírgula 4 2 5 2" xfId="9101" xr:uid="{00000000-0005-0000-0000-00003CA10000}"/>
    <cellStyle name="Vírgula 4 2 5 2 2" xfId="28285" xr:uid="{00000000-0005-0000-0000-00003DA10000}"/>
    <cellStyle name="Vírgula 4 2 5 2 3" xfId="38465" xr:uid="{00000000-0005-0000-0000-00003EA10000}"/>
    <cellStyle name="Vírgula 4 2 5 2 4" xfId="18105" xr:uid="{00000000-0005-0000-0000-00003FA10000}"/>
    <cellStyle name="Vírgula 4 2 5 3" xfId="24762" xr:uid="{00000000-0005-0000-0000-000040A10000}"/>
    <cellStyle name="Vírgula 4 2 5 4" xfId="34942" xr:uid="{00000000-0005-0000-0000-000041A10000}"/>
    <cellStyle name="Vírgula 4 2 5 5" xfId="14581" xr:uid="{00000000-0005-0000-0000-000042A10000}"/>
    <cellStyle name="Vírgula 4 2 6" xfId="7328" xr:uid="{00000000-0005-0000-0000-000043A10000}"/>
    <cellStyle name="Vírgula 4 2 6 2" xfId="26515" xr:uid="{00000000-0005-0000-0000-000044A10000}"/>
    <cellStyle name="Vírgula 4 2 6 3" xfId="36695" xr:uid="{00000000-0005-0000-0000-000045A10000}"/>
    <cellStyle name="Vírgula 4 2 6 4" xfId="16334" xr:uid="{00000000-0005-0000-0000-000046A10000}"/>
    <cellStyle name="Vírgula 4 2 7" xfId="9321" xr:uid="{00000000-0005-0000-0000-000047A10000}"/>
    <cellStyle name="Vírgula 4 2 7 2" xfId="28505" xr:uid="{00000000-0005-0000-0000-000048A10000}"/>
    <cellStyle name="Vírgula 4 2 7 3" xfId="38685" xr:uid="{00000000-0005-0000-0000-000049A10000}"/>
    <cellStyle name="Vírgula 4 2 7 4" xfId="18325" xr:uid="{00000000-0005-0000-0000-00004AA10000}"/>
    <cellStyle name="Vírgula 4 2 8" xfId="11074" xr:uid="{00000000-0005-0000-0000-00004BA10000}"/>
    <cellStyle name="Vírgula 4 2 8 2" xfId="30258" xr:uid="{00000000-0005-0000-0000-00004CA10000}"/>
    <cellStyle name="Vírgula 4 2 8 3" xfId="40438" xr:uid="{00000000-0005-0000-0000-00004DA10000}"/>
    <cellStyle name="Vírgula 4 2 8 4" xfId="20078" xr:uid="{00000000-0005-0000-0000-00004EA10000}"/>
    <cellStyle name="Vírgula 4 2 9" xfId="11950" xr:uid="{00000000-0005-0000-0000-00004FA10000}"/>
    <cellStyle name="Vírgula 4 2 9 2" xfId="31134" xr:uid="{00000000-0005-0000-0000-000050A10000}"/>
    <cellStyle name="Vírgula 4 2 9 3" xfId="41314" xr:uid="{00000000-0005-0000-0000-000051A10000}"/>
    <cellStyle name="Vírgula 4 2 9 4" xfId="20954" xr:uid="{00000000-0005-0000-0000-000052A10000}"/>
    <cellStyle name="Vírgula 4 3" xfId="330" xr:uid="{00000000-0005-0000-0000-000053A10000}"/>
    <cellStyle name="Vírgula 4 3 10" xfId="23114" xr:uid="{00000000-0005-0000-0000-000054A10000}"/>
    <cellStyle name="Vírgula 4 3 11" xfId="33294" xr:uid="{00000000-0005-0000-0000-000055A10000}"/>
    <cellStyle name="Vírgula 4 3 12" xfId="12933" xr:uid="{00000000-0005-0000-0000-000056A10000}"/>
    <cellStyle name="Vírgula 4 3 13" xfId="3926" xr:uid="{00000000-0005-0000-0000-000057A10000}"/>
    <cellStyle name="Vírgula 4 3 2" xfId="424" xr:uid="{00000000-0005-0000-0000-000058A10000}"/>
    <cellStyle name="Vírgula 4 3 2 10" xfId="33732" xr:uid="{00000000-0005-0000-0000-000059A10000}"/>
    <cellStyle name="Vírgula 4 3 2 11" xfId="13371" xr:uid="{00000000-0005-0000-0000-00005AA10000}"/>
    <cellStyle name="Vírgula 4 3 2 12" xfId="4364" xr:uid="{00000000-0005-0000-0000-00005BA10000}"/>
    <cellStyle name="Vírgula 4 3 2 2" xfId="590" xr:uid="{00000000-0005-0000-0000-00005CA10000}"/>
    <cellStyle name="Vírgula 4 3 2 2 2" xfId="925" xr:uid="{00000000-0005-0000-0000-00005DA10000}"/>
    <cellStyle name="Vírgula 4 3 2 2 2 2" xfId="1598" xr:uid="{00000000-0005-0000-0000-00005EA10000}"/>
    <cellStyle name="Vírgula 4 3 2 2 2 2 2" xfId="2948" xr:uid="{00000000-0005-0000-0000-00005FA10000}"/>
    <cellStyle name="Vírgula 4 3 2 2 2 2 3" xfId="26180" xr:uid="{00000000-0005-0000-0000-000060A10000}"/>
    <cellStyle name="Vírgula 4 3 2 2 2 3" xfId="2274" xr:uid="{00000000-0005-0000-0000-000061A10000}"/>
    <cellStyle name="Vírgula 4 3 2 2 2 3 2" xfId="36360" xr:uid="{00000000-0005-0000-0000-000062A10000}"/>
    <cellStyle name="Vírgula 4 3 2 2 2 4" xfId="3622" xr:uid="{00000000-0005-0000-0000-000063A10000}"/>
    <cellStyle name="Vírgula 4 3 2 2 2 4 2" xfId="15999" xr:uid="{00000000-0005-0000-0000-000064A10000}"/>
    <cellStyle name="Vírgula 4 3 2 2 2 5" xfId="6993" xr:uid="{00000000-0005-0000-0000-000065A10000}"/>
    <cellStyle name="Vírgula 4 3 2 2 3" xfId="1263" xr:uid="{00000000-0005-0000-0000-000066A10000}"/>
    <cellStyle name="Vírgula 4 3 2 2 3 2" xfId="2613" xr:uid="{00000000-0005-0000-0000-000067A10000}"/>
    <cellStyle name="Vírgula 4 3 2 2 3 2 2" xfId="27933" xr:uid="{00000000-0005-0000-0000-000068A10000}"/>
    <cellStyle name="Vírgula 4 3 2 2 3 3" xfId="38113" xr:uid="{00000000-0005-0000-0000-000069A10000}"/>
    <cellStyle name="Vírgula 4 3 2 2 3 4" xfId="17752" xr:uid="{00000000-0005-0000-0000-00006AA10000}"/>
    <cellStyle name="Vírgula 4 3 2 2 3 5" xfId="8746" xr:uid="{00000000-0005-0000-0000-00006BA10000}"/>
    <cellStyle name="Vírgula 4 3 2 2 4" xfId="1939" xr:uid="{00000000-0005-0000-0000-00006CA10000}"/>
    <cellStyle name="Vírgula 4 3 2 2 4 2" xfId="29923" xr:uid="{00000000-0005-0000-0000-00006DA10000}"/>
    <cellStyle name="Vírgula 4 3 2 2 4 3" xfId="40103" xr:uid="{00000000-0005-0000-0000-00006EA10000}"/>
    <cellStyle name="Vírgula 4 3 2 2 4 4" xfId="19743" xr:uid="{00000000-0005-0000-0000-00006FA10000}"/>
    <cellStyle name="Vírgula 4 3 2 2 4 5" xfId="10739" xr:uid="{00000000-0005-0000-0000-000070A10000}"/>
    <cellStyle name="Vírgula 4 3 2 2 5" xfId="3287" xr:uid="{00000000-0005-0000-0000-000071A10000}"/>
    <cellStyle name="Vírgula 4 3 2 2 5 2" xfId="24428" xr:uid="{00000000-0005-0000-0000-000072A10000}"/>
    <cellStyle name="Vírgula 4 3 2 2 6" xfId="34608" xr:uid="{00000000-0005-0000-0000-000073A10000}"/>
    <cellStyle name="Vírgula 4 3 2 2 7" xfId="14247" xr:uid="{00000000-0005-0000-0000-000074A10000}"/>
    <cellStyle name="Vírgula 4 3 2 2 8" xfId="5241" xr:uid="{00000000-0005-0000-0000-000075A10000}"/>
    <cellStyle name="Vírgula 4 3 2 3" xfId="759" xr:uid="{00000000-0005-0000-0000-000076A10000}"/>
    <cellStyle name="Vírgula 4 3 2 3 2" xfId="1432" xr:uid="{00000000-0005-0000-0000-000077A10000}"/>
    <cellStyle name="Vírgula 4 3 2 3 2 2" xfId="2782" xr:uid="{00000000-0005-0000-0000-000078A10000}"/>
    <cellStyle name="Vírgula 4 3 2 3 2 3" xfId="25304" xr:uid="{00000000-0005-0000-0000-000079A10000}"/>
    <cellStyle name="Vírgula 4 3 2 3 3" xfId="2108" xr:uid="{00000000-0005-0000-0000-00007AA10000}"/>
    <cellStyle name="Vírgula 4 3 2 3 3 2" xfId="35484" xr:uid="{00000000-0005-0000-0000-00007BA10000}"/>
    <cellStyle name="Vírgula 4 3 2 3 4" xfId="3456" xr:uid="{00000000-0005-0000-0000-00007CA10000}"/>
    <cellStyle name="Vírgula 4 3 2 3 4 2" xfId="15123" xr:uid="{00000000-0005-0000-0000-00007DA10000}"/>
    <cellStyle name="Vírgula 4 3 2 3 5" xfId="6117" xr:uid="{00000000-0005-0000-0000-00007EA10000}"/>
    <cellStyle name="Vírgula 4 3 2 4" xfId="1097" xr:uid="{00000000-0005-0000-0000-00007FA10000}"/>
    <cellStyle name="Vírgula 4 3 2 4 2" xfId="2447" xr:uid="{00000000-0005-0000-0000-000080A10000}"/>
    <cellStyle name="Vírgula 4 3 2 4 2 2" xfId="27057" xr:uid="{00000000-0005-0000-0000-000081A10000}"/>
    <cellStyle name="Vírgula 4 3 2 4 3" xfId="37237" xr:uid="{00000000-0005-0000-0000-000082A10000}"/>
    <cellStyle name="Vírgula 4 3 2 4 4" xfId="16876" xr:uid="{00000000-0005-0000-0000-000083A10000}"/>
    <cellStyle name="Vírgula 4 3 2 4 5" xfId="7870" xr:uid="{00000000-0005-0000-0000-000084A10000}"/>
    <cellStyle name="Vírgula 4 3 2 5" xfId="1773" xr:uid="{00000000-0005-0000-0000-000085A10000}"/>
    <cellStyle name="Vírgula 4 3 2 5 2" xfId="29047" xr:uid="{00000000-0005-0000-0000-000086A10000}"/>
    <cellStyle name="Vírgula 4 3 2 5 3" xfId="39227" xr:uid="{00000000-0005-0000-0000-000087A10000}"/>
    <cellStyle name="Vírgula 4 3 2 5 4" xfId="18867" xr:uid="{00000000-0005-0000-0000-000088A10000}"/>
    <cellStyle name="Vírgula 4 3 2 5 5" xfId="9863" xr:uid="{00000000-0005-0000-0000-000089A10000}"/>
    <cellStyle name="Vírgula 4 3 2 6" xfId="3121" xr:uid="{00000000-0005-0000-0000-00008AA10000}"/>
    <cellStyle name="Vírgula 4 3 2 6 2" xfId="30800" xr:uid="{00000000-0005-0000-0000-00008BA10000}"/>
    <cellStyle name="Vírgula 4 3 2 6 3" xfId="40980" xr:uid="{00000000-0005-0000-0000-00008CA10000}"/>
    <cellStyle name="Vírgula 4 3 2 6 4" xfId="20620" xr:uid="{00000000-0005-0000-0000-00008DA10000}"/>
    <cellStyle name="Vírgula 4 3 2 6 5" xfId="11616" xr:uid="{00000000-0005-0000-0000-00008EA10000}"/>
    <cellStyle name="Vírgula 4 3 2 7" xfId="12492" xr:uid="{00000000-0005-0000-0000-00008FA10000}"/>
    <cellStyle name="Vírgula 4 3 2 7 2" xfId="31676" xr:uid="{00000000-0005-0000-0000-000090A10000}"/>
    <cellStyle name="Vírgula 4 3 2 7 3" xfId="41856" xr:uid="{00000000-0005-0000-0000-000091A10000}"/>
    <cellStyle name="Vírgula 4 3 2 7 4" xfId="21496" xr:uid="{00000000-0005-0000-0000-000092A10000}"/>
    <cellStyle name="Vírgula 4 3 2 8" xfId="22373" xr:uid="{00000000-0005-0000-0000-000093A10000}"/>
    <cellStyle name="Vírgula 4 3 2 8 2" xfId="32553" xr:uid="{00000000-0005-0000-0000-000094A10000}"/>
    <cellStyle name="Vírgula 4 3 2 8 3" xfId="42733" xr:uid="{00000000-0005-0000-0000-000095A10000}"/>
    <cellStyle name="Vírgula 4 3 2 9" xfId="23552" xr:uid="{00000000-0005-0000-0000-000096A10000}"/>
    <cellStyle name="Vírgula 4 3 3" xfId="500" xr:uid="{00000000-0005-0000-0000-000097A10000}"/>
    <cellStyle name="Vírgula 4 3 3 2" xfId="835" xr:uid="{00000000-0005-0000-0000-000098A10000}"/>
    <cellStyle name="Vírgula 4 3 3 2 2" xfId="1508" xr:uid="{00000000-0005-0000-0000-000099A10000}"/>
    <cellStyle name="Vírgula 4 3 3 2 2 2" xfId="2858" xr:uid="{00000000-0005-0000-0000-00009AA10000}"/>
    <cellStyle name="Vírgula 4 3 3 2 2 3" xfId="25742" xr:uid="{00000000-0005-0000-0000-00009BA10000}"/>
    <cellStyle name="Vírgula 4 3 3 2 3" xfId="2184" xr:uid="{00000000-0005-0000-0000-00009CA10000}"/>
    <cellStyle name="Vírgula 4 3 3 2 3 2" xfId="35922" xr:uid="{00000000-0005-0000-0000-00009DA10000}"/>
    <cellStyle name="Vírgula 4 3 3 2 4" xfId="3532" xr:uid="{00000000-0005-0000-0000-00009EA10000}"/>
    <cellStyle name="Vírgula 4 3 3 2 4 2" xfId="15561" xr:uid="{00000000-0005-0000-0000-00009FA10000}"/>
    <cellStyle name="Vírgula 4 3 3 2 5" xfId="6555" xr:uid="{00000000-0005-0000-0000-0000A0A10000}"/>
    <cellStyle name="Vírgula 4 3 3 3" xfId="1173" xr:uid="{00000000-0005-0000-0000-0000A1A10000}"/>
    <cellStyle name="Vírgula 4 3 3 3 2" xfId="2523" xr:uid="{00000000-0005-0000-0000-0000A2A10000}"/>
    <cellStyle name="Vírgula 4 3 3 3 2 2" xfId="27495" xr:uid="{00000000-0005-0000-0000-0000A3A10000}"/>
    <cellStyle name="Vírgula 4 3 3 3 3" xfId="37675" xr:uid="{00000000-0005-0000-0000-0000A4A10000}"/>
    <cellStyle name="Vírgula 4 3 3 3 4" xfId="17314" xr:uid="{00000000-0005-0000-0000-0000A5A10000}"/>
    <cellStyle name="Vírgula 4 3 3 3 5" xfId="8308" xr:uid="{00000000-0005-0000-0000-0000A6A10000}"/>
    <cellStyle name="Vírgula 4 3 3 4" xfId="1849" xr:uid="{00000000-0005-0000-0000-0000A7A10000}"/>
    <cellStyle name="Vírgula 4 3 3 4 2" xfId="29485" xr:uid="{00000000-0005-0000-0000-0000A8A10000}"/>
    <cellStyle name="Vírgula 4 3 3 4 3" xfId="39665" xr:uid="{00000000-0005-0000-0000-0000A9A10000}"/>
    <cellStyle name="Vírgula 4 3 3 4 4" xfId="19305" xr:uid="{00000000-0005-0000-0000-0000AAA10000}"/>
    <cellStyle name="Vírgula 4 3 3 4 5" xfId="10301" xr:uid="{00000000-0005-0000-0000-0000ABA10000}"/>
    <cellStyle name="Vírgula 4 3 3 5" xfId="3197" xr:uid="{00000000-0005-0000-0000-0000ACA10000}"/>
    <cellStyle name="Vírgula 4 3 3 5 2" xfId="23990" xr:uid="{00000000-0005-0000-0000-0000ADA10000}"/>
    <cellStyle name="Vírgula 4 3 3 6" xfId="34170" xr:uid="{00000000-0005-0000-0000-0000AEA10000}"/>
    <cellStyle name="Vírgula 4 3 3 7" xfId="13809" xr:uid="{00000000-0005-0000-0000-0000AFA10000}"/>
    <cellStyle name="Vírgula 4 3 3 8" xfId="4803" xr:uid="{00000000-0005-0000-0000-0000B0A10000}"/>
    <cellStyle name="Vírgula 4 3 4" xfId="669" xr:uid="{00000000-0005-0000-0000-0000B1A10000}"/>
    <cellStyle name="Vírgula 4 3 4 2" xfId="1342" xr:uid="{00000000-0005-0000-0000-0000B2A10000}"/>
    <cellStyle name="Vírgula 4 3 4 2 2" xfId="2692" xr:uid="{00000000-0005-0000-0000-0000B3A10000}"/>
    <cellStyle name="Vírgula 4 3 4 2 3" xfId="24866" xr:uid="{00000000-0005-0000-0000-0000B4A10000}"/>
    <cellStyle name="Vírgula 4 3 4 3" xfId="2018" xr:uid="{00000000-0005-0000-0000-0000B5A10000}"/>
    <cellStyle name="Vírgula 4 3 4 3 2" xfId="35046" xr:uid="{00000000-0005-0000-0000-0000B6A10000}"/>
    <cellStyle name="Vírgula 4 3 4 4" xfId="3366" xr:uid="{00000000-0005-0000-0000-0000B7A10000}"/>
    <cellStyle name="Vírgula 4 3 4 4 2" xfId="14685" xr:uid="{00000000-0005-0000-0000-0000B8A10000}"/>
    <cellStyle name="Vírgula 4 3 4 5" xfId="5679" xr:uid="{00000000-0005-0000-0000-0000B9A10000}"/>
    <cellStyle name="Vírgula 4 3 5" xfId="1007" xr:uid="{00000000-0005-0000-0000-0000BAA10000}"/>
    <cellStyle name="Vírgula 4 3 5 2" xfId="2357" xr:uid="{00000000-0005-0000-0000-0000BBA10000}"/>
    <cellStyle name="Vírgula 4 3 5 2 2" xfId="26619" xr:uid="{00000000-0005-0000-0000-0000BCA10000}"/>
    <cellStyle name="Vírgula 4 3 5 3" xfId="36799" xr:uid="{00000000-0005-0000-0000-0000BDA10000}"/>
    <cellStyle name="Vírgula 4 3 5 4" xfId="16438" xr:uid="{00000000-0005-0000-0000-0000BEA10000}"/>
    <cellStyle name="Vírgula 4 3 5 5" xfId="7432" xr:uid="{00000000-0005-0000-0000-0000BFA10000}"/>
    <cellStyle name="Vírgula 4 3 6" xfId="1683" xr:uid="{00000000-0005-0000-0000-0000C0A10000}"/>
    <cellStyle name="Vírgula 4 3 6 2" xfId="28609" xr:uid="{00000000-0005-0000-0000-0000C1A10000}"/>
    <cellStyle name="Vírgula 4 3 6 3" xfId="38789" xr:uid="{00000000-0005-0000-0000-0000C2A10000}"/>
    <cellStyle name="Vírgula 4 3 6 4" xfId="18429" xr:uid="{00000000-0005-0000-0000-0000C3A10000}"/>
    <cellStyle name="Vírgula 4 3 6 5" xfId="9425" xr:uid="{00000000-0005-0000-0000-0000C4A10000}"/>
    <cellStyle name="Vírgula 4 3 7" xfId="3031" xr:uid="{00000000-0005-0000-0000-0000C5A10000}"/>
    <cellStyle name="Vírgula 4 3 7 2" xfId="30362" xr:uid="{00000000-0005-0000-0000-0000C6A10000}"/>
    <cellStyle name="Vírgula 4 3 7 3" xfId="40542" xr:uid="{00000000-0005-0000-0000-0000C7A10000}"/>
    <cellStyle name="Vírgula 4 3 7 4" xfId="20182" xr:uid="{00000000-0005-0000-0000-0000C8A10000}"/>
    <cellStyle name="Vírgula 4 3 7 5" xfId="11178" xr:uid="{00000000-0005-0000-0000-0000C9A10000}"/>
    <cellStyle name="Vírgula 4 3 8" xfId="12054" xr:uid="{00000000-0005-0000-0000-0000CAA10000}"/>
    <cellStyle name="Vírgula 4 3 8 2" xfId="31238" xr:uid="{00000000-0005-0000-0000-0000CBA10000}"/>
    <cellStyle name="Vírgula 4 3 8 3" xfId="41418" xr:uid="{00000000-0005-0000-0000-0000CCA10000}"/>
    <cellStyle name="Vírgula 4 3 8 4" xfId="21058" xr:uid="{00000000-0005-0000-0000-0000CDA10000}"/>
    <cellStyle name="Vírgula 4 3 9" xfId="21935" xr:uid="{00000000-0005-0000-0000-0000CEA10000}"/>
    <cellStyle name="Vírgula 4 3 9 2" xfId="32115" xr:uid="{00000000-0005-0000-0000-0000CFA10000}"/>
    <cellStyle name="Vírgula 4 3 9 3" xfId="42295" xr:uid="{00000000-0005-0000-0000-0000D0A10000}"/>
    <cellStyle name="Vírgula 4 4" xfId="422" xr:uid="{00000000-0005-0000-0000-0000D1A10000}"/>
    <cellStyle name="Vírgula 4 4 10" xfId="33513" xr:uid="{00000000-0005-0000-0000-0000D2A10000}"/>
    <cellStyle name="Vírgula 4 4 11" xfId="13152" xr:uid="{00000000-0005-0000-0000-0000D3A10000}"/>
    <cellStyle name="Vírgula 4 4 12" xfId="4145" xr:uid="{00000000-0005-0000-0000-0000D4A10000}"/>
    <cellStyle name="Vírgula 4 4 2" xfId="588" xr:uid="{00000000-0005-0000-0000-0000D5A10000}"/>
    <cellStyle name="Vírgula 4 4 2 2" xfId="923" xr:uid="{00000000-0005-0000-0000-0000D6A10000}"/>
    <cellStyle name="Vírgula 4 4 2 2 2" xfId="1596" xr:uid="{00000000-0005-0000-0000-0000D7A10000}"/>
    <cellStyle name="Vírgula 4 4 2 2 2 2" xfId="2946" xr:uid="{00000000-0005-0000-0000-0000D8A10000}"/>
    <cellStyle name="Vírgula 4 4 2 2 2 3" xfId="25961" xr:uid="{00000000-0005-0000-0000-0000D9A10000}"/>
    <cellStyle name="Vírgula 4 4 2 2 3" xfId="2272" xr:uid="{00000000-0005-0000-0000-0000DAA10000}"/>
    <cellStyle name="Vírgula 4 4 2 2 3 2" xfId="36141" xr:uid="{00000000-0005-0000-0000-0000DBA10000}"/>
    <cellStyle name="Vírgula 4 4 2 2 4" xfId="3620" xr:uid="{00000000-0005-0000-0000-0000DCA10000}"/>
    <cellStyle name="Vírgula 4 4 2 2 4 2" xfId="15780" xr:uid="{00000000-0005-0000-0000-0000DDA10000}"/>
    <cellStyle name="Vírgula 4 4 2 2 5" xfId="6774" xr:uid="{00000000-0005-0000-0000-0000DEA10000}"/>
    <cellStyle name="Vírgula 4 4 2 3" xfId="1261" xr:uid="{00000000-0005-0000-0000-0000DFA10000}"/>
    <cellStyle name="Vírgula 4 4 2 3 2" xfId="2611" xr:uid="{00000000-0005-0000-0000-0000E0A10000}"/>
    <cellStyle name="Vírgula 4 4 2 3 2 2" xfId="27714" xr:uid="{00000000-0005-0000-0000-0000E1A10000}"/>
    <cellStyle name="Vírgula 4 4 2 3 3" xfId="37894" xr:uid="{00000000-0005-0000-0000-0000E2A10000}"/>
    <cellStyle name="Vírgula 4 4 2 3 4" xfId="17533" xr:uid="{00000000-0005-0000-0000-0000E3A10000}"/>
    <cellStyle name="Vírgula 4 4 2 3 5" xfId="8527" xr:uid="{00000000-0005-0000-0000-0000E4A10000}"/>
    <cellStyle name="Vírgula 4 4 2 4" xfId="1937" xr:uid="{00000000-0005-0000-0000-0000E5A10000}"/>
    <cellStyle name="Vírgula 4 4 2 4 2" xfId="29704" xr:uid="{00000000-0005-0000-0000-0000E6A10000}"/>
    <cellStyle name="Vírgula 4 4 2 4 3" xfId="39884" xr:uid="{00000000-0005-0000-0000-0000E7A10000}"/>
    <cellStyle name="Vírgula 4 4 2 4 4" xfId="19524" xr:uid="{00000000-0005-0000-0000-0000E8A10000}"/>
    <cellStyle name="Vírgula 4 4 2 4 5" xfId="10520" xr:uid="{00000000-0005-0000-0000-0000E9A10000}"/>
    <cellStyle name="Vírgula 4 4 2 5" xfId="3285" xr:uid="{00000000-0005-0000-0000-0000EAA10000}"/>
    <cellStyle name="Vírgula 4 4 2 5 2" xfId="24209" xr:uid="{00000000-0005-0000-0000-0000EBA10000}"/>
    <cellStyle name="Vírgula 4 4 2 6" xfId="34389" xr:uid="{00000000-0005-0000-0000-0000ECA10000}"/>
    <cellStyle name="Vírgula 4 4 2 7" xfId="14028" xr:uid="{00000000-0005-0000-0000-0000EDA10000}"/>
    <cellStyle name="Vírgula 4 4 2 8" xfId="5022" xr:uid="{00000000-0005-0000-0000-0000EEA10000}"/>
    <cellStyle name="Vírgula 4 4 3" xfId="757" xr:uid="{00000000-0005-0000-0000-0000EFA10000}"/>
    <cellStyle name="Vírgula 4 4 3 2" xfId="1430" xr:uid="{00000000-0005-0000-0000-0000F0A10000}"/>
    <cellStyle name="Vírgula 4 4 3 2 2" xfId="2780" xr:uid="{00000000-0005-0000-0000-0000F1A10000}"/>
    <cellStyle name="Vírgula 4 4 3 2 3" xfId="25085" xr:uid="{00000000-0005-0000-0000-0000F2A10000}"/>
    <cellStyle name="Vírgula 4 4 3 3" xfId="2106" xr:uid="{00000000-0005-0000-0000-0000F3A10000}"/>
    <cellStyle name="Vírgula 4 4 3 3 2" xfId="35265" xr:uid="{00000000-0005-0000-0000-0000F4A10000}"/>
    <cellStyle name="Vírgula 4 4 3 4" xfId="3454" xr:uid="{00000000-0005-0000-0000-0000F5A10000}"/>
    <cellStyle name="Vírgula 4 4 3 4 2" xfId="14904" xr:uid="{00000000-0005-0000-0000-0000F6A10000}"/>
    <cellStyle name="Vírgula 4 4 3 5" xfId="5898" xr:uid="{00000000-0005-0000-0000-0000F7A10000}"/>
    <cellStyle name="Vírgula 4 4 4" xfId="1095" xr:uid="{00000000-0005-0000-0000-0000F8A10000}"/>
    <cellStyle name="Vírgula 4 4 4 2" xfId="2445" xr:uid="{00000000-0005-0000-0000-0000F9A10000}"/>
    <cellStyle name="Vírgula 4 4 4 2 2" xfId="26838" xr:uid="{00000000-0005-0000-0000-0000FAA10000}"/>
    <cellStyle name="Vírgula 4 4 4 3" xfId="37018" xr:uid="{00000000-0005-0000-0000-0000FBA10000}"/>
    <cellStyle name="Vírgula 4 4 4 4" xfId="16657" xr:uid="{00000000-0005-0000-0000-0000FCA10000}"/>
    <cellStyle name="Vírgula 4 4 4 5" xfId="7651" xr:uid="{00000000-0005-0000-0000-0000FDA10000}"/>
    <cellStyle name="Vírgula 4 4 5" xfId="1771" xr:uid="{00000000-0005-0000-0000-0000FEA10000}"/>
    <cellStyle name="Vírgula 4 4 5 2" xfId="28828" xr:uid="{00000000-0005-0000-0000-0000FFA10000}"/>
    <cellStyle name="Vírgula 4 4 5 3" xfId="39008" xr:uid="{00000000-0005-0000-0000-000000A20000}"/>
    <cellStyle name="Vírgula 4 4 5 4" xfId="18648" xr:uid="{00000000-0005-0000-0000-000001A20000}"/>
    <cellStyle name="Vírgula 4 4 5 5" xfId="9644" xr:uid="{00000000-0005-0000-0000-000002A20000}"/>
    <cellStyle name="Vírgula 4 4 6" xfId="3119" xr:uid="{00000000-0005-0000-0000-000003A20000}"/>
    <cellStyle name="Vírgula 4 4 6 2" xfId="30581" xr:uid="{00000000-0005-0000-0000-000004A20000}"/>
    <cellStyle name="Vírgula 4 4 6 3" xfId="40761" xr:uid="{00000000-0005-0000-0000-000005A20000}"/>
    <cellStyle name="Vírgula 4 4 6 4" xfId="20401" xr:uid="{00000000-0005-0000-0000-000006A20000}"/>
    <cellStyle name="Vírgula 4 4 6 5" xfId="11397" xr:uid="{00000000-0005-0000-0000-000007A20000}"/>
    <cellStyle name="Vírgula 4 4 7" xfId="12273" xr:uid="{00000000-0005-0000-0000-000008A20000}"/>
    <cellStyle name="Vírgula 4 4 7 2" xfId="31457" xr:uid="{00000000-0005-0000-0000-000009A20000}"/>
    <cellStyle name="Vírgula 4 4 7 3" xfId="41637" xr:uid="{00000000-0005-0000-0000-00000AA20000}"/>
    <cellStyle name="Vírgula 4 4 7 4" xfId="21277" xr:uid="{00000000-0005-0000-0000-00000BA20000}"/>
    <cellStyle name="Vírgula 4 4 8" xfId="22154" xr:uid="{00000000-0005-0000-0000-00000CA20000}"/>
    <cellStyle name="Vírgula 4 4 8 2" xfId="32334" xr:uid="{00000000-0005-0000-0000-00000DA20000}"/>
    <cellStyle name="Vírgula 4 4 8 3" xfId="42514" xr:uid="{00000000-0005-0000-0000-00000EA20000}"/>
    <cellStyle name="Vírgula 4 4 9" xfId="23333" xr:uid="{00000000-0005-0000-0000-00000FA20000}"/>
    <cellStyle name="Vírgula 4 5" xfId="499" xr:uid="{00000000-0005-0000-0000-000010A20000}"/>
    <cellStyle name="Vírgula 4 5 2" xfId="834" xr:uid="{00000000-0005-0000-0000-000011A20000}"/>
    <cellStyle name="Vírgula 4 5 2 2" xfId="1507" xr:uid="{00000000-0005-0000-0000-000012A20000}"/>
    <cellStyle name="Vírgula 4 5 2 2 2" xfId="2857" xr:uid="{00000000-0005-0000-0000-000013A20000}"/>
    <cellStyle name="Vírgula 4 5 2 2 3" xfId="25523" xr:uid="{00000000-0005-0000-0000-000014A20000}"/>
    <cellStyle name="Vírgula 4 5 2 3" xfId="2183" xr:uid="{00000000-0005-0000-0000-000015A20000}"/>
    <cellStyle name="Vírgula 4 5 2 3 2" xfId="35703" xr:uid="{00000000-0005-0000-0000-000016A20000}"/>
    <cellStyle name="Vírgula 4 5 2 4" xfId="3531" xr:uid="{00000000-0005-0000-0000-000017A20000}"/>
    <cellStyle name="Vírgula 4 5 2 4 2" xfId="15342" xr:uid="{00000000-0005-0000-0000-000018A20000}"/>
    <cellStyle name="Vírgula 4 5 2 5" xfId="6336" xr:uid="{00000000-0005-0000-0000-000019A20000}"/>
    <cellStyle name="Vírgula 4 5 3" xfId="1172" xr:uid="{00000000-0005-0000-0000-00001AA20000}"/>
    <cellStyle name="Vírgula 4 5 3 2" xfId="2522" xr:uid="{00000000-0005-0000-0000-00001BA20000}"/>
    <cellStyle name="Vírgula 4 5 3 2 2" xfId="27276" xr:uid="{00000000-0005-0000-0000-00001CA20000}"/>
    <cellStyle name="Vírgula 4 5 3 3" xfId="37456" xr:uid="{00000000-0005-0000-0000-00001DA20000}"/>
    <cellStyle name="Vírgula 4 5 3 4" xfId="17095" xr:uid="{00000000-0005-0000-0000-00001EA20000}"/>
    <cellStyle name="Vírgula 4 5 3 5" xfId="8089" xr:uid="{00000000-0005-0000-0000-00001FA20000}"/>
    <cellStyle name="Vírgula 4 5 4" xfId="1848" xr:uid="{00000000-0005-0000-0000-000020A20000}"/>
    <cellStyle name="Vírgula 4 5 4 2" xfId="29266" xr:uid="{00000000-0005-0000-0000-000021A20000}"/>
    <cellStyle name="Vírgula 4 5 4 3" xfId="39446" xr:uid="{00000000-0005-0000-0000-000022A20000}"/>
    <cellStyle name="Vírgula 4 5 4 4" xfId="19086" xr:uid="{00000000-0005-0000-0000-000023A20000}"/>
    <cellStyle name="Vírgula 4 5 4 5" xfId="10082" xr:uid="{00000000-0005-0000-0000-000024A20000}"/>
    <cellStyle name="Vírgula 4 5 5" xfId="3196" xr:uid="{00000000-0005-0000-0000-000025A20000}"/>
    <cellStyle name="Vírgula 4 5 5 2" xfId="23771" xr:uid="{00000000-0005-0000-0000-000026A20000}"/>
    <cellStyle name="Vírgula 4 5 6" xfId="33951" xr:uid="{00000000-0005-0000-0000-000027A20000}"/>
    <cellStyle name="Vírgula 4 5 7" xfId="13590" xr:uid="{00000000-0005-0000-0000-000028A20000}"/>
    <cellStyle name="Vírgula 4 5 8" xfId="4584" xr:uid="{00000000-0005-0000-0000-000029A20000}"/>
    <cellStyle name="Vírgula 4 6" xfId="668" xr:uid="{00000000-0005-0000-0000-00002AA20000}"/>
    <cellStyle name="Vírgula 4 6 2" xfId="1341" xr:uid="{00000000-0005-0000-0000-00002BA20000}"/>
    <cellStyle name="Vírgula 4 6 2 2" xfId="2691" xr:uid="{00000000-0005-0000-0000-00002CA20000}"/>
    <cellStyle name="Vírgula 4 6 2 2 2" xfId="28167" xr:uid="{00000000-0005-0000-0000-00002DA20000}"/>
    <cellStyle name="Vírgula 4 6 2 3" xfId="38347" xr:uid="{00000000-0005-0000-0000-00002EA20000}"/>
    <cellStyle name="Vírgula 4 6 2 4" xfId="17987" xr:uid="{00000000-0005-0000-0000-00002FA20000}"/>
    <cellStyle name="Vírgula 4 6 2 5" xfId="8983" xr:uid="{00000000-0005-0000-0000-000030A20000}"/>
    <cellStyle name="Vírgula 4 6 3" xfId="2017" xr:uid="{00000000-0005-0000-0000-000031A20000}"/>
    <cellStyle name="Vírgula 4 6 3 2" xfId="24647" xr:uid="{00000000-0005-0000-0000-000032A20000}"/>
    <cellStyle name="Vírgula 4 6 4" xfId="3365" xr:uid="{00000000-0005-0000-0000-000033A20000}"/>
    <cellStyle name="Vírgula 4 6 4 2" xfId="34827" xr:uid="{00000000-0005-0000-0000-000034A20000}"/>
    <cellStyle name="Vírgula 4 6 5" xfId="14466" xr:uid="{00000000-0005-0000-0000-000035A20000}"/>
    <cellStyle name="Vírgula 4 6 6" xfId="5460" xr:uid="{00000000-0005-0000-0000-000036A20000}"/>
    <cellStyle name="Vírgula 4 7" xfId="1006" xr:uid="{00000000-0005-0000-0000-000037A20000}"/>
    <cellStyle name="Vírgula 4 7 2" xfId="2356" xr:uid="{00000000-0005-0000-0000-000038A20000}"/>
    <cellStyle name="Vírgula 4 7 2 2" xfId="26400" xr:uid="{00000000-0005-0000-0000-000039A20000}"/>
    <cellStyle name="Vírgula 4 7 3" xfId="36580" xr:uid="{00000000-0005-0000-0000-00003AA20000}"/>
    <cellStyle name="Vírgula 4 7 4" xfId="16219" xr:uid="{00000000-0005-0000-0000-00003BA20000}"/>
    <cellStyle name="Vírgula 4 7 5" xfId="7213" xr:uid="{00000000-0005-0000-0000-00003CA20000}"/>
    <cellStyle name="Vírgula 4 8" xfId="1682" xr:uid="{00000000-0005-0000-0000-00003DA20000}"/>
    <cellStyle name="Vírgula 4 8 2" xfId="28390" xr:uid="{00000000-0005-0000-0000-00003EA20000}"/>
    <cellStyle name="Vírgula 4 8 3" xfId="38570" xr:uid="{00000000-0005-0000-0000-00003FA20000}"/>
    <cellStyle name="Vírgula 4 8 4" xfId="18210" xr:uid="{00000000-0005-0000-0000-000040A20000}"/>
    <cellStyle name="Vírgula 4 8 5" xfId="9206" xr:uid="{00000000-0005-0000-0000-000041A20000}"/>
    <cellStyle name="Vírgula 4 9" xfId="3030" xr:uid="{00000000-0005-0000-0000-000042A20000}"/>
    <cellStyle name="Vírgula 4 9 2" xfId="30143" xr:uid="{00000000-0005-0000-0000-000043A20000}"/>
    <cellStyle name="Vírgula 4 9 3" xfId="40323" xr:uid="{00000000-0005-0000-0000-000044A20000}"/>
    <cellStyle name="Vírgula 4 9 4" xfId="19963" xr:uid="{00000000-0005-0000-0000-000045A20000}"/>
    <cellStyle name="Vírgula 4 9 5" xfId="10959" xr:uid="{00000000-0005-0000-0000-000046A20000}"/>
    <cellStyle name="Vírgula 5" xfId="331" xr:uid="{00000000-0005-0000-0000-000047A20000}"/>
    <cellStyle name="Vírgula 5 10" xfId="11837" xr:uid="{00000000-0005-0000-0000-000048A20000}"/>
    <cellStyle name="Vírgula 5 10 2" xfId="31021" xr:uid="{00000000-0005-0000-0000-000049A20000}"/>
    <cellStyle name="Vírgula 5 10 3" xfId="41201" xr:uid="{00000000-0005-0000-0000-00004AA20000}"/>
    <cellStyle name="Vírgula 5 10 4" xfId="20841" xr:uid="{00000000-0005-0000-0000-00004BA20000}"/>
    <cellStyle name="Vírgula 5 11" xfId="21718" xr:uid="{00000000-0005-0000-0000-00004CA20000}"/>
    <cellStyle name="Vírgula 5 11 2" xfId="31898" xr:uid="{00000000-0005-0000-0000-00004DA20000}"/>
    <cellStyle name="Vírgula 5 11 3" xfId="42078" xr:uid="{00000000-0005-0000-0000-00004EA20000}"/>
    <cellStyle name="Vírgula 5 12" xfId="22611" xr:uid="{00000000-0005-0000-0000-00004FA20000}"/>
    <cellStyle name="Vírgula 5 12 2" xfId="32791" xr:uid="{00000000-0005-0000-0000-000050A20000}"/>
    <cellStyle name="Vírgula 5 12 3" xfId="42971" xr:uid="{00000000-0005-0000-0000-000051A20000}"/>
    <cellStyle name="Vírgula 5 13" xfId="22850" xr:uid="{00000000-0005-0000-0000-000052A20000}"/>
    <cellStyle name="Vírgula 5 14" xfId="33030" xr:uid="{00000000-0005-0000-0000-000053A20000}"/>
    <cellStyle name="Vírgula 5 15" xfId="43210" xr:uid="{00000000-0005-0000-0000-000054A20000}"/>
    <cellStyle name="Vírgula 5 16" xfId="43449" xr:uid="{00000000-0005-0000-0000-000055A20000}"/>
    <cellStyle name="Vírgula 5 17" xfId="12716" xr:uid="{00000000-0005-0000-0000-000056A20000}"/>
    <cellStyle name="Vírgula 5 18" xfId="3699" xr:uid="{00000000-0005-0000-0000-000057A20000}"/>
    <cellStyle name="Vírgula 5 2" xfId="332" xr:uid="{00000000-0005-0000-0000-000058A20000}"/>
    <cellStyle name="Vírgula 5 2 10" xfId="21833" xr:uid="{00000000-0005-0000-0000-000059A20000}"/>
    <cellStyle name="Vírgula 5 2 10 2" xfId="32013" xr:uid="{00000000-0005-0000-0000-00005AA20000}"/>
    <cellStyle name="Vírgula 5 2 10 3" xfId="42193" xr:uid="{00000000-0005-0000-0000-00005BA20000}"/>
    <cellStyle name="Vírgula 5 2 11" xfId="22729" xr:uid="{00000000-0005-0000-0000-00005CA20000}"/>
    <cellStyle name="Vírgula 5 2 11 2" xfId="32909" xr:uid="{00000000-0005-0000-0000-00005DA20000}"/>
    <cellStyle name="Vírgula 5 2 11 3" xfId="43089" xr:uid="{00000000-0005-0000-0000-00005EA20000}"/>
    <cellStyle name="Vírgula 5 2 12" xfId="22968" xr:uid="{00000000-0005-0000-0000-00005FA20000}"/>
    <cellStyle name="Vírgula 5 2 13" xfId="33148" xr:uid="{00000000-0005-0000-0000-000060A20000}"/>
    <cellStyle name="Vírgula 5 2 14" xfId="43328" xr:uid="{00000000-0005-0000-0000-000061A20000}"/>
    <cellStyle name="Vírgula 5 2 15" xfId="43567" xr:uid="{00000000-0005-0000-0000-000062A20000}"/>
    <cellStyle name="Vírgula 5 2 16" xfId="12831" xr:uid="{00000000-0005-0000-0000-000063A20000}"/>
    <cellStyle name="Vírgula 5 2 17" xfId="3823" xr:uid="{00000000-0005-0000-0000-000064A20000}"/>
    <cellStyle name="Vírgula 5 2 2" xfId="426" xr:uid="{00000000-0005-0000-0000-000065A20000}"/>
    <cellStyle name="Vírgula 5 2 2 10" xfId="23231" xr:uid="{00000000-0005-0000-0000-000066A20000}"/>
    <cellStyle name="Vírgula 5 2 2 11" xfId="33411" xr:uid="{00000000-0005-0000-0000-000067A20000}"/>
    <cellStyle name="Vírgula 5 2 2 12" xfId="13050" xr:uid="{00000000-0005-0000-0000-000068A20000}"/>
    <cellStyle name="Vírgula 5 2 2 13" xfId="4043" xr:uid="{00000000-0005-0000-0000-000069A20000}"/>
    <cellStyle name="Vírgula 5 2 2 2" xfId="592" xr:uid="{00000000-0005-0000-0000-00006AA20000}"/>
    <cellStyle name="Vírgula 5 2 2 2 10" xfId="33849" xr:uid="{00000000-0005-0000-0000-00006BA20000}"/>
    <cellStyle name="Vírgula 5 2 2 2 11" xfId="13488" xr:uid="{00000000-0005-0000-0000-00006CA20000}"/>
    <cellStyle name="Vírgula 5 2 2 2 12" xfId="4481" xr:uid="{00000000-0005-0000-0000-00006DA20000}"/>
    <cellStyle name="Vírgula 5 2 2 2 2" xfId="927" xr:uid="{00000000-0005-0000-0000-00006EA20000}"/>
    <cellStyle name="Vírgula 5 2 2 2 2 2" xfId="1600" xr:uid="{00000000-0005-0000-0000-00006FA20000}"/>
    <cellStyle name="Vírgula 5 2 2 2 2 2 2" xfId="2950" xr:uid="{00000000-0005-0000-0000-000070A20000}"/>
    <cellStyle name="Vírgula 5 2 2 2 2 2 2 2" xfId="26297" xr:uid="{00000000-0005-0000-0000-000071A20000}"/>
    <cellStyle name="Vírgula 5 2 2 2 2 2 3" xfId="36477" xr:uid="{00000000-0005-0000-0000-000072A20000}"/>
    <cellStyle name="Vírgula 5 2 2 2 2 2 4" xfId="16116" xr:uid="{00000000-0005-0000-0000-000073A20000}"/>
    <cellStyle name="Vírgula 5 2 2 2 2 2 5" xfId="7110" xr:uid="{00000000-0005-0000-0000-000074A20000}"/>
    <cellStyle name="Vírgula 5 2 2 2 2 3" xfId="2276" xr:uid="{00000000-0005-0000-0000-000075A20000}"/>
    <cellStyle name="Vírgula 5 2 2 2 2 3 2" xfId="28050" xr:uid="{00000000-0005-0000-0000-000076A20000}"/>
    <cellStyle name="Vírgula 5 2 2 2 2 3 3" xfId="38230" xr:uid="{00000000-0005-0000-0000-000077A20000}"/>
    <cellStyle name="Vírgula 5 2 2 2 2 3 4" xfId="17869" xr:uid="{00000000-0005-0000-0000-000078A20000}"/>
    <cellStyle name="Vírgula 5 2 2 2 2 3 5" xfId="8863" xr:uid="{00000000-0005-0000-0000-000079A20000}"/>
    <cellStyle name="Vírgula 5 2 2 2 2 4" xfId="3624" xr:uid="{00000000-0005-0000-0000-00007AA20000}"/>
    <cellStyle name="Vírgula 5 2 2 2 2 4 2" xfId="30040" xr:uid="{00000000-0005-0000-0000-00007BA20000}"/>
    <cellStyle name="Vírgula 5 2 2 2 2 4 3" xfId="40220" xr:uid="{00000000-0005-0000-0000-00007CA20000}"/>
    <cellStyle name="Vírgula 5 2 2 2 2 4 4" xfId="19860" xr:uid="{00000000-0005-0000-0000-00007DA20000}"/>
    <cellStyle name="Vírgula 5 2 2 2 2 4 5" xfId="10856" xr:uid="{00000000-0005-0000-0000-00007EA20000}"/>
    <cellStyle name="Vírgula 5 2 2 2 2 5" xfId="24545" xr:uid="{00000000-0005-0000-0000-00007FA20000}"/>
    <cellStyle name="Vírgula 5 2 2 2 2 6" xfId="34725" xr:uid="{00000000-0005-0000-0000-000080A20000}"/>
    <cellStyle name="Vírgula 5 2 2 2 2 7" xfId="14364" xr:uid="{00000000-0005-0000-0000-000081A20000}"/>
    <cellStyle name="Vírgula 5 2 2 2 2 8" xfId="5358" xr:uid="{00000000-0005-0000-0000-000082A20000}"/>
    <cellStyle name="Vírgula 5 2 2 2 3" xfId="1265" xr:uid="{00000000-0005-0000-0000-000083A20000}"/>
    <cellStyle name="Vírgula 5 2 2 2 3 2" xfId="2615" xr:uid="{00000000-0005-0000-0000-000084A20000}"/>
    <cellStyle name="Vírgula 5 2 2 2 3 2 2" xfId="25421" xr:uid="{00000000-0005-0000-0000-000085A20000}"/>
    <cellStyle name="Vírgula 5 2 2 2 3 3" xfId="35601" xr:uid="{00000000-0005-0000-0000-000086A20000}"/>
    <cellStyle name="Vírgula 5 2 2 2 3 4" xfId="15240" xr:uid="{00000000-0005-0000-0000-000087A20000}"/>
    <cellStyle name="Vírgula 5 2 2 2 3 5" xfId="6234" xr:uid="{00000000-0005-0000-0000-000088A20000}"/>
    <cellStyle name="Vírgula 5 2 2 2 4" xfId="1941" xr:uid="{00000000-0005-0000-0000-000089A20000}"/>
    <cellStyle name="Vírgula 5 2 2 2 4 2" xfId="27174" xr:uid="{00000000-0005-0000-0000-00008AA20000}"/>
    <cellStyle name="Vírgula 5 2 2 2 4 3" xfId="37354" xr:uid="{00000000-0005-0000-0000-00008BA20000}"/>
    <cellStyle name="Vírgula 5 2 2 2 4 4" xfId="16993" xr:uid="{00000000-0005-0000-0000-00008CA20000}"/>
    <cellStyle name="Vírgula 5 2 2 2 4 5" xfId="7987" xr:uid="{00000000-0005-0000-0000-00008DA20000}"/>
    <cellStyle name="Vírgula 5 2 2 2 5" xfId="3289" xr:uid="{00000000-0005-0000-0000-00008EA20000}"/>
    <cellStyle name="Vírgula 5 2 2 2 5 2" xfId="29164" xr:uid="{00000000-0005-0000-0000-00008FA20000}"/>
    <cellStyle name="Vírgula 5 2 2 2 5 3" xfId="39344" xr:uid="{00000000-0005-0000-0000-000090A20000}"/>
    <cellStyle name="Vírgula 5 2 2 2 5 4" xfId="18984" xr:uid="{00000000-0005-0000-0000-000091A20000}"/>
    <cellStyle name="Vírgula 5 2 2 2 5 5" xfId="9980" xr:uid="{00000000-0005-0000-0000-000092A20000}"/>
    <cellStyle name="Vírgula 5 2 2 2 6" xfId="11733" xr:uid="{00000000-0005-0000-0000-000093A20000}"/>
    <cellStyle name="Vírgula 5 2 2 2 6 2" xfId="30917" xr:uid="{00000000-0005-0000-0000-000094A20000}"/>
    <cellStyle name="Vírgula 5 2 2 2 6 3" xfId="41097" xr:uid="{00000000-0005-0000-0000-000095A20000}"/>
    <cellStyle name="Vírgula 5 2 2 2 6 4" xfId="20737" xr:uid="{00000000-0005-0000-0000-000096A20000}"/>
    <cellStyle name="Vírgula 5 2 2 2 7" xfId="12609" xr:uid="{00000000-0005-0000-0000-000097A20000}"/>
    <cellStyle name="Vírgula 5 2 2 2 7 2" xfId="31793" xr:uid="{00000000-0005-0000-0000-000098A20000}"/>
    <cellStyle name="Vírgula 5 2 2 2 7 3" xfId="41973" xr:uid="{00000000-0005-0000-0000-000099A20000}"/>
    <cellStyle name="Vírgula 5 2 2 2 7 4" xfId="21613" xr:uid="{00000000-0005-0000-0000-00009AA20000}"/>
    <cellStyle name="Vírgula 5 2 2 2 8" xfId="22490" xr:uid="{00000000-0005-0000-0000-00009BA20000}"/>
    <cellStyle name="Vírgula 5 2 2 2 8 2" xfId="32670" xr:uid="{00000000-0005-0000-0000-00009CA20000}"/>
    <cellStyle name="Vírgula 5 2 2 2 8 3" xfId="42850" xr:uid="{00000000-0005-0000-0000-00009DA20000}"/>
    <cellStyle name="Vírgula 5 2 2 2 9" xfId="23669" xr:uid="{00000000-0005-0000-0000-00009EA20000}"/>
    <cellStyle name="Vírgula 5 2 2 3" xfId="761" xr:uid="{00000000-0005-0000-0000-00009FA20000}"/>
    <cellStyle name="Vírgula 5 2 2 3 2" xfId="1434" xr:uid="{00000000-0005-0000-0000-0000A0A20000}"/>
    <cellStyle name="Vírgula 5 2 2 3 2 2" xfId="2784" xr:uid="{00000000-0005-0000-0000-0000A1A20000}"/>
    <cellStyle name="Vírgula 5 2 2 3 2 2 2" xfId="25859" xr:uid="{00000000-0005-0000-0000-0000A2A20000}"/>
    <cellStyle name="Vírgula 5 2 2 3 2 3" xfId="36039" xr:uid="{00000000-0005-0000-0000-0000A3A20000}"/>
    <cellStyle name="Vírgula 5 2 2 3 2 4" xfId="15678" xr:uid="{00000000-0005-0000-0000-0000A4A20000}"/>
    <cellStyle name="Vírgula 5 2 2 3 2 5" xfId="6672" xr:uid="{00000000-0005-0000-0000-0000A5A20000}"/>
    <cellStyle name="Vírgula 5 2 2 3 3" xfId="2110" xr:uid="{00000000-0005-0000-0000-0000A6A20000}"/>
    <cellStyle name="Vírgula 5 2 2 3 3 2" xfId="27612" xr:uid="{00000000-0005-0000-0000-0000A7A20000}"/>
    <cellStyle name="Vírgula 5 2 2 3 3 3" xfId="37792" xr:uid="{00000000-0005-0000-0000-0000A8A20000}"/>
    <cellStyle name="Vírgula 5 2 2 3 3 4" xfId="17431" xr:uid="{00000000-0005-0000-0000-0000A9A20000}"/>
    <cellStyle name="Vírgula 5 2 2 3 3 5" xfId="8425" xr:uid="{00000000-0005-0000-0000-0000AAA20000}"/>
    <cellStyle name="Vírgula 5 2 2 3 4" xfId="3458" xr:uid="{00000000-0005-0000-0000-0000ABA20000}"/>
    <cellStyle name="Vírgula 5 2 2 3 4 2" xfId="29602" xr:uid="{00000000-0005-0000-0000-0000ACA20000}"/>
    <cellStyle name="Vírgula 5 2 2 3 4 3" xfId="39782" xr:uid="{00000000-0005-0000-0000-0000ADA20000}"/>
    <cellStyle name="Vírgula 5 2 2 3 4 4" xfId="19422" xr:uid="{00000000-0005-0000-0000-0000AEA20000}"/>
    <cellStyle name="Vírgula 5 2 2 3 4 5" xfId="10418" xr:uid="{00000000-0005-0000-0000-0000AFA20000}"/>
    <cellStyle name="Vírgula 5 2 2 3 5" xfId="24107" xr:uid="{00000000-0005-0000-0000-0000B0A20000}"/>
    <cellStyle name="Vírgula 5 2 2 3 6" xfId="34287" xr:uid="{00000000-0005-0000-0000-0000B1A20000}"/>
    <cellStyle name="Vírgula 5 2 2 3 7" xfId="13926" xr:uid="{00000000-0005-0000-0000-0000B2A20000}"/>
    <cellStyle name="Vírgula 5 2 2 3 8" xfId="4920" xr:uid="{00000000-0005-0000-0000-0000B3A20000}"/>
    <cellStyle name="Vírgula 5 2 2 4" xfId="1099" xr:uid="{00000000-0005-0000-0000-0000B4A20000}"/>
    <cellStyle name="Vírgula 5 2 2 4 2" xfId="2449" xr:uid="{00000000-0005-0000-0000-0000B5A20000}"/>
    <cellStyle name="Vírgula 5 2 2 4 2 2" xfId="24983" xr:uid="{00000000-0005-0000-0000-0000B6A20000}"/>
    <cellStyle name="Vírgula 5 2 2 4 3" xfId="35163" xr:uid="{00000000-0005-0000-0000-0000B7A20000}"/>
    <cellStyle name="Vírgula 5 2 2 4 4" xfId="14802" xr:uid="{00000000-0005-0000-0000-0000B8A20000}"/>
    <cellStyle name="Vírgula 5 2 2 4 5" xfId="5796" xr:uid="{00000000-0005-0000-0000-0000B9A20000}"/>
    <cellStyle name="Vírgula 5 2 2 5" xfId="1775" xr:uid="{00000000-0005-0000-0000-0000BAA20000}"/>
    <cellStyle name="Vírgula 5 2 2 5 2" xfId="26736" xr:uid="{00000000-0005-0000-0000-0000BBA20000}"/>
    <cellStyle name="Vírgula 5 2 2 5 3" xfId="36916" xr:uid="{00000000-0005-0000-0000-0000BCA20000}"/>
    <cellStyle name="Vírgula 5 2 2 5 4" xfId="16555" xr:uid="{00000000-0005-0000-0000-0000BDA20000}"/>
    <cellStyle name="Vírgula 5 2 2 5 5" xfId="7549" xr:uid="{00000000-0005-0000-0000-0000BEA20000}"/>
    <cellStyle name="Vírgula 5 2 2 6" xfId="3123" xr:uid="{00000000-0005-0000-0000-0000BFA20000}"/>
    <cellStyle name="Vírgula 5 2 2 6 2" xfId="28726" xr:uid="{00000000-0005-0000-0000-0000C0A20000}"/>
    <cellStyle name="Vírgula 5 2 2 6 3" xfId="38906" xr:uid="{00000000-0005-0000-0000-0000C1A20000}"/>
    <cellStyle name="Vírgula 5 2 2 6 4" xfId="18546" xr:uid="{00000000-0005-0000-0000-0000C2A20000}"/>
    <cellStyle name="Vírgula 5 2 2 6 5" xfId="9542" xr:uid="{00000000-0005-0000-0000-0000C3A20000}"/>
    <cellStyle name="Vírgula 5 2 2 7" xfId="11295" xr:uid="{00000000-0005-0000-0000-0000C4A20000}"/>
    <cellStyle name="Vírgula 5 2 2 7 2" xfId="30479" xr:uid="{00000000-0005-0000-0000-0000C5A20000}"/>
    <cellStyle name="Vírgula 5 2 2 7 3" xfId="40659" xr:uid="{00000000-0005-0000-0000-0000C6A20000}"/>
    <cellStyle name="Vírgula 5 2 2 7 4" xfId="20299" xr:uid="{00000000-0005-0000-0000-0000C7A20000}"/>
    <cellStyle name="Vírgula 5 2 2 8" xfId="12171" xr:uid="{00000000-0005-0000-0000-0000C8A20000}"/>
    <cellStyle name="Vírgula 5 2 2 8 2" xfId="31355" xr:uid="{00000000-0005-0000-0000-0000C9A20000}"/>
    <cellStyle name="Vírgula 5 2 2 8 3" xfId="41535" xr:uid="{00000000-0005-0000-0000-0000CAA20000}"/>
    <cellStyle name="Vírgula 5 2 2 8 4" xfId="21175" xr:uid="{00000000-0005-0000-0000-0000CBA20000}"/>
    <cellStyle name="Vírgula 5 2 2 9" xfId="22052" xr:uid="{00000000-0005-0000-0000-0000CCA20000}"/>
    <cellStyle name="Vírgula 5 2 2 9 2" xfId="32232" xr:uid="{00000000-0005-0000-0000-0000CDA20000}"/>
    <cellStyle name="Vírgula 5 2 2 9 3" xfId="42412" xr:uid="{00000000-0005-0000-0000-0000CEA20000}"/>
    <cellStyle name="Vírgula 5 2 3" xfId="4262" xr:uid="{00000000-0005-0000-0000-0000CFA20000}"/>
    <cellStyle name="Vírgula 5 2 3 10" xfId="33630" xr:uid="{00000000-0005-0000-0000-0000D0A20000}"/>
    <cellStyle name="Vírgula 5 2 3 11" xfId="13269" xr:uid="{00000000-0005-0000-0000-0000D1A20000}"/>
    <cellStyle name="Vírgula 5 2 3 2" xfId="5139" xr:uid="{00000000-0005-0000-0000-0000D2A20000}"/>
    <cellStyle name="Vírgula 5 2 3 2 2" xfId="6891" xr:uid="{00000000-0005-0000-0000-0000D3A20000}"/>
    <cellStyle name="Vírgula 5 2 3 2 2 2" xfId="26078" xr:uid="{00000000-0005-0000-0000-0000D4A20000}"/>
    <cellStyle name="Vírgula 5 2 3 2 2 3" xfId="36258" xr:uid="{00000000-0005-0000-0000-0000D5A20000}"/>
    <cellStyle name="Vírgula 5 2 3 2 2 4" xfId="15897" xr:uid="{00000000-0005-0000-0000-0000D6A20000}"/>
    <cellStyle name="Vírgula 5 2 3 2 3" xfId="8644" xr:uid="{00000000-0005-0000-0000-0000D7A20000}"/>
    <cellStyle name="Vírgula 5 2 3 2 3 2" xfId="27831" xr:uid="{00000000-0005-0000-0000-0000D8A20000}"/>
    <cellStyle name="Vírgula 5 2 3 2 3 3" xfId="38011" xr:uid="{00000000-0005-0000-0000-0000D9A20000}"/>
    <cellStyle name="Vírgula 5 2 3 2 3 4" xfId="17650" xr:uid="{00000000-0005-0000-0000-0000DAA20000}"/>
    <cellStyle name="Vírgula 5 2 3 2 4" xfId="10637" xr:uid="{00000000-0005-0000-0000-0000DBA20000}"/>
    <cellStyle name="Vírgula 5 2 3 2 4 2" xfId="29821" xr:uid="{00000000-0005-0000-0000-0000DCA20000}"/>
    <cellStyle name="Vírgula 5 2 3 2 4 3" xfId="40001" xr:uid="{00000000-0005-0000-0000-0000DDA20000}"/>
    <cellStyle name="Vírgula 5 2 3 2 4 4" xfId="19641" xr:uid="{00000000-0005-0000-0000-0000DEA20000}"/>
    <cellStyle name="Vírgula 5 2 3 2 5" xfId="24326" xr:uid="{00000000-0005-0000-0000-0000DFA20000}"/>
    <cellStyle name="Vírgula 5 2 3 2 6" xfId="34506" xr:uid="{00000000-0005-0000-0000-0000E0A20000}"/>
    <cellStyle name="Vírgula 5 2 3 2 7" xfId="14145" xr:uid="{00000000-0005-0000-0000-0000E1A20000}"/>
    <cellStyle name="Vírgula 5 2 3 3" xfId="6015" xr:uid="{00000000-0005-0000-0000-0000E2A20000}"/>
    <cellStyle name="Vírgula 5 2 3 3 2" xfId="25202" xr:uid="{00000000-0005-0000-0000-0000E3A20000}"/>
    <cellStyle name="Vírgula 5 2 3 3 3" xfId="35382" xr:uid="{00000000-0005-0000-0000-0000E4A20000}"/>
    <cellStyle name="Vírgula 5 2 3 3 4" xfId="15021" xr:uid="{00000000-0005-0000-0000-0000E5A20000}"/>
    <cellStyle name="Vírgula 5 2 3 4" xfId="7768" xr:uid="{00000000-0005-0000-0000-0000E6A20000}"/>
    <cellStyle name="Vírgula 5 2 3 4 2" xfId="26955" xr:uid="{00000000-0005-0000-0000-0000E7A20000}"/>
    <cellStyle name="Vírgula 5 2 3 4 3" xfId="37135" xr:uid="{00000000-0005-0000-0000-0000E8A20000}"/>
    <cellStyle name="Vírgula 5 2 3 4 4" xfId="16774" xr:uid="{00000000-0005-0000-0000-0000E9A20000}"/>
    <cellStyle name="Vírgula 5 2 3 5" xfId="9761" xr:uid="{00000000-0005-0000-0000-0000EAA20000}"/>
    <cellStyle name="Vírgula 5 2 3 5 2" xfId="28945" xr:uid="{00000000-0005-0000-0000-0000EBA20000}"/>
    <cellStyle name="Vírgula 5 2 3 5 3" xfId="39125" xr:uid="{00000000-0005-0000-0000-0000ECA20000}"/>
    <cellStyle name="Vírgula 5 2 3 5 4" xfId="18765" xr:uid="{00000000-0005-0000-0000-0000EDA20000}"/>
    <cellStyle name="Vírgula 5 2 3 6" xfId="11514" xr:uid="{00000000-0005-0000-0000-0000EEA20000}"/>
    <cellStyle name="Vírgula 5 2 3 6 2" xfId="30698" xr:uid="{00000000-0005-0000-0000-0000EFA20000}"/>
    <cellStyle name="Vírgula 5 2 3 6 3" xfId="40878" xr:uid="{00000000-0005-0000-0000-0000F0A20000}"/>
    <cellStyle name="Vírgula 5 2 3 6 4" xfId="20518" xr:uid="{00000000-0005-0000-0000-0000F1A20000}"/>
    <cellStyle name="Vírgula 5 2 3 7" xfId="12390" xr:uid="{00000000-0005-0000-0000-0000F2A20000}"/>
    <cellStyle name="Vírgula 5 2 3 7 2" xfId="31574" xr:uid="{00000000-0005-0000-0000-0000F3A20000}"/>
    <cellStyle name="Vírgula 5 2 3 7 3" xfId="41754" xr:uid="{00000000-0005-0000-0000-0000F4A20000}"/>
    <cellStyle name="Vírgula 5 2 3 7 4" xfId="21394" xr:uid="{00000000-0005-0000-0000-0000F5A20000}"/>
    <cellStyle name="Vírgula 5 2 3 8" xfId="22271" xr:uid="{00000000-0005-0000-0000-0000F6A20000}"/>
    <cellStyle name="Vírgula 5 2 3 8 2" xfId="32451" xr:uid="{00000000-0005-0000-0000-0000F7A20000}"/>
    <cellStyle name="Vírgula 5 2 3 8 3" xfId="42631" xr:uid="{00000000-0005-0000-0000-0000F8A20000}"/>
    <cellStyle name="Vírgula 5 2 3 9" xfId="23450" xr:uid="{00000000-0005-0000-0000-0000F9A20000}"/>
    <cellStyle name="Vírgula 5 2 4" xfId="4701" xr:uid="{00000000-0005-0000-0000-0000FAA20000}"/>
    <cellStyle name="Vírgula 5 2 4 2" xfId="6453" xr:uid="{00000000-0005-0000-0000-0000FBA20000}"/>
    <cellStyle name="Vírgula 5 2 4 2 2" xfId="25640" xr:uid="{00000000-0005-0000-0000-0000FCA20000}"/>
    <cellStyle name="Vírgula 5 2 4 2 3" xfId="35820" xr:uid="{00000000-0005-0000-0000-0000FDA20000}"/>
    <cellStyle name="Vírgula 5 2 4 2 4" xfId="15459" xr:uid="{00000000-0005-0000-0000-0000FEA20000}"/>
    <cellStyle name="Vírgula 5 2 4 3" xfId="8206" xr:uid="{00000000-0005-0000-0000-0000FFA20000}"/>
    <cellStyle name="Vírgula 5 2 4 3 2" xfId="27393" xr:uid="{00000000-0005-0000-0000-000000A30000}"/>
    <cellStyle name="Vírgula 5 2 4 3 3" xfId="37573" xr:uid="{00000000-0005-0000-0000-000001A30000}"/>
    <cellStyle name="Vírgula 5 2 4 3 4" xfId="17212" xr:uid="{00000000-0005-0000-0000-000002A30000}"/>
    <cellStyle name="Vírgula 5 2 4 4" xfId="10199" xr:uid="{00000000-0005-0000-0000-000003A30000}"/>
    <cellStyle name="Vírgula 5 2 4 4 2" xfId="29383" xr:uid="{00000000-0005-0000-0000-000004A30000}"/>
    <cellStyle name="Vírgula 5 2 4 4 3" xfId="39563" xr:uid="{00000000-0005-0000-0000-000005A30000}"/>
    <cellStyle name="Vírgula 5 2 4 4 4" xfId="19203" xr:uid="{00000000-0005-0000-0000-000006A30000}"/>
    <cellStyle name="Vírgula 5 2 4 5" xfId="23888" xr:uid="{00000000-0005-0000-0000-000007A30000}"/>
    <cellStyle name="Vírgula 5 2 4 6" xfId="34068" xr:uid="{00000000-0005-0000-0000-000008A30000}"/>
    <cellStyle name="Vírgula 5 2 4 7" xfId="13707" xr:uid="{00000000-0005-0000-0000-000009A30000}"/>
    <cellStyle name="Vírgula 5 2 5" xfId="5577" xr:uid="{00000000-0005-0000-0000-00000AA30000}"/>
    <cellStyle name="Vírgula 5 2 5 2" xfId="9103" xr:uid="{00000000-0005-0000-0000-00000BA30000}"/>
    <cellStyle name="Vírgula 5 2 5 2 2" xfId="28287" xr:uid="{00000000-0005-0000-0000-00000CA30000}"/>
    <cellStyle name="Vírgula 5 2 5 2 3" xfId="38467" xr:uid="{00000000-0005-0000-0000-00000DA30000}"/>
    <cellStyle name="Vírgula 5 2 5 2 4" xfId="18107" xr:uid="{00000000-0005-0000-0000-00000EA30000}"/>
    <cellStyle name="Vírgula 5 2 5 3" xfId="24764" xr:uid="{00000000-0005-0000-0000-00000FA30000}"/>
    <cellStyle name="Vírgula 5 2 5 4" xfId="34944" xr:uid="{00000000-0005-0000-0000-000010A30000}"/>
    <cellStyle name="Vírgula 5 2 5 5" xfId="14583" xr:uid="{00000000-0005-0000-0000-000011A30000}"/>
    <cellStyle name="Vírgula 5 2 6" xfId="7330" xr:uid="{00000000-0005-0000-0000-000012A30000}"/>
    <cellStyle name="Vírgula 5 2 6 2" xfId="26517" xr:uid="{00000000-0005-0000-0000-000013A30000}"/>
    <cellStyle name="Vírgula 5 2 6 3" xfId="36697" xr:uid="{00000000-0005-0000-0000-000014A30000}"/>
    <cellStyle name="Vírgula 5 2 6 4" xfId="16336" xr:uid="{00000000-0005-0000-0000-000015A30000}"/>
    <cellStyle name="Vírgula 5 2 7" xfId="9323" xr:uid="{00000000-0005-0000-0000-000016A30000}"/>
    <cellStyle name="Vírgula 5 2 7 2" xfId="28507" xr:uid="{00000000-0005-0000-0000-000017A30000}"/>
    <cellStyle name="Vírgula 5 2 7 3" xfId="38687" xr:uid="{00000000-0005-0000-0000-000018A30000}"/>
    <cellStyle name="Vírgula 5 2 7 4" xfId="18327" xr:uid="{00000000-0005-0000-0000-000019A30000}"/>
    <cellStyle name="Vírgula 5 2 8" xfId="11076" xr:uid="{00000000-0005-0000-0000-00001AA30000}"/>
    <cellStyle name="Vírgula 5 2 8 2" xfId="30260" xr:uid="{00000000-0005-0000-0000-00001BA30000}"/>
    <cellStyle name="Vírgula 5 2 8 3" xfId="40440" xr:uid="{00000000-0005-0000-0000-00001CA30000}"/>
    <cellStyle name="Vírgula 5 2 8 4" xfId="20080" xr:uid="{00000000-0005-0000-0000-00001DA30000}"/>
    <cellStyle name="Vírgula 5 2 9" xfId="11952" xr:uid="{00000000-0005-0000-0000-00001EA30000}"/>
    <cellStyle name="Vírgula 5 2 9 2" xfId="31136" xr:uid="{00000000-0005-0000-0000-00001FA30000}"/>
    <cellStyle name="Vírgula 5 2 9 3" xfId="41316" xr:uid="{00000000-0005-0000-0000-000020A30000}"/>
    <cellStyle name="Vírgula 5 2 9 4" xfId="20956" xr:uid="{00000000-0005-0000-0000-000021A30000}"/>
    <cellStyle name="Vírgula 5 3" xfId="425" xr:uid="{00000000-0005-0000-0000-000022A30000}"/>
    <cellStyle name="Vírgula 5 3 10" xfId="23116" xr:uid="{00000000-0005-0000-0000-000023A30000}"/>
    <cellStyle name="Vírgula 5 3 11" xfId="33296" xr:uid="{00000000-0005-0000-0000-000024A30000}"/>
    <cellStyle name="Vírgula 5 3 12" xfId="12935" xr:uid="{00000000-0005-0000-0000-000025A30000}"/>
    <cellStyle name="Vírgula 5 3 13" xfId="3928" xr:uid="{00000000-0005-0000-0000-000026A30000}"/>
    <cellStyle name="Vírgula 5 3 2" xfId="591" xr:uid="{00000000-0005-0000-0000-000027A30000}"/>
    <cellStyle name="Vírgula 5 3 2 10" xfId="33734" xr:uid="{00000000-0005-0000-0000-000028A30000}"/>
    <cellStyle name="Vírgula 5 3 2 11" xfId="13373" xr:uid="{00000000-0005-0000-0000-000029A30000}"/>
    <cellStyle name="Vírgula 5 3 2 12" xfId="4366" xr:uid="{00000000-0005-0000-0000-00002AA30000}"/>
    <cellStyle name="Vírgula 5 3 2 2" xfId="926" xr:uid="{00000000-0005-0000-0000-00002BA30000}"/>
    <cellStyle name="Vírgula 5 3 2 2 2" xfId="1599" xr:uid="{00000000-0005-0000-0000-00002CA30000}"/>
    <cellStyle name="Vírgula 5 3 2 2 2 2" xfId="2949" xr:uid="{00000000-0005-0000-0000-00002DA30000}"/>
    <cellStyle name="Vírgula 5 3 2 2 2 2 2" xfId="26182" xr:uid="{00000000-0005-0000-0000-00002EA30000}"/>
    <cellStyle name="Vírgula 5 3 2 2 2 3" xfId="36362" xr:uid="{00000000-0005-0000-0000-00002FA30000}"/>
    <cellStyle name="Vírgula 5 3 2 2 2 4" xfId="16001" xr:uid="{00000000-0005-0000-0000-000030A30000}"/>
    <cellStyle name="Vírgula 5 3 2 2 2 5" xfId="6995" xr:uid="{00000000-0005-0000-0000-000031A30000}"/>
    <cellStyle name="Vírgula 5 3 2 2 3" xfId="2275" xr:uid="{00000000-0005-0000-0000-000032A30000}"/>
    <cellStyle name="Vírgula 5 3 2 2 3 2" xfId="27935" xr:uid="{00000000-0005-0000-0000-000033A30000}"/>
    <cellStyle name="Vírgula 5 3 2 2 3 3" xfId="38115" xr:uid="{00000000-0005-0000-0000-000034A30000}"/>
    <cellStyle name="Vírgula 5 3 2 2 3 4" xfId="17754" xr:uid="{00000000-0005-0000-0000-000035A30000}"/>
    <cellStyle name="Vírgula 5 3 2 2 3 5" xfId="8748" xr:uid="{00000000-0005-0000-0000-000036A30000}"/>
    <cellStyle name="Vírgula 5 3 2 2 4" xfId="3623" xr:uid="{00000000-0005-0000-0000-000037A30000}"/>
    <cellStyle name="Vírgula 5 3 2 2 4 2" xfId="29925" xr:uid="{00000000-0005-0000-0000-000038A30000}"/>
    <cellStyle name="Vírgula 5 3 2 2 4 3" xfId="40105" xr:uid="{00000000-0005-0000-0000-000039A30000}"/>
    <cellStyle name="Vírgula 5 3 2 2 4 4" xfId="19745" xr:uid="{00000000-0005-0000-0000-00003AA30000}"/>
    <cellStyle name="Vírgula 5 3 2 2 4 5" xfId="10741" xr:uid="{00000000-0005-0000-0000-00003BA30000}"/>
    <cellStyle name="Vírgula 5 3 2 2 5" xfId="24430" xr:uid="{00000000-0005-0000-0000-00003CA30000}"/>
    <cellStyle name="Vírgula 5 3 2 2 6" xfId="34610" xr:uid="{00000000-0005-0000-0000-00003DA30000}"/>
    <cellStyle name="Vírgula 5 3 2 2 7" xfId="14249" xr:uid="{00000000-0005-0000-0000-00003EA30000}"/>
    <cellStyle name="Vírgula 5 3 2 2 8" xfId="5243" xr:uid="{00000000-0005-0000-0000-00003FA30000}"/>
    <cellStyle name="Vírgula 5 3 2 3" xfId="1264" xr:uid="{00000000-0005-0000-0000-000040A30000}"/>
    <cellStyle name="Vírgula 5 3 2 3 2" xfId="2614" xr:uid="{00000000-0005-0000-0000-000041A30000}"/>
    <cellStyle name="Vírgula 5 3 2 3 2 2" xfId="25306" xr:uid="{00000000-0005-0000-0000-000042A30000}"/>
    <cellStyle name="Vírgula 5 3 2 3 3" xfId="35486" xr:uid="{00000000-0005-0000-0000-000043A30000}"/>
    <cellStyle name="Vírgula 5 3 2 3 4" xfId="15125" xr:uid="{00000000-0005-0000-0000-000044A30000}"/>
    <cellStyle name="Vírgula 5 3 2 3 5" xfId="6119" xr:uid="{00000000-0005-0000-0000-000045A30000}"/>
    <cellStyle name="Vírgula 5 3 2 4" xfId="1940" xr:uid="{00000000-0005-0000-0000-000046A30000}"/>
    <cellStyle name="Vírgula 5 3 2 4 2" xfId="27059" xr:uid="{00000000-0005-0000-0000-000047A30000}"/>
    <cellStyle name="Vírgula 5 3 2 4 3" xfId="37239" xr:uid="{00000000-0005-0000-0000-000048A30000}"/>
    <cellStyle name="Vírgula 5 3 2 4 4" xfId="16878" xr:uid="{00000000-0005-0000-0000-000049A30000}"/>
    <cellStyle name="Vírgula 5 3 2 4 5" xfId="7872" xr:uid="{00000000-0005-0000-0000-00004AA30000}"/>
    <cellStyle name="Vírgula 5 3 2 5" xfId="3288" xr:uid="{00000000-0005-0000-0000-00004BA30000}"/>
    <cellStyle name="Vírgula 5 3 2 5 2" xfId="29049" xr:uid="{00000000-0005-0000-0000-00004CA30000}"/>
    <cellStyle name="Vírgula 5 3 2 5 3" xfId="39229" xr:uid="{00000000-0005-0000-0000-00004DA30000}"/>
    <cellStyle name="Vírgula 5 3 2 5 4" xfId="18869" xr:uid="{00000000-0005-0000-0000-00004EA30000}"/>
    <cellStyle name="Vírgula 5 3 2 5 5" xfId="9865" xr:uid="{00000000-0005-0000-0000-00004FA30000}"/>
    <cellStyle name="Vírgula 5 3 2 6" xfId="11618" xr:uid="{00000000-0005-0000-0000-000050A30000}"/>
    <cellStyle name="Vírgula 5 3 2 6 2" xfId="30802" xr:uid="{00000000-0005-0000-0000-000051A30000}"/>
    <cellStyle name="Vírgula 5 3 2 6 3" xfId="40982" xr:uid="{00000000-0005-0000-0000-000052A30000}"/>
    <cellStyle name="Vírgula 5 3 2 6 4" xfId="20622" xr:uid="{00000000-0005-0000-0000-000053A30000}"/>
    <cellStyle name="Vírgula 5 3 2 7" xfId="12494" xr:uid="{00000000-0005-0000-0000-000054A30000}"/>
    <cellStyle name="Vírgula 5 3 2 7 2" xfId="31678" xr:uid="{00000000-0005-0000-0000-000055A30000}"/>
    <cellStyle name="Vírgula 5 3 2 7 3" xfId="41858" xr:uid="{00000000-0005-0000-0000-000056A30000}"/>
    <cellStyle name="Vírgula 5 3 2 7 4" xfId="21498" xr:uid="{00000000-0005-0000-0000-000057A30000}"/>
    <cellStyle name="Vírgula 5 3 2 8" xfId="22375" xr:uid="{00000000-0005-0000-0000-000058A30000}"/>
    <cellStyle name="Vírgula 5 3 2 8 2" xfId="32555" xr:uid="{00000000-0005-0000-0000-000059A30000}"/>
    <cellStyle name="Vírgula 5 3 2 8 3" xfId="42735" xr:uid="{00000000-0005-0000-0000-00005AA30000}"/>
    <cellStyle name="Vírgula 5 3 2 9" xfId="23554" xr:uid="{00000000-0005-0000-0000-00005BA30000}"/>
    <cellStyle name="Vírgula 5 3 3" xfId="760" xr:uid="{00000000-0005-0000-0000-00005CA30000}"/>
    <cellStyle name="Vírgula 5 3 3 2" xfId="1433" xr:uid="{00000000-0005-0000-0000-00005DA30000}"/>
    <cellStyle name="Vírgula 5 3 3 2 2" xfId="2783" xr:uid="{00000000-0005-0000-0000-00005EA30000}"/>
    <cellStyle name="Vírgula 5 3 3 2 2 2" xfId="25744" xr:uid="{00000000-0005-0000-0000-00005FA30000}"/>
    <cellStyle name="Vírgula 5 3 3 2 3" xfId="35924" xr:uid="{00000000-0005-0000-0000-000060A30000}"/>
    <cellStyle name="Vírgula 5 3 3 2 4" xfId="15563" xr:uid="{00000000-0005-0000-0000-000061A30000}"/>
    <cellStyle name="Vírgula 5 3 3 2 5" xfId="6557" xr:uid="{00000000-0005-0000-0000-000062A30000}"/>
    <cellStyle name="Vírgula 5 3 3 3" xfId="2109" xr:uid="{00000000-0005-0000-0000-000063A30000}"/>
    <cellStyle name="Vírgula 5 3 3 3 2" xfId="27497" xr:uid="{00000000-0005-0000-0000-000064A30000}"/>
    <cellStyle name="Vírgula 5 3 3 3 3" xfId="37677" xr:uid="{00000000-0005-0000-0000-000065A30000}"/>
    <cellStyle name="Vírgula 5 3 3 3 4" xfId="17316" xr:uid="{00000000-0005-0000-0000-000066A30000}"/>
    <cellStyle name="Vírgula 5 3 3 3 5" xfId="8310" xr:uid="{00000000-0005-0000-0000-000067A30000}"/>
    <cellStyle name="Vírgula 5 3 3 4" xfId="3457" xr:uid="{00000000-0005-0000-0000-000068A30000}"/>
    <cellStyle name="Vírgula 5 3 3 4 2" xfId="29487" xr:uid="{00000000-0005-0000-0000-000069A30000}"/>
    <cellStyle name="Vírgula 5 3 3 4 3" xfId="39667" xr:uid="{00000000-0005-0000-0000-00006AA30000}"/>
    <cellStyle name="Vírgula 5 3 3 4 4" xfId="19307" xr:uid="{00000000-0005-0000-0000-00006BA30000}"/>
    <cellStyle name="Vírgula 5 3 3 4 5" xfId="10303" xr:uid="{00000000-0005-0000-0000-00006CA30000}"/>
    <cellStyle name="Vírgula 5 3 3 5" xfId="23992" xr:uid="{00000000-0005-0000-0000-00006DA30000}"/>
    <cellStyle name="Vírgula 5 3 3 6" xfId="34172" xr:uid="{00000000-0005-0000-0000-00006EA30000}"/>
    <cellStyle name="Vírgula 5 3 3 7" xfId="13811" xr:uid="{00000000-0005-0000-0000-00006FA30000}"/>
    <cellStyle name="Vírgula 5 3 3 8" xfId="4805" xr:uid="{00000000-0005-0000-0000-000070A30000}"/>
    <cellStyle name="Vírgula 5 3 4" xfId="1098" xr:uid="{00000000-0005-0000-0000-000071A30000}"/>
    <cellStyle name="Vírgula 5 3 4 2" xfId="2448" xr:uid="{00000000-0005-0000-0000-000072A30000}"/>
    <cellStyle name="Vírgula 5 3 4 2 2" xfId="24868" xr:uid="{00000000-0005-0000-0000-000073A30000}"/>
    <cellStyle name="Vírgula 5 3 4 3" xfId="35048" xr:uid="{00000000-0005-0000-0000-000074A30000}"/>
    <cellStyle name="Vírgula 5 3 4 4" xfId="14687" xr:uid="{00000000-0005-0000-0000-000075A30000}"/>
    <cellStyle name="Vírgula 5 3 4 5" xfId="5681" xr:uid="{00000000-0005-0000-0000-000076A30000}"/>
    <cellStyle name="Vírgula 5 3 5" xfId="1774" xr:uid="{00000000-0005-0000-0000-000077A30000}"/>
    <cellStyle name="Vírgula 5 3 5 2" xfId="26621" xr:uid="{00000000-0005-0000-0000-000078A30000}"/>
    <cellStyle name="Vírgula 5 3 5 3" xfId="36801" xr:uid="{00000000-0005-0000-0000-000079A30000}"/>
    <cellStyle name="Vírgula 5 3 5 4" xfId="16440" xr:uid="{00000000-0005-0000-0000-00007AA30000}"/>
    <cellStyle name="Vírgula 5 3 5 5" xfId="7434" xr:uid="{00000000-0005-0000-0000-00007BA30000}"/>
    <cellStyle name="Vírgula 5 3 6" xfId="3122" xr:uid="{00000000-0005-0000-0000-00007CA30000}"/>
    <cellStyle name="Vírgula 5 3 6 2" xfId="28611" xr:uid="{00000000-0005-0000-0000-00007DA30000}"/>
    <cellStyle name="Vírgula 5 3 6 3" xfId="38791" xr:uid="{00000000-0005-0000-0000-00007EA30000}"/>
    <cellStyle name="Vírgula 5 3 6 4" xfId="18431" xr:uid="{00000000-0005-0000-0000-00007FA30000}"/>
    <cellStyle name="Vírgula 5 3 6 5" xfId="9427" xr:uid="{00000000-0005-0000-0000-000080A30000}"/>
    <cellStyle name="Vírgula 5 3 7" xfId="11180" xr:uid="{00000000-0005-0000-0000-000081A30000}"/>
    <cellStyle name="Vírgula 5 3 7 2" xfId="30364" xr:uid="{00000000-0005-0000-0000-000082A30000}"/>
    <cellStyle name="Vírgula 5 3 7 3" xfId="40544" xr:uid="{00000000-0005-0000-0000-000083A30000}"/>
    <cellStyle name="Vírgula 5 3 7 4" xfId="20184" xr:uid="{00000000-0005-0000-0000-000084A30000}"/>
    <cellStyle name="Vírgula 5 3 8" xfId="12056" xr:uid="{00000000-0005-0000-0000-000085A30000}"/>
    <cellStyle name="Vírgula 5 3 8 2" xfId="31240" xr:uid="{00000000-0005-0000-0000-000086A30000}"/>
    <cellStyle name="Vírgula 5 3 8 3" xfId="41420" xr:uid="{00000000-0005-0000-0000-000087A30000}"/>
    <cellStyle name="Vírgula 5 3 8 4" xfId="21060" xr:uid="{00000000-0005-0000-0000-000088A30000}"/>
    <cellStyle name="Vírgula 5 3 9" xfId="21937" xr:uid="{00000000-0005-0000-0000-000089A30000}"/>
    <cellStyle name="Vírgula 5 3 9 2" xfId="32117" xr:uid="{00000000-0005-0000-0000-00008AA30000}"/>
    <cellStyle name="Vírgula 5 3 9 3" xfId="42297" xr:uid="{00000000-0005-0000-0000-00008BA30000}"/>
    <cellStyle name="Vírgula 5 4" xfId="4147" xr:uid="{00000000-0005-0000-0000-00008CA30000}"/>
    <cellStyle name="Vírgula 5 4 10" xfId="33515" xr:uid="{00000000-0005-0000-0000-00008DA30000}"/>
    <cellStyle name="Vírgula 5 4 11" xfId="13154" xr:uid="{00000000-0005-0000-0000-00008EA30000}"/>
    <cellStyle name="Vírgula 5 4 2" xfId="5024" xr:uid="{00000000-0005-0000-0000-00008FA30000}"/>
    <cellStyle name="Vírgula 5 4 2 2" xfId="6776" xr:uid="{00000000-0005-0000-0000-000090A30000}"/>
    <cellStyle name="Vírgula 5 4 2 2 2" xfId="25963" xr:uid="{00000000-0005-0000-0000-000091A30000}"/>
    <cellStyle name="Vírgula 5 4 2 2 3" xfId="36143" xr:uid="{00000000-0005-0000-0000-000092A30000}"/>
    <cellStyle name="Vírgula 5 4 2 2 4" xfId="15782" xr:uid="{00000000-0005-0000-0000-000093A30000}"/>
    <cellStyle name="Vírgula 5 4 2 3" xfId="8529" xr:uid="{00000000-0005-0000-0000-000094A30000}"/>
    <cellStyle name="Vírgula 5 4 2 3 2" xfId="27716" xr:uid="{00000000-0005-0000-0000-000095A30000}"/>
    <cellStyle name="Vírgula 5 4 2 3 3" xfId="37896" xr:uid="{00000000-0005-0000-0000-000096A30000}"/>
    <cellStyle name="Vírgula 5 4 2 3 4" xfId="17535" xr:uid="{00000000-0005-0000-0000-000097A30000}"/>
    <cellStyle name="Vírgula 5 4 2 4" xfId="10522" xr:uid="{00000000-0005-0000-0000-000098A30000}"/>
    <cellStyle name="Vírgula 5 4 2 4 2" xfId="29706" xr:uid="{00000000-0005-0000-0000-000099A30000}"/>
    <cellStyle name="Vírgula 5 4 2 4 3" xfId="39886" xr:uid="{00000000-0005-0000-0000-00009AA30000}"/>
    <cellStyle name="Vírgula 5 4 2 4 4" xfId="19526" xr:uid="{00000000-0005-0000-0000-00009BA30000}"/>
    <cellStyle name="Vírgula 5 4 2 5" xfId="24211" xr:uid="{00000000-0005-0000-0000-00009CA30000}"/>
    <cellStyle name="Vírgula 5 4 2 6" xfId="34391" xr:uid="{00000000-0005-0000-0000-00009DA30000}"/>
    <cellStyle name="Vírgula 5 4 2 7" xfId="14030" xr:uid="{00000000-0005-0000-0000-00009EA30000}"/>
    <cellStyle name="Vírgula 5 4 3" xfId="5900" xr:uid="{00000000-0005-0000-0000-00009FA30000}"/>
    <cellStyle name="Vírgula 5 4 3 2" xfId="25087" xr:uid="{00000000-0005-0000-0000-0000A0A30000}"/>
    <cellStyle name="Vírgula 5 4 3 3" xfId="35267" xr:uid="{00000000-0005-0000-0000-0000A1A30000}"/>
    <cellStyle name="Vírgula 5 4 3 4" xfId="14906" xr:uid="{00000000-0005-0000-0000-0000A2A30000}"/>
    <cellStyle name="Vírgula 5 4 4" xfId="7653" xr:uid="{00000000-0005-0000-0000-0000A3A30000}"/>
    <cellStyle name="Vírgula 5 4 4 2" xfId="26840" xr:uid="{00000000-0005-0000-0000-0000A4A30000}"/>
    <cellStyle name="Vírgula 5 4 4 3" xfId="37020" xr:uid="{00000000-0005-0000-0000-0000A5A30000}"/>
    <cellStyle name="Vírgula 5 4 4 4" xfId="16659" xr:uid="{00000000-0005-0000-0000-0000A6A30000}"/>
    <cellStyle name="Vírgula 5 4 5" xfId="9646" xr:uid="{00000000-0005-0000-0000-0000A7A30000}"/>
    <cellStyle name="Vírgula 5 4 5 2" xfId="28830" xr:uid="{00000000-0005-0000-0000-0000A8A30000}"/>
    <cellStyle name="Vírgula 5 4 5 3" xfId="39010" xr:uid="{00000000-0005-0000-0000-0000A9A30000}"/>
    <cellStyle name="Vírgula 5 4 5 4" xfId="18650" xr:uid="{00000000-0005-0000-0000-0000AAA30000}"/>
    <cellStyle name="Vírgula 5 4 6" xfId="11399" xr:uid="{00000000-0005-0000-0000-0000ABA30000}"/>
    <cellStyle name="Vírgula 5 4 6 2" xfId="30583" xr:uid="{00000000-0005-0000-0000-0000ACA30000}"/>
    <cellStyle name="Vírgula 5 4 6 3" xfId="40763" xr:uid="{00000000-0005-0000-0000-0000ADA30000}"/>
    <cellStyle name="Vírgula 5 4 6 4" xfId="20403" xr:uid="{00000000-0005-0000-0000-0000AEA30000}"/>
    <cellStyle name="Vírgula 5 4 7" xfId="12275" xr:uid="{00000000-0005-0000-0000-0000AFA30000}"/>
    <cellStyle name="Vírgula 5 4 7 2" xfId="31459" xr:uid="{00000000-0005-0000-0000-0000B0A30000}"/>
    <cellStyle name="Vírgula 5 4 7 3" xfId="41639" xr:uid="{00000000-0005-0000-0000-0000B1A30000}"/>
    <cellStyle name="Vírgula 5 4 7 4" xfId="21279" xr:uid="{00000000-0005-0000-0000-0000B2A30000}"/>
    <cellStyle name="Vírgula 5 4 8" xfId="22156" xr:uid="{00000000-0005-0000-0000-0000B3A30000}"/>
    <cellStyle name="Vírgula 5 4 8 2" xfId="32336" xr:uid="{00000000-0005-0000-0000-0000B4A30000}"/>
    <cellStyle name="Vírgula 5 4 8 3" xfId="42516" xr:uid="{00000000-0005-0000-0000-0000B5A30000}"/>
    <cellStyle name="Vírgula 5 4 9" xfId="23335" xr:uid="{00000000-0005-0000-0000-0000B6A30000}"/>
    <cellStyle name="Vírgula 5 5" xfId="4586" xr:uid="{00000000-0005-0000-0000-0000B7A30000}"/>
    <cellStyle name="Vírgula 5 5 2" xfId="6338" xr:uid="{00000000-0005-0000-0000-0000B8A30000}"/>
    <cellStyle name="Vírgula 5 5 2 2" xfId="25525" xr:uid="{00000000-0005-0000-0000-0000B9A30000}"/>
    <cellStyle name="Vírgula 5 5 2 3" xfId="35705" xr:uid="{00000000-0005-0000-0000-0000BAA30000}"/>
    <cellStyle name="Vírgula 5 5 2 4" xfId="15344" xr:uid="{00000000-0005-0000-0000-0000BBA30000}"/>
    <cellStyle name="Vírgula 5 5 3" xfId="8091" xr:uid="{00000000-0005-0000-0000-0000BCA30000}"/>
    <cellStyle name="Vírgula 5 5 3 2" xfId="27278" xr:uid="{00000000-0005-0000-0000-0000BDA30000}"/>
    <cellStyle name="Vírgula 5 5 3 3" xfId="37458" xr:uid="{00000000-0005-0000-0000-0000BEA30000}"/>
    <cellStyle name="Vírgula 5 5 3 4" xfId="17097" xr:uid="{00000000-0005-0000-0000-0000BFA30000}"/>
    <cellStyle name="Vírgula 5 5 4" xfId="10084" xr:uid="{00000000-0005-0000-0000-0000C0A30000}"/>
    <cellStyle name="Vírgula 5 5 4 2" xfId="29268" xr:uid="{00000000-0005-0000-0000-0000C1A30000}"/>
    <cellStyle name="Vírgula 5 5 4 3" xfId="39448" xr:uid="{00000000-0005-0000-0000-0000C2A30000}"/>
    <cellStyle name="Vírgula 5 5 4 4" xfId="19088" xr:uid="{00000000-0005-0000-0000-0000C3A30000}"/>
    <cellStyle name="Vírgula 5 5 5" xfId="23773" xr:uid="{00000000-0005-0000-0000-0000C4A30000}"/>
    <cellStyle name="Vírgula 5 5 6" xfId="33953" xr:uid="{00000000-0005-0000-0000-0000C5A30000}"/>
    <cellStyle name="Vírgula 5 5 7" xfId="13592" xr:uid="{00000000-0005-0000-0000-0000C6A30000}"/>
    <cellStyle name="Vírgula 5 6" xfId="5462" xr:uid="{00000000-0005-0000-0000-0000C7A30000}"/>
    <cellStyle name="Vírgula 5 6 2" xfId="8985" xr:uid="{00000000-0005-0000-0000-0000C8A30000}"/>
    <cellStyle name="Vírgula 5 6 2 2" xfId="28169" xr:uid="{00000000-0005-0000-0000-0000C9A30000}"/>
    <cellStyle name="Vírgula 5 6 2 3" xfId="38349" xr:uid="{00000000-0005-0000-0000-0000CAA30000}"/>
    <cellStyle name="Vírgula 5 6 2 4" xfId="17989" xr:uid="{00000000-0005-0000-0000-0000CBA30000}"/>
    <cellStyle name="Vírgula 5 6 3" xfId="24649" xr:uid="{00000000-0005-0000-0000-0000CCA30000}"/>
    <cellStyle name="Vírgula 5 6 4" xfId="34829" xr:uid="{00000000-0005-0000-0000-0000CDA30000}"/>
    <cellStyle name="Vírgula 5 6 5" xfId="14468" xr:uid="{00000000-0005-0000-0000-0000CEA30000}"/>
    <cellStyle name="Vírgula 5 7" xfId="7215" xr:uid="{00000000-0005-0000-0000-0000CFA30000}"/>
    <cellStyle name="Vírgula 5 7 2" xfId="26402" xr:uid="{00000000-0005-0000-0000-0000D0A30000}"/>
    <cellStyle name="Vírgula 5 7 3" xfId="36582" xr:uid="{00000000-0005-0000-0000-0000D1A30000}"/>
    <cellStyle name="Vírgula 5 7 4" xfId="16221" xr:uid="{00000000-0005-0000-0000-0000D2A30000}"/>
    <cellStyle name="Vírgula 5 8" xfId="9208" xr:uid="{00000000-0005-0000-0000-0000D3A30000}"/>
    <cellStyle name="Vírgula 5 8 2" xfId="28392" xr:uid="{00000000-0005-0000-0000-0000D4A30000}"/>
    <cellStyle name="Vírgula 5 8 3" xfId="38572" xr:uid="{00000000-0005-0000-0000-0000D5A30000}"/>
    <cellStyle name="Vírgula 5 8 4" xfId="18212" xr:uid="{00000000-0005-0000-0000-0000D6A30000}"/>
    <cellStyle name="Vírgula 5 9" xfId="10961" xr:uid="{00000000-0005-0000-0000-0000D7A30000}"/>
    <cellStyle name="Vírgula 5 9 2" xfId="30145" xr:uid="{00000000-0005-0000-0000-0000D8A30000}"/>
    <cellStyle name="Vírgula 5 9 3" xfId="40325" xr:uid="{00000000-0005-0000-0000-0000D9A30000}"/>
    <cellStyle name="Vírgula 5 9 4" xfId="19965" xr:uid="{00000000-0005-0000-0000-0000DAA30000}"/>
    <cellStyle name="Vírgula 6" xfId="333" xr:uid="{00000000-0005-0000-0000-0000DBA30000}"/>
    <cellStyle name="Vírgula 6 10" xfId="11839" xr:uid="{00000000-0005-0000-0000-0000DCA30000}"/>
    <cellStyle name="Vírgula 6 10 2" xfId="31023" xr:uid="{00000000-0005-0000-0000-0000DDA30000}"/>
    <cellStyle name="Vírgula 6 10 3" xfId="41203" xr:uid="{00000000-0005-0000-0000-0000DEA30000}"/>
    <cellStyle name="Vírgula 6 10 4" xfId="20843" xr:uid="{00000000-0005-0000-0000-0000DFA30000}"/>
    <cellStyle name="Vírgula 6 11" xfId="21720" xr:uid="{00000000-0005-0000-0000-0000E0A30000}"/>
    <cellStyle name="Vírgula 6 11 2" xfId="31900" xr:uid="{00000000-0005-0000-0000-0000E1A30000}"/>
    <cellStyle name="Vírgula 6 11 3" xfId="42080" xr:uid="{00000000-0005-0000-0000-0000E2A30000}"/>
    <cellStyle name="Vírgula 6 12" xfId="22613" xr:uid="{00000000-0005-0000-0000-0000E3A30000}"/>
    <cellStyle name="Vírgula 6 12 2" xfId="32793" xr:uid="{00000000-0005-0000-0000-0000E4A30000}"/>
    <cellStyle name="Vírgula 6 12 3" xfId="42973" xr:uid="{00000000-0005-0000-0000-0000E5A30000}"/>
    <cellStyle name="Vírgula 6 13" xfId="22852" xr:uid="{00000000-0005-0000-0000-0000E6A30000}"/>
    <cellStyle name="Vírgula 6 14" xfId="33032" xr:uid="{00000000-0005-0000-0000-0000E7A30000}"/>
    <cellStyle name="Vírgula 6 15" xfId="43212" xr:uid="{00000000-0005-0000-0000-0000E8A30000}"/>
    <cellStyle name="Vírgula 6 16" xfId="43451" xr:uid="{00000000-0005-0000-0000-0000E9A30000}"/>
    <cellStyle name="Vírgula 6 17" xfId="12718" xr:uid="{00000000-0005-0000-0000-0000EAA30000}"/>
    <cellStyle name="Vírgula 6 18" xfId="3701" xr:uid="{00000000-0005-0000-0000-0000EBA30000}"/>
    <cellStyle name="Vírgula 6 2" xfId="334" xr:uid="{00000000-0005-0000-0000-0000ECA30000}"/>
    <cellStyle name="Vírgula 6 2 10" xfId="21835" xr:uid="{00000000-0005-0000-0000-0000EDA30000}"/>
    <cellStyle name="Vírgula 6 2 10 2" xfId="32015" xr:uid="{00000000-0005-0000-0000-0000EEA30000}"/>
    <cellStyle name="Vírgula 6 2 10 3" xfId="42195" xr:uid="{00000000-0005-0000-0000-0000EFA30000}"/>
    <cellStyle name="Vírgula 6 2 11" xfId="22731" xr:uid="{00000000-0005-0000-0000-0000F0A30000}"/>
    <cellStyle name="Vírgula 6 2 11 2" xfId="32911" xr:uid="{00000000-0005-0000-0000-0000F1A30000}"/>
    <cellStyle name="Vírgula 6 2 11 3" xfId="43091" xr:uid="{00000000-0005-0000-0000-0000F2A30000}"/>
    <cellStyle name="Vírgula 6 2 12" xfId="22970" xr:uid="{00000000-0005-0000-0000-0000F3A30000}"/>
    <cellStyle name="Vírgula 6 2 13" xfId="33150" xr:uid="{00000000-0005-0000-0000-0000F4A30000}"/>
    <cellStyle name="Vírgula 6 2 14" xfId="43330" xr:uid="{00000000-0005-0000-0000-0000F5A30000}"/>
    <cellStyle name="Vírgula 6 2 15" xfId="43569" xr:uid="{00000000-0005-0000-0000-0000F6A30000}"/>
    <cellStyle name="Vírgula 6 2 16" xfId="12833" xr:uid="{00000000-0005-0000-0000-0000F7A30000}"/>
    <cellStyle name="Vírgula 6 2 17" xfId="3825" xr:uid="{00000000-0005-0000-0000-0000F8A30000}"/>
    <cellStyle name="Vírgula 6 2 2" xfId="428" xr:uid="{00000000-0005-0000-0000-0000F9A30000}"/>
    <cellStyle name="Vírgula 6 2 2 10" xfId="23233" xr:uid="{00000000-0005-0000-0000-0000FAA30000}"/>
    <cellStyle name="Vírgula 6 2 2 11" xfId="33413" xr:uid="{00000000-0005-0000-0000-0000FBA30000}"/>
    <cellStyle name="Vírgula 6 2 2 12" xfId="13052" xr:uid="{00000000-0005-0000-0000-0000FCA30000}"/>
    <cellStyle name="Vírgula 6 2 2 13" xfId="4045" xr:uid="{00000000-0005-0000-0000-0000FDA30000}"/>
    <cellStyle name="Vírgula 6 2 2 2" xfId="594" xr:uid="{00000000-0005-0000-0000-0000FEA30000}"/>
    <cellStyle name="Vírgula 6 2 2 2 10" xfId="33851" xr:uid="{00000000-0005-0000-0000-0000FFA30000}"/>
    <cellStyle name="Vírgula 6 2 2 2 11" xfId="13490" xr:uid="{00000000-0005-0000-0000-000000A40000}"/>
    <cellStyle name="Vírgula 6 2 2 2 12" xfId="4483" xr:uid="{00000000-0005-0000-0000-000001A40000}"/>
    <cellStyle name="Vírgula 6 2 2 2 2" xfId="929" xr:uid="{00000000-0005-0000-0000-000002A40000}"/>
    <cellStyle name="Vírgula 6 2 2 2 2 2" xfId="1602" xr:uid="{00000000-0005-0000-0000-000003A40000}"/>
    <cellStyle name="Vírgula 6 2 2 2 2 2 2" xfId="2952" xr:uid="{00000000-0005-0000-0000-000004A40000}"/>
    <cellStyle name="Vírgula 6 2 2 2 2 2 2 2" xfId="26299" xr:uid="{00000000-0005-0000-0000-000005A40000}"/>
    <cellStyle name="Vírgula 6 2 2 2 2 2 3" xfId="36479" xr:uid="{00000000-0005-0000-0000-000006A40000}"/>
    <cellStyle name="Vírgula 6 2 2 2 2 2 4" xfId="16118" xr:uid="{00000000-0005-0000-0000-000007A40000}"/>
    <cellStyle name="Vírgula 6 2 2 2 2 2 5" xfId="7112" xr:uid="{00000000-0005-0000-0000-000008A40000}"/>
    <cellStyle name="Vírgula 6 2 2 2 2 3" xfId="2278" xr:uid="{00000000-0005-0000-0000-000009A40000}"/>
    <cellStyle name="Vírgula 6 2 2 2 2 3 2" xfId="28052" xr:uid="{00000000-0005-0000-0000-00000AA40000}"/>
    <cellStyle name="Vírgula 6 2 2 2 2 3 3" xfId="38232" xr:uid="{00000000-0005-0000-0000-00000BA40000}"/>
    <cellStyle name="Vírgula 6 2 2 2 2 3 4" xfId="17871" xr:uid="{00000000-0005-0000-0000-00000CA40000}"/>
    <cellStyle name="Vírgula 6 2 2 2 2 3 5" xfId="8865" xr:uid="{00000000-0005-0000-0000-00000DA40000}"/>
    <cellStyle name="Vírgula 6 2 2 2 2 4" xfId="3626" xr:uid="{00000000-0005-0000-0000-00000EA40000}"/>
    <cellStyle name="Vírgula 6 2 2 2 2 4 2" xfId="30042" xr:uid="{00000000-0005-0000-0000-00000FA40000}"/>
    <cellStyle name="Vírgula 6 2 2 2 2 4 3" xfId="40222" xr:uid="{00000000-0005-0000-0000-000010A40000}"/>
    <cellStyle name="Vírgula 6 2 2 2 2 4 4" xfId="19862" xr:uid="{00000000-0005-0000-0000-000011A40000}"/>
    <cellStyle name="Vírgula 6 2 2 2 2 4 5" xfId="10858" xr:uid="{00000000-0005-0000-0000-000012A40000}"/>
    <cellStyle name="Vírgula 6 2 2 2 2 5" xfId="24547" xr:uid="{00000000-0005-0000-0000-000013A40000}"/>
    <cellStyle name="Vírgula 6 2 2 2 2 6" xfId="34727" xr:uid="{00000000-0005-0000-0000-000014A40000}"/>
    <cellStyle name="Vírgula 6 2 2 2 2 7" xfId="14366" xr:uid="{00000000-0005-0000-0000-000015A40000}"/>
    <cellStyle name="Vírgula 6 2 2 2 2 8" xfId="5360" xr:uid="{00000000-0005-0000-0000-000016A40000}"/>
    <cellStyle name="Vírgula 6 2 2 2 3" xfId="1267" xr:uid="{00000000-0005-0000-0000-000017A40000}"/>
    <cellStyle name="Vírgula 6 2 2 2 3 2" xfId="2617" xr:uid="{00000000-0005-0000-0000-000018A40000}"/>
    <cellStyle name="Vírgula 6 2 2 2 3 2 2" xfId="25423" xr:uid="{00000000-0005-0000-0000-000019A40000}"/>
    <cellStyle name="Vírgula 6 2 2 2 3 3" xfId="35603" xr:uid="{00000000-0005-0000-0000-00001AA40000}"/>
    <cellStyle name="Vírgula 6 2 2 2 3 4" xfId="15242" xr:uid="{00000000-0005-0000-0000-00001BA40000}"/>
    <cellStyle name="Vírgula 6 2 2 2 3 5" xfId="6236" xr:uid="{00000000-0005-0000-0000-00001CA40000}"/>
    <cellStyle name="Vírgula 6 2 2 2 4" xfId="1943" xr:uid="{00000000-0005-0000-0000-00001DA40000}"/>
    <cellStyle name="Vírgula 6 2 2 2 4 2" xfId="27176" xr:uid="{00000000-0005-0000-0000-00001EA40000}"/>
    <cellStyle name="Vírgula 6 2 2 2 4 3" xfId="37356" xr:uid="{00000000-0005-0000-0000-00001FA40000}"/>
    <cellStyle name="Vírgula 6 2 2 2 4 4" xfId="16995" xr:uid="{00000000-0005-0000-0000-000020A40000}"/>
    <cellStyle name="Vírgula 6 2 2 2 4 5" xfId="7989" xr:uid="{00000000-0005-0000-0000-000021A40000}"/>
    <cellStyle name="Vírgula 6 2 2 2 5" xfId="3291" xr:uid="{00000000-0005-0000-0000-000022A40000}"/>
    <cellStyle name="Vírgula 6 2 2 2 5 2" xfId="29166" xr:uid="{00000000-0005-0000-0000-000023A40000}"/>
    <cellStyle name="Vírgula 6 2 2 2 5 3" xfId="39346" xr:uid="{00000000-0005-0000-0000-000024A40000}"/>
    <cellStyle name="Vírgula 6 2 2 2 5 4" xfId="18986" xr:uid="{00000000-0005-0000-0000-000025A40000}"/>
    <cellStyle name="Vírgula 6 2 2 2 5 5" xfId="9982" xr:uid="{00000000-0005-0000-0000-000026A40000}"/>
    <cellStyle name="Vírgula 6 2 2 2 6" xfId="11735" xr:uid="{00000000-0005-0000-0000-000027A40000}"/>
    <cellStyle name="Vírgula 6 2 2 2 6 2" xfId="30919" xr:uid="{00000000-0005-0000-0000-000028A40000}"/>
    <cellStyle name="Vírgula 6 2 2 2 6 3" xfId="41099" xr:uid="{00000000-0005-0000-0000-000029A40000}"/>
    <cellStyle name="Vírgula 6 2 2 2 6 4" xfId="20739" xr:uid="{00000000-0005-0000-0000-00002AA40000}"/>
    <cellStyle name="Vírgula 6 2 2 2 7" xfId="12611" xr:uid="{00000000-0005-0000-0000-00002BA40000}"/>
    <cellStyle name="Vírgula 6 2 2 2 7 2" xfId="31795" xr:uid="{00000000-0005-0000-0000-00002CA40000}"/>
    <cellStyle name="Vírgula 6 2 2 2 7 3" xfId="41975" xr:uid="{00000000-0005-0000-0000-00002DA40000}"/>
    <cellStyle name="Vírgula 6 2 2 2 7 4" xfId="21615" xr:uid="{00000000-0005-0000-0000-00002EA40000}"/>
    <cellStyle name="Vírgula 6 2 2 2 8" xfId="22492" xr:uid="{00000000-0005-0000-0000-00002FA40000}"/>
    <cellStyle name="Vírgula 6 2 2 2 8 2" xfId="32672" xr:uid="{00000000-0005-0000-0000-000030A40000}"/>
    <cellStyle name="Vírgula 6 2 2 2 8 3" xfId="42852" xr:uid="{00000000-0005-0000-0000-000031A40000}"/>
    <cellStyle name="Vírgula 6 2 2 2 9" xfId="23671" xr:uid="{00000000-0005-0000-0000-000032A40000}"/>
    <cellStyle name="Vírgula 6 2 2 3" xfId="763" xr:uid="{00000000-0005-0000-0000-000033A40000}"/>
    <cellStyle name="Vírgula 6 2 2 3 2" xfId="1436" xr:uid="{00000000-0005-0000-0000-000034A40000}"/>
    <cellStyle name="Vírgula 6 2 2 3 2 2" xfId="2786" xr:uid="{00000000-0005-0000-0000-000035A40000}"/>
    <cellStyle name="Vírgula 6 2 2 3 2 2 2" xfId="25861" xr:uid="{00000000-0005-0000-0000-000036A40000}"/>
    <cellStyle name="Vírgula 6 2 2 3 2 3" xfId="36041" xr:uid="{00000000-0005-0000-0000-000037A40000}"/>
    <cellStyle name="Vírgula 6 2 2 3 2 4" xfId="15680" xr:uid="{00000000-0005-0000-0000-000038A40000}"/>
    <cellStyle name="Vírgula 6 2 2 3 2 5" xfId="6674" xr:uid="{00000000-0005-0000-0000-000039A40000}"/>
    <cellStyle name="Vírgula 6 2 2 3 3" xfId="2112" xr:uid="{00000000-0005-0000-0000-00003AA40000}"/>
    <cellStyle name="Vírgula 6 2 2 3 3 2" xfId="27614" xr:uid="{00000000-0005-0000-0000-00003BA40000}"/>
    <cellStyle name="Vírgula 6 2 2 3 3 3" xfId="37794" xr:uid="{00000000-0005-0000-0000-00003CA40000}"/>
    <cellStyle name="Vírgula 6 2 2 3 3 4" xfId="17433" xr:uid="{00000000-0005-0000-0000-00003DA40000}"/>
    <cellStyle name="Vírgula 6 2 2 3 3 5" xfId="8427" xr:uid="{00000000-0005-0000-0000-00003EA40000}"/>
    <cellStyle name="Vírgula 6 2 2 3 4" xfId="3460" xr:uid="{00000000-0005-0000-0000-00003FA40000}"/>
    <cellStyle name="Vírgula 6 2 2 3 4 2" xfId="29604" xr:uid="{00000000-0005-0000-0000-000040A40000}"/>
    <cellStyle name="Vírgula 6 2 2 3 4 3" xfId="39784" xr:uid="{00000000-0005-0000-0000-000041A40000}"/>
    <cellStyle name="Vírgula 6 2 2 3 4 4" xfId="19424" xr:uid="{00000000-0005-0000-0000-000042A40000}"/>
    <cellStyle name="Vírgula 6 2 2 3 4 5" xfId="10420" xr:uid="{00000000-0005-0000-0000-000043A40000}"/>
    <cellStyle name="Vírgula 6 2 2 3 5" xfId="24109" xr:uid="{00000000-0005-0000-0000-000044A40000}"/>
    <cellStyle name="Vírgula 6 2 2 3 6" xfId="34289" xr:uid="{00000000-0005-0000-0000-000045A40000}"/>
    <cellStyle name="Vírgula 6 2 2 3 7" xfId="13928" xr:uid="{00000000-0005-0000-0000-000046A40000}"/>
    <cellStyle name="Vírgula 6 2 2 3 8" xfId="4922" xr:uid="{00000000-0005-0000-0000-000047A40000}"/>
    <cellStyle name="Vírgula 6 2 2 4" xfId="1101" xr:uid="{00000000-0005-0000-0000-000048A40000}"/>
    <cellStyle name="Vírgula 6 2 2 4 2" xfId="2451" xr:uid="{00000000-0005-0000-0000-000049A40000}"/>
    <cellStyle name="Vírgula 6 2 2 4 2 2" xfId="24985" xr:uid="{00000000-0005-0000-0000-00004AA40000}"/>
    <cellStyle name="Vírgula 6 2 2 4 3" xfId="35165" xr:uid="{00000000-0005-0000-0000-00004BA40000}"/>
    <cellStyle name="Vírgula 6 2 2 4 4" xfId="14804" xr:uid="{00000000-0005-0000-0000-00004CA40000}"/>
    <cellStyle name="Vírgula 6 2 2 4 5" xfId="5798" xr:uid="{00000000-0005-0000-0000-00004DA40000}"/>
    <cellStyle name="Vírgula 6 2 2 5" xfId="1777" xr:uid="{00000000-0005-0000-0000-00004EA40000}"/>
    <cellStyle name="Vírgula 6 2 2 5 2" xfId="26738" xr:uid="{00000000-0005-0000-0000-00004FA40000}"/>
    <cellStyle name="Vírgula 6 2 2 5 3" xfId="36918" xr:uid="{00000000-0005-0000-0000-000050A40000}"/>
    <cellStyle name="Vírgula 6 2 2 5 4" xfId="16557" xr:uid="{00000000-0005-0000-0000-000051A40000}"/>
    <cellStyle name="Vírgula 6 2 2 5 5" xfId="7551" xr:uid="{00000000-0005-0000-0000-000052A40000}"/>
    <cellStyle name="Vírgula 6 2 2 6" xfId="3125" xr:uid="{00000000-0005-0000-0000-000053A40000}"/>
    <cellStyle name="Vírgula 6 2 2 6 2" xfId="28728" xr:uid="{00000000-0005-0000-0000-000054A40000}"/>
    <cellStyle name="Vírgula 6 2 2 6 3" xfId="38908" xr:uid="{00000000-0005-0000-0000-000055A40000}"/>
    <cellStyle name="Vírgula 6 2 2 6 4" xfId="18548" xr:uid="{00000000-0005-0000-0000-000056A40000}"/>
    <cellStyle name="Vírgula 6 2 2 6 5" xfId="9544" xr:uid="{00000000-0005-0000-0000-000057A40000}"/>
    <cellStyle name="Vírgula 6 2 2 7" xfId="11297" xr:uid="{00000000-0005-0000-0000-000058A40000}"/>
    <cellStyle name="Vírgula 6 2 2 7 2" xfId="30481" xr:uid="{00000000-0005-0000-0000-000059A40000}"/>
    <cellStyle name="Vírgula 6 2 2 7 3" xfId="40661" xr:uid="{00000000-0005-0000-0000-00005AA40000}"/>
    <cellStyle name="Vírgula 6 2 2 7 4" xfId="20301" xr:uid="{00000000-0005-0000-0000-00005BA40000}"/>
    <cellStyle name="Vírgula 6 2 2 8" xfId="12173" xr:uid="{00000000-0005-0000-0000-00005CA40000}"/>
    <cellStyle name="Vírgula 6 2 2 8 2" xfId="31357" xr:uid="{00000000-0005-0000-0000-00005DA40000}"/>
    <cellStyle name="Vírgula 6 2 2 8 3" xfId="41537" xr:uid="{00000000-0005-0000-0000-00005EA40000}"/>
    <cellStyle name="Vírgula 6 2 2 8 4" xfId="21177" xr:uid="{00000000-0005-0000-0000-00005FA40000}"/>
    <cellStyle name="Vírgula 6 2 2 9" xfId="22054" xr:uid="{00000000-0005-0000-0000-000060A40000}"/>
    <cellStyle name="Vírgula 6 2 2 9 2" xfId="32234" xr:uid="{00000000-0005-0000-0000-000061A40000}"/>
    <cellStyle name="Vírgula 6 2 2 9 3" xfId="42414" xr:uid="{00000000-0005-0000-0000-000062A40000}"/>
    <cellStyle name="Vírgula 6 2 3" xfId="502" xr:uid="{00000000-0005-0000-0000-000063A40000}"/>
    <cellStyle name="Vírgula 6 2 3 10" xfId="33632" xr:uid="{00000000-0005-0000-0000-000064A40000}"/>
    <cellStyle name="Vírgula 6 2 3 11" xfId="13271" xr:uid="{00000000-0005-0000-0000-000065A40000}"/>
    <cellStyle name="Vírgula 6 2 3 12" xfId="4264" xr:uid="{00000000-0005-0000-0000-000066A40000}"/>
    <cellStyle name="Vírgula 6 2 3 2" xfId="837" xr:uid="{00000000-0005-0000-0000-000067A40000}"/>
    <cellStyle name="Vírgula 6 2 3 2 2" xfId="1510" xr:uid="{00000000-0005-0000-0000-000068A40000}"/>
    <cellStyle name="Vírgula 6 2 3 2 2 2" xfId="2860" xr:uid="{00000000-0005-0000-0000-000069A40000}"/>
    <cellStyle name="Vírgula 6 2 3 2 2 2 2" xfId="26080" xr:uid="{00000000-0005-0000-0000-00006AA40000}"/>
    <cellStyle name="Vírgula 6 2 3 2 2 3" xfId="36260" xr:uid="{00000000-0005-0000-0000-00006BA40000}"/>
    <cellStyle name="Vírgula 6 2 3 2 2 4" xfId="15899" xr:uid="{00000000-0005-0000-0000-00006CA40000}"/>
    <cellStyle name="Vírgula 6 2 3 2 2 5" xfId="6893" xr:uid="{00000000-0005-0000-0000-00006DA40000}"/>
    <cellStyle name="Vírgula 6 2 3 2 3" xfId="2186" xr:uid="{00000000-0005-0000-0000-00006EA40000}"/>
    <cellStyle name="Vírgula 6 2 3 2 3 2" xfId="27833" xr:uid="{00000000-0005-0000-0000-00006FA40000}"/>
    <cellStyle name="Vírgula 6 2 3 2 3 3" xfId="38013" xr:uid="{00000000-0005-0000-0000-000070A40000}"/>
    <cellStyle name="Vírgula 6 2 3 2 3 4" xfId="17652" xr:uid="{00000000-0005-0000-0000-000071A40000}"/>
    <cellStyle name="Vírgula 6 2 3 2 3 5" xfId="8646" xr:uid="{00000000-0005-0000-0000-000072A40000}"/>
    <cellStyle name="Vírgula 6 2 3 2 4" xfId="3534" xr:uid="{00000000-0005-0000-0000-000073A40000}"/>
    <cellStyle name="Vírgula 6 2 3 2 4 2" xfId="29823" xr:uid="{00000000-0005-0000-0000-000074A40000}"/>
    <cellStyle name="Vírgula 6 2 3 2 4 3" xfId="40003" xr:uid="{00000000-0005-0000-0000-000075A40000}"/>
    <cellStyle name="Vírgula 6 2 3 2 4 4" xfId="19643" xr:uid="{00000000-0005-0000-0000-000076A40000}"/>
    <cellStyle name="Vírgula 6 2 3 2 4 5" xfId="10639" xr:uid="{00000000-0005-0000-0000-000077A40000}"/>
    <cellStyle name="Vírgula 6 2 3 2 5" xfId="24328" xr:uid="{00000000-0005-0000-0000-000078A40000}"/>
    <cellStyle name="Vírgula 6 2 3 2 6" xfId="34508" xr:uid="{00000000-0005-0000-0000-000079A40000}"/>
    <cellStyle name="Vírgula 6 2 3 2 7" xfId="14147" xr:uid="{00000000-0005-0000-0000-00007AA40000}"/>
    <cellStyle name="Vírgula 6 2 3 2 8" xfId="5141" xr:uid="{00000000-0005-0000-0000-00007BA40000}"/>
    <cellStyle name="Vírgula 6 2 3 3" xfId="1175" xr:uid="{00000000-0005-0000-0000-00007CA40000}"/>
    <cellStyle name="Vírgula 6 2 3 3 2" xfId="2525" xr:uid="{00000000-0005-0000-0000-00007DA40000}"/>
    <cellStyle name="Vírgula 6 2 3 3 2 2" xfId="25204" xr:uid="{00000000-0005-0000-0000-00007EA40000}"/>
    <cellStyle name="Vírgula 6 2 3 3 3" xfId="35384" xr:uid="{00000000-0005-0000-0000-00007FA40000}"/>
    <cellStyle name="Vírgula 6 2 3 3 4" xfId="15023" xr:uid="{00000000-0005-0000-0000-000080A40000}"/>
    <cellStyle name="Vírgula 6 2 3 3 5" xfId="6017" xr:uid="{00000000-0005-0000-0000-000081A40000}"/>
    <cellStyle name="Vírgula 6 2 3 4" xfId="1851" xr:uid="{00000000-0005-0000-0000-000082A40000}"/>
    <cellStyle name="Vírgula 6 2 3 4 2" xfId="26957" xr:uid="{00000000-0005-0000-0000-000083A40000}"/>
    <cellStyle name="Vírgula 6 2 3 4 3" xfId="37137" xr:uid="{00000000-0005-0000-0000-000084A40000}"/>
    <cellStyle name="Vírgula 6 2 3 4 4" xfId="16776" xr:uid="{00000000-0005-0000-0000-000085A40000}"/>
    <cellStyle name="Vírgula 6 2 3 4 5" xfId="7770" xr:uid="{00000000-0005-0000-0000-000086A40000}"/>
    <cellStyle name="Vírgula 6 2 3 5" xfId="3199" xr:uid="{00000000-0005-0000-0000-000087A40000}"/>
    <cellStyle name="Vírgula 6 2 3 5 2" xfId="28947" xr:uid="{00000000-0005-0000-0000-000088A40000}"/>
    <cellStyle name="Vírgula 6 2 3 5 3" xfId="39127" xr:uid="{00000000-0005-0000-0000-000089A40000}"/>
    <cellStyle name="Vírgula 6 2 3 5 4" xfId="18767" xr:uid="{00000000-0005-0000-0000-00008AA40000}"/>
    <cellStyle name="Vírgula 6 2 3 5 5" xfId="9763" xr:uid="{00000000-0005-0000-0000-00008BA40000}"/>
    <cellStyle name="Vírgula 6 2 3 6" xfId="11516" xr:uid="{00000000-0005-0000-0000-00008CA40000}"/>
    <cellStyle name="Vírgula 6 2 3 6 2" xfId="30700" xr:uid="{00000000-0005-0000-0000-00008DA40000}"/>
    <cellStyle name="Vírgula 6 2 3 6 3" xfId="40880" xr:uid="{00000000-0005-0000-0000-00008EA40000}"/>
    <cellStyle name="Vírgula 6 2 3 6 4" xfId="20520" xr:uid="{00000000-0005-0000-0000-00008FA40000}"/>
    <cellStyle name="Vírgula 6 2 3 7" xfId="12392" xr:uid="{00000000-0005-0000-0000-000090A40000}"/>
    <cellStyle name="Vírgula 6 2 3 7 2" xfId="31576" xr:uid="{00000000-0005-0000-0000-000091A40000}"/>
    <cellStyle name="Vírgula 6 2 3 7 3" xfId="41756" xr:uid="{00000000-0005-0000-0000-000092A40000}"/>
    <cellStyle name="Vírgula 6 2 3 7 4" xfId="21396" xr:uid="{00000000-0005-0000-0000-000093A40000}"/>
    <cellStyle name="Vírgula 6 2 3 8" xfId="22273" xr:uid="{00000000-0005-0000-0000-000094A40000}"/>
    <cellStyle name="Vírgula 6 2 3 8 2" xfId="32453" xr:uid="{00000000-0005-0000-0000-000095A40000}"/>
    <cellStyle name="Vírgula 6 2 3 8 3" xfId="42633" xr:uid="{00000000-0005-0000-0000-000096A40000}"/>
    <cellStyle name="Vírgula 6 2 3 9" xfId="23452" xr:uid="{00000000-0005-0000-0000-000097A40000}"/>
    <cellStyle name="Vírgula 6 2 4" xfId="671" xr:uid="{00000000-0005-0000-0000-000098A40000}"/>
    <cellStyle name="Vírgula 6 2 4 2" xfId="1344" xr:uid="{00000000-0005-0000-0000-000099A40000}"/>
    <cellStyle name="Vírgula 6 2 4 2 2" xfId="2694" xr:uid="{00000000-0005-0000-0000-00009AA40000}"/>
    <cellStyle name="Vírgula 6 2 4 2 2 2" xfId="25642" xr:uid="{00000000-0005-0000-0000-00009BA40000}"/>
    <cellStyle name="Vírgula 6 2 4 2 3" xfId="35822" xr:uid="{00000000-0005-0000-0000-00009CA40000}"/>
    <cellStyle name="Vírgula 6 2 4 2 4" xfId="15461" xr:uid="{00000000-0005-0000-0000-00009DA40000}"/>
    <cellStyle name="Vírgula 6 2 4 2 5" xfId="6455" xr:uid="{00000000-0005-0000-0000-00009EA40000}"/>
    <cellStyle name="Vírgula 6 2 4 3" xfId="2020" xr:uid="{00000000-0005-0000-0000-00009FA40000}"/>
    <cellStyle name="Vírgula 6 2 4 3 2" xfId="27395" xr:uid="{00000000-0005-0000-0000-0000A0A40000}"/>
    <cellStyle name="Vírgula 6 2 4 3 3" xfId="37575" xr:uid="{00000000-0005-0000-0000-0000A1A40000}"/>
    <cellStyle name="Vírgula 6 2 4 3 4" xfId="17214" xr:uid="{00000000-0005-0000-0000-0000A2A40000}"/>
    <cellStyle name="Vírgula 6 2 4 3 5" xfId="8208" xr:uid="{00000000-0005-0000-0000-0000A3A40000}"/>
    <cellStyle name="Vírgula 6 2 4 4" xfId="3368" xr:uid="{00000000-0005-0000-0000-0000A4A40000}"/>
    <cellStyle name="Vírgula 6 2 4 4 2" xfId="29385" xr:uid="{00000000-0005-0000-0000-0000A5A40000}"/>
    <cellStyle name="Vírgula 6 2 4 4 3" xfId="39565" xr:uid="{00000000-0005-0000-0000-0000A6A40000}"/>
    <cellStyle name="Vírgula 6 2 4 4 4" xfId="19205" xr:uid="{00000000-0005-0000-0000-0000A7A40000}"/>
    <cellStyle name="Vírgula 6 2 4 4 5" xfId="10201" xr:uid="{00000000-0005-0000-0000-0000A8A40000}"/>
    <cellStyle name="Vírgula 6 2 4 5" xfId="23890" xr:uid="{00000000-0005-0000-0000-0000A9A40000}"/>
    <cellStyle name="Vírgula 6 2 4 6" xfId="34070" xr:uid="{00000000-0005-0000-0000-0000AAA40000}"/>
    <cellStyle name="Vírgula 6 2 4 7" xfId="13709" xr:uid="{00000000-0005-0000-0000-0000ABA40000}"/>
    <cellStyle name="Vírgula 6 2 4 8" xfId="4703" xr:uid="{00000000-0005-0000-0000-0000ACA40000}"/>
    <cellStyle name="Vírgula 6 2 5" xfId="1009" xr:uid="{00000000-0005-0000-0000-0000ADA40000}"/>
    <cellStyle name="Vírgula 6 2 5 2" xfId="2359" xr:uid="{00000000-0005-0000-0000-0000AEA40000}"/>
    <cellStyle name="Vírgula 6 2 5 2 2" xfId="28289" xr:uid="{00000000-0005-0000-0000-0000AFA40000}"/>
    <cellStyle name="Vírgula 6 2 5 2 3" xfId="38469" xr:uid="{00000000-0005-0000-0000-0000B0A40000}"/>
    <cellStyle name="Vírgula 6 2 5 2 4" xfId="18109" xr:uid="{00000000-0005-0000-0000-0000B1A40000}"/>
    <cellStyle name="Vírgula 6 2 5 2 5" xfId="9105" xr:uid="{00000000-0005-0000-0000-0000B2A40000}"/>
    <cellStyle name="Vírgula 6 2 5 3" xfId="24766" xr:uid="{00000000-0005-0000-0000-0000B3A40000}"/>
    <cellStyle name="Vírgula 6 2 5 4" xfId="34946" xr:uid="{00000000-0005-0000-0000-0000B4A40000}"/>
    <cellStyle name="Vírgula 6 2 5 5" xfId="14585" xr:uid="{00000000-0005-0000-0000-0000B5A40000}"/>
    <cellStyle name="Vírgula 6 2 5 6" xfId="5579" xr:uid="{00000000-0005-0000-0000-0000B6A40000}"/>
    <cellStyle name="Vírgula 6 2 6" xfId="1685" xr:uid="{00000000-0005-0000-0000-0000B7A40000}"/>
    <cellStyle name="Vírgula 6 2 6 2" xfId="26519" xr:uid="{00000000-0005-0000-0000-0000B8A40000}"/>
    <cellStyle name="Vírgula 6 2 6 3" xfId="36699" xr:uid="{00000000-0005-0000-0000-0000B9A40000}"/>
    <cellStyle name="Vírgula 6 2 6 4" xfId="16338" xr:uid="{00000000-0005-0000-0000-0000BAA40000}"/>
    <cellStyle name="Vírgula 6 2 6 5" xfId="7332" xr:uid="{00000000-0005-0000-0000-0000BBA40000}"/>
    <cellStyle name="Vírgula 6 2 7" xfId="3033" xr:uid="{00000000-0005-0000-0000-0000BCA40000}"/>
    <cellStyle name="Vírgula 6 2 7 2" xfId="28509" xr:uid="{00000000-0005-0000-0000-0000BDA40000}"/>
    <cellStyle name="Vírgula 6 2 7 3" xfId="38689" xr:uid="{00000000-0005-0000-0000-0000BEA40000}"/>
    <cellStyle name="Vírgula 6 2 7 4" xfId="18329" xr:uid="{00000000-0005-0000-0000-0000BFA40000}"/>
    <cellStyle name="Vírgula 6 2 7 5" xfId="9325" xr:uid="{00000000-0005-0000-0000-0000C0A40000}"/>
    <cellStyle name="Vírgula 6 2 8" xfId="11078" xr:uid="{00000000-0005-0000-0000-0000C1A40000}"/>
    <cellStyle name="Vírgula 6 2 8 2" xfId="30262" xr:uid="{00000000-0005-0000-0000-0000C2A40000}"/>
    <cellStyle name="Vírgula 6 2 8 3" xfId="40442" xr:uid="{00000000-0005-0000-0000-0000C3A40000}"/>
    <cellStyle name="Vírgula 6 2 8 4" xfId="20082" xr:uid="{00000000-0005-0000-0000-0000C4A40000}"/>
    <cellStyle name="Vírgula 6 2 9" xfId="11954" xr:uid="{00000000-0005-0000-0000-0000C5A40000}"/>
    <cellStyle name="Vírgula 6 2 9 2" xfId="31138" xr:uid="{00000000-0005-0000-0000-0000C6A40000}"/>
    <cellStyle name="Vírgula 6 2 9 3" xfId="41318" xr:uid="{00000000-0005-0000-0000-0000C7A40000}"/>
    <cellStyle name="Vírgula 6 2 9 4" xfId="20958" xr:uid="{00000000-0005-0000-0000-0000C8A40000}"/>
    <cellStyle name="Vírgula 6 3" xfId="335" xr:uid="{00000000-0005-0000-0000-0000C9A40000}"/>
    <cellStyle name="Vírgula 6 3 10" xfId="23118" xr:uid="{00000000-0005-0000-0000-0000CAA40000}"/>
    <cellStyle name="Vírgula 6 3 11" xfId="33298" xr:uid="{00000000-0005-0000-0000-0000CBA40000}"/>
    <cellStyle name="Vírgula 6 3 12" xfId="12937" xr:uid="{00000000-0005-0000-0000-0000CCA40000}"/>
    <cellStyle name="Vírgula 6 3 13" xfId="3930" xr:uid="{00000000-0005-0000-0000-0000CDA40000}"/>
    <cellStyle name="Vírgula 6 3 2" xfId="429" xr:uid="{00000000-0005-0000-0000-0000CEA40000}"/>
    <cellStyle name="Vírgula 6 3 2 10" xfId="33736" xr:uid="{00000000-0005-0000-0000-0000CFA40000}"/>
    <cellStyle name="Vírgula 6 3 2 11" xfId="13375" xr:uid="{00000000-0005-0000-0000-0000D0A40000}"/>
    <cellStyle name="Vírgula 6 3 2 12" xfId="4368" xr:uid="{00000000-0005-0000-0000-0000D1A40000}"/>
    <cellStyle name="Vírgula 6 3 2 2" xfId="595" xr:uid="{00000000-0005-0000-0000-0000D2A40000}"/>
    <cellStyle name="Vírgula 6 3 2 2 2" xfId="930" xr:uid="{00000000-0005-0000-0000-0000D3A40000}"/>
    <cellStyle name="Vírgula 6 3 2 2 2 2" xfId="1603" xr:uid="{00000000-0005-0000-0000-0000D4A40000}"/>
    <cellStyle name="Vírgula 6 3 2 2 2 2 2" xfId="2953" xr:uid="{00000000-0005-0000-0000-0000D5A40000}"/>
    <cellStyle name="Vírgula 6 3 2 2 2 2 3" xfId="26184" xr:uid="{00000000-0005-0000-0000-0000D6A40000}"/>
    <cellStyle name="Vírgula 6 3 2 2 2 3" xfId="2279" xr:uid="{00000000-0005-0000-0000-0000D7A40000}"/>
    <cellStyle name="Vírgula 6 3 2 2 2 3 2" xfId="36364" xr:uid="{00000000-0005-0000-0000-0000D8A40000}"/>
    <cellStyle name="Vírgula 6 3 2 2 2 4" xfId="3627" xr:uid="{00000000-0005-0000-0000-0000D9A40000}"/>
    <cellStyle name="Vírgula 6 3 2 2 2 4 2" xfId="16003" xr:uid="{00000000-0005-0000-0000-0000DAA40000}"/>
    <cellStyle name="Vírgula 6 3 2 2 2 5" xfId="6997" xr:uid="{00000000-0005-0000-0000-0000DBA40000}"/>
    <cellStyle name="Vírgula 6 3 2 2 3" xfId="1268" xr:uid="{00000000-0005-0000-0000-0000DCA40000}"/>
    <cellStyle name="Vírgula 6 3 2 2 3 2" xfId="2618" xr:uid="{00000000-0005-0000-0000-0000DDA40000}"/>
    <cellStyle name="Vírgula 6 3 2 2 3 2 2" xfId="27937" xr:uid="{00000000-0005-0000-0000-0000DEA40000}"/>
    <cellStyle name="Vírgula 6 3 2 2 3 3" xfId="38117" xr:uid="{00000000-0005-0000-0000-0000DFA40000}"/>
    <cellStyle name="Vírgula 6 3 2 2 3 4" xfId="17756" xr:uid="{00000000-0005-0000-0000-0000E0A40000}"/>
    <cellStyle name="Vírgula 6 3 2 2 3 5" xfId="8750" xr:uid="{00000000-0005-0000-0000-0000E1A40000}"/>
    <cellStyle name="Vírgula 6 3 2 2 4" xfId="1944" xr:uid="{00000000-0005-0000-0000-0000E2A40000}"/>
    <cellStyle name="Vírgula 6 3 2 2 4 2" xfId="29927" xr:uid="{00000000-0005-0000-0000-0000E3A40000}"/>
    <cellStyle name="Vírgula 6 3 2 2 4 3" xfId="40107" xr:uid="{00000000-0005-0000-0000-0000E4A40000}"/>
    <cellStyle name="Vírgula 6 3 2 2 4 4" xfId="19747" xr:uid="{00000000-0005-0000-0000-0000E5A40000}"/>
    <cellStyle name="Vírgula 6 3 2 2 4 5" xfId="10743" xr:uid="{00000000-0005-0000-0000-0000E6A40000}"/>
    <cellStyle name="Vírgula 6 3 2 2 5" xfId="3292" xr:uid="{00000000-0005-0000-0000-0000E7A40000}"/>
    <cellStyle name="Vírgula 6 3 2 2 5 2" xfId="24432" xr:uid="{00000000-0005-0000-0000-0000E8A40000}"/>
    <cellStyle name="Vírgula 6 3 2 2 6" xfId="34612" xr:uid="{00000000-0005-0000-0000-0000E9A40000}"/>
    <cellStyle name="Vírgula 6 3 2 2 7" xfId="14251" xr:uid="{00000000-0005-0000-0000-0000EAA40000}"/>
    <cellStyle name="Vírgula 6 3 2 2 8" xfId="5245" xr:uid="{00000000-0005-0000-0000-0000EBA40000}"/>
    <cellStyle name="Vírgula 6 3 2 3" xfId="764" xr:uid="{00000000-0005-0000-0000-0000ECA40000}"/>
    <cellStyle name="Vírgula 6 3 2 3 2" xfId="1437" xr:uid="{00000000-0005-0000-0000-0000EDA40000}"/>
    <cellStyle name="Vírgula 6 3 2 3 2 2" xfId="2787" xr:uid="{00000000-0005-0000-0000-0000EEA40000}"/>
    <cellStyle name="Vírgula 6 3 2 3 2 3" xfId="25308" xr:uid="{00000000-0005-0000-0000-0000EFA40000}"/>
    <cellStyle name="Vírgula 6 3 2 3 3" xfId="2113" xr:uid="{00000000-0005-0000-0000-0000F0A40000}"/>
    <cellStyle name="Vírgula 6 3 2 3 3 2" xfId="35488" xr:uid="{00000000-0005-0000-0000-0000F1A40000}"/>
    <cellStyle name="Vírgula 6 3 2 3 4" xfId="3461" xr:uid="{00000000-0005-0000-0000-0000F2A40000}"/>
    <cellStyle name="Vírgula 6 3 2 3 4 2" xfId="15127" xr:uid="{00000000-0005-0000-0000-0000F3A40000}"/>
    <cellStyle name="Vírgula 6 3 2 3 5" xfId="6121" xr:uid="{00000000-0005-0000-0000-0000F4A40000}"/>
    <cellStyle name="Vírgula 6 3 2 4" xfId="1102" xr:uid="{00000000-0005-0000-0000-0000F5A40000}"/>
    <cellStyle name="Vírgula 6 3 2 4 2" xfId="2452" xr:uid="{00000000-0005-0000-0000-0000F6A40000}"/>
    <cellStyle name="Vírgula 6 3 2 4 2 2" xfId="27061" xr:uid="{00000000-0005-0000-0000-0000F7A40000}"/>
    <cellStyle name="Vírgula 6 3 2 4 3" xfId="37241" xr:uid="{00000000-0005-0000-0000-0000F8A40000}"/>
    <cellStyle name="Vírgula 6 3 2 4 4" xfId="16880" xr:uid="{00000000-0005-0000-0000-0000F9A40000}"/>
    <cellStyle name="Vírgula 6 3 2 4 5" xfId="7874" xr:uid="{00000000-0005-0000-0000-0000FAA40000}"/>
    <cellStyle name="Vírgula 6 3 2 5" xfId="1778" xr:uid="{00000000-0005-0000-0000-0000FBA40000}"/>
    <cellStyle name="Vírgula 6 3 2 5 2" xfId="29051" xr:uid="{00000000-0005-0000-0000-0000FCA40000}"/>
    <cellStyle name="Vírgula 6 3 2 5 3" xfId="39231" xr:uid="{00000000-0005-0000-0000-0000FDA40000}"/>
    <cellStyle name="Vírgula 6 3 2 5 4" xfId="18871" xr:uid="{00000000-0005-0000-0000-0000FEA40000}"/>
    <cellStyle name="Vírgula 6 3 2 5 5" xfId="9867" xr:uid="{00000000-0005-0000-0000-0000FFA40000}"/>
    <cellStyle name="Vírgula 6 3 2 6" xfId="3126" xr:uid="{00000000-0005-0000-0000-000000A50000}"/>
    <cellStyle name="Vírgula 6 3 2 6 2" xfId="30804" xr:uid="{00000000-0005-0000-0000-000001A50000}"/>
    <cellStyle name="Vírgula 6 3 2 6 3" xfId="40984" xr:uid="{00000000-0005-0000-0000-000002A50000}"/>
    <cellStyle name="Vírgula 6 3 2 6 4" xfId="20624" xr:uid="{00000000-0005-0000-0000-000003A50000}"/>
    <cellStyle name="Vírgula 6 3 2 6 5" xfId="11620" xr:uid="{00000000-0005-0000-0000-000004A50000}"/>
    <cellStyle name="Vírgula 6 3 2 7" xfId="12496" xr:uid="{00000000-0005-0000-0000-000005A50000}"/>
    <cellStyle name="Vírgula 6 3 2 7 2" xfId="31680" xr:uid="{00000000-0005-0000-0000-000006A50000}"/>
    <cellStyle name="Vírgula 6 3 2 7 3" xfId="41860" xr:uid="{00000000-0005-0000-0000-000007A50000}"/>
    <cellStyle name="Vírgula 6 3 2 7 4" xfId="21500" xr:uid="{00000000-0005-0000-0000-000008A50000}"/>
    <cellStyle name="Vírgula 6 3 2 8" xfId="22377" xr:uid="{00000000-0005-0000-0000-000009A50000}"/>
    <cellStyle name="Vírgula 6 3 2 8 2" xfId="32557" xr:uid="{00000000-0005-0000-0000-00000AA50000}"/>
    <cellStyle name="Vírgula 6 3 2 8 3" xfId="42737" xr:uid="{00000000-0005-0000-0000-00000BA50000}"/>
    <cellStyle name="Vírgula 6 3 2 9" xfId="23556" xr:uid="{00000000-0005-0000-0000-00000CA50000}"/>
    <cellStyle name="Vírgula 6 3 3" xfId="4807" xr:uid="{00000000-0005-0000-0000-00000DA50000}"/>
    <cellStyle name="Vírgula 6 3 3 2" xfId="6559" xr:uid="{00000000-0005-0000-0000-00000EA50000}"/>
    <cellStyle name="Vírgula 6 3 3 2 2" xfId="25746" xr:uid="{00000000-0005-0000-0000-00000FA50000}"/>
    <cellStyle name="Vírgula 6 3 3 2 3" xfId="35926" xr:uid="{00000000-0005-0000-0000-000010A50000}"/>
    <cellStyle name="Vírgula 6 3 3 2 4" xfId="15565" xr:uid="{00000000-0005-0000-0000-000011A50000}"/>
    <cellStyle name="Vírgula 6 3 3 3" xfId="8312" xr:uid="{00000000-0005-0000-0000-000012A50000}"/>
    <cellStyle name="Vírgula 6 3 3 3 2" xfId="27499" xr:uid="{00000000-0005-0000-0000-000013A50000}"/>
    <cellStyle name="Vírgula 6 3 3 3 3" xfId="37679" xr:uid="{00000000-0005-0000-0000-000014A50000}"/>
    <cellStyle name="Vírgula 6 3 3 3 4" xfId="17318" xr:uid="{00000000-0005-0000-0000-000015A50000}"/>
    <cellStyle name="Vírgula 6 3 3 4" xfId="10305" xr:uid="{00000000-0005-0000-0000-000016A50000}"/>
    <cellStyle name="Vírgula 6 3 3 4 2" xfId="29489" xr:uid="{00000000-0005-0000-0000-000017A50000}"/>
    <cellStyle name="Vírgula 6 3 3 4 3" xfId="39669" xr:uid="{00000000-0005-0000-0000-000018A50000}"/>
    <cellStyle name="Vírgula 6 3 3 4 4" xfId="19309" xr:uid="{00000000-0005-0000-0000-000019A50000}"/>
    <cellStyle name="Vírgula 6 3 3 5" xfId="23994" xr:uid="{00000000-0005-0000-0000-00001AA50000}"/>
    <cellStyle name="Vírgula 6 3 3 6" xfId="34174" xr:uid="{00000000-0005-0000-0000-00001BA50000}"/>
    <cellStyle name="Vírgula 6 3 3 7" xfId="13813" xr:uid="{00000000-0005-0000-0000-00001CA50000}"/>
    <cellStyle name="Vírgula 6 3 4" xfId="5683" xr:uid="{00000000-0005-0000-0000-00001DA50000}"/>
    <cellStyle name="Vírgula 6 3 4 2" xfId="24870" xr:uid="{00000000-0005-0000-0000-00001EA50000}"/>
    <cellStyle name="Vírgula 6 3 4 3" xfId="35050" xr:uid="{00000000-0005-0000-0000-00001FA50000}"/>
    <cellStyle name="Vírgula 6 3 4 4" xfId="14689" xr:uid="{00000000-0005-0000-0000-000020A50000}"/>
    <cellStyle name="Vírgula 6 3 5" xfId="7436" xr:uid="{00000000-0005-0000-0000-000021A50000}"/>
    <cellStyle name="Vírgula 6 3 5 2" xfId="26623" xr:uid="{00000000-0005-0000-0000-000022A50000}"/>
    <cellStyle name="Vírgula 6 3 5 3" xfId="36803" xr:uid="{00000000-0005-0000-0000-000023A50000}"/>
    <cellStyle name="Vírgula 6 3 5 4" xfId="16442" xr:uid="{00000000-0005-0000-0000-000024A50000}"/>
    <cellStyle name="Vírgula 6 3 6" xfId="9429" xr:uid="{00000000-0005-0000-0000-000025A50000}"/>
    <cellStyle name="Vírgula 6 3 6 2" xfId="28613" xr:uid="{00000000-0005-0000-0000-000026A50000}"/>
    <cellStyle name="Vírgula 6 3 6 3" xfId="38793" xr:uid="{00000000-0005-0000-0000-000027A50000}"/>
    <cellStyle name="Vírgula 6 3 6 4" xfId="18433" xr:uid="{00000000-0005-0000-0000-000028A50000}"/>
    <cellStyle name="Vírgula 6 3 7" xfId="11182" xr:uid="{00000000-0005-0000-0000-000029A50000}"/>
    <cellStyle name="Vírgula 6 3 7 2" xfId="30366" xr:uid="{00000000-0005-0000-0000-00002AA50000}"/>
    <cellStyle name="Vírgula 6 3 7 3" xfId="40546" xr:uid="{00000000-0005-0000-0000-00002BA50000}"/>
    <cellStyle name="Vírgula 6 3 7 4" xfId="20186" xr:uid="{00000000-0005-0000-0000-00002CA50000}"/>
    <cellStyle name="Vírgula 6 3 8" xfId="12058" xr:uid="{00000000-0005-0000-0000-00002DA50000}"/>
    <cellStyle name="Vírgula 6 3 8 2" xfId="31242" xr:uid="{00000000-0005-0000-0000-00002EA50000}"/>
    <cellStyle name="Vírgula 6 3 8 3" xfId="41422" xr:uid="{00000000-0005-0000-0000-00002FA50000}"/>
    <cellStyle name="Vírgula 6 3 8 4" xfId="21062" xr:uid="{00000000-0005-0000-0000-000030A50000}"/>
    <cellStyle name="Vírgula 6 3 9" xfId="21939" xr:uid="{00000000-0005-0000-0000-000031A50000}"/>
    <cellStyle name="Vírgula 6 3 9 2" xfId="32119" xr:uid="{00000000-0005-0000-0000-000032A50000}"/>
    <cellStyle name="Vírgula 6 3 9 3" xfId="42299" xr:uid="{00000000-0005-0000-0000-000033A50000}"/>
    <cellStyle name="Vírgula 6 4" xfId="427" xr:uid="{00000000-0005-0000-0000-000034A50000}"/>
    <cellStyle name="Vírgula 6 4 10" xfId="33517" xr:uid="{00000000-0005-0000-0000-000035A50000}"/>
    <cellStyle name="Vírgula 6 4 11" xfId="13156" xr:uid="{00000000-0005-0000-0000-000036A50000}"/>
    <cellStyle name="Vírgula 6 4 12" xfId="4149" xr:uid="{00000000-0005-0000-0000-000037A50000}"/>
    <cellStyle name="Vírgula 6 4 2" xfId="593" xr:uid="{00000000-0005-0000-0000-000038A50000}"/>
    <cellStyle name="Vírgula 6 4 2 2" xfId="928" xr:uid="{00000000-0005-0000-0000-000039A50000}"/>
    <cellStyle name="Vírgula 6 4 2 2 2" xfId="1601" xr:uid="{00000000-0005-0000-0000-00003AA50000}"/>
    <cellStyle name="Vírgula 6 4 2 2 2 2" xfId="2951" xr:uid="{00000000-0005-0000-0000-00003BA50000}"/>
    <cellStyle name="Vírgula 6 4 2 2 2 3" xfId="25965" xr:uid="{00000000-0005-0000-0000-00003CA50000}"/>
    <cellStyle name="Vírgula 6 4 2 2 3" xfId="2277" xr:uid="{00000000-0005-0000-0000-00003DA50000}"/>
    <cellStyle name="Vírgula 6 4 2 2 3 2" xfId="36145" xr:uid="{00000000-0005-0000-0000-00003EA50000}"/>
    <cellStyle name="Vírgula 6 4 2 2 4" xfId="3625" xr:uid="{00000000-0005-0000-0000-00003FA50000}"/>
    <cellStyle name="Vírgula 6 4 2 2 4 2" xfId="15784" xr:uid="{00000000-0005-0000-0000-000040A50000}"/>
    <cellStyle name="Vírgula 6 4 2 2 5" xfId="6778" xr:uid="{00000000-0005-0000-0000-000041A50000}"/>
    <cellStyle name="Vírgula 6 4 2 3" xfId="1266" xr:uid="{00000000-0005-0000-0000-000042A50000}"/>
    <cellStyle name="Vírgula 6 4 2 3 2" xfId="2616" xr:uid="{00000000-0005-0000-0000-000043A50000}"/>
    <cellStyle name="Vírgula 6 4 2 3 2 2" xfId="27718" xr:uid="{00000000-0005-0000-0000-000044A50000}"/>
    <cellStyle name="Vírgula 6 4 2 3 3" xfId="37898" xr:uid="{00000000-0005-0000-0000-000045A50000}"/>
    <cellStyle name="Vírgula 6 4 2 3 4" xfId="17537" xr:uid="{00000000-0005-0000-0000-000046A50000}"/>
    <cellStyle name="Vírgula 6 4 2 3 5" xfId="8531" xr:uid="{00000000-0005-0000-0000-000047A50000}"/>
    <cellStyle name="Vírgula 6 4 2 4" xfId="1942" xr:uid="{00000000-0005-0000-0000-000048A50000}"/>
    <cellStyle name="Vírgula 6 4 2 4 2" xfId="29708" xr:uid="{00000000-0005-0000-0000-000049A50000}"/>
    <cellStyle name="Vírgula 6 4 2 4 3" xfId="39888" xr:uid="{00000000-0005-0000-0000-00004AA50000}"/>
    <cellStyle name="Vírgula 6 4 2 4 4" xfId="19528" xr:uid="{00000000-0005-0000-0000-00004BA50000}"/>
    <cellStyle name="Vírgula 6 4 2 4 5" xfId="10524" xr:uid="{00000000-0005-0000-0000-00004CA50000}"/>
    <cellStyle name="Vírgula 6 4 2 5" xfId="3290" xr:uid="{00000000-0005-0000-0000-00004DA50000}"/>
    <cellStyle name="Vírgula 6 4 2 5 2" xfId="24213" xr:uid="{00000000-0005-0000-0000-00004EA50000}"/>
    <cellStyle name="Vírgula 6 4 2 6" xfId="34393" xr:uid="{00000000-0005-0000-0000-00004FA50000}"/>
    <cellStyle name="Vírgula 6 4 2 7" xfId="14032" xr:uid="{00000000-0005-0000-0000-000050A50000}"/>
    <cellStyle name="Vírgula 6 4 2 8" xfId="5026" xr:uid="{00000000-0005-0000-0000-000051A50000}"/>
    <cellStyle name="Vírgula 6 4 3" xfId="762" xr:uid="{00000000-0005-0000-0000-000052A50000}"/>
    <cellStyle name="Vírgula 6 4 3 2" xfId="1435" xr:uid="{00000000-0005-0000-0000-000053A50000}"/>
    <cellStyle name="Vírgula 6 4 3 2 2" xfId="2785" xr:uid="{00000000-0005-0000-0000-000054A50000}"/>
    <cellStyle name="Vírgula 6 4 3 2 3" xfId="25089" xr:uid="{00000000-0005-0000-0000-000055A50000}"/>
    <cellStyle name="Vírgula 6 4 3 3" xfId="2111" xr:uid="{00000000-0005-0000-0000-000056A50000}"/>
    <cellStyle name="Vírgula 6 4 3 3 2" xfId="35269" xr:uid="{00000000-0005-0000-0000-000057A50000}"/>
    <cellStyle name="Vírgula 6 4 3 4" xfId="3459" xr:uid="{00000000-0005-0000-0000-000058A50000}"/>
    <cellStyle name="Vírgula 6 4 3 4 2" xfId="14908" xr:uid="{00000000-0005-0000-0000-000059A50000}"/>
    <cellStyle name="Vírgula 6 4 3 5" xfId="5902" xr:uid="{00000000-0005-0000-0000-00005AA50000}"/>
    <cellStyle name="Vírgula 6 4 4" xfId="1100" xr:uid="{00000000-0005-0000-0000-00005BA50000}"/>
    <cellStyle name="Vírgula 6 4 4 2" xfId="2450" xr:uid="{00000000-0005-0000-0000-00005CA50000}"/>
    <cellStyle name="Vírgula 6 4 4 2 2" xfId="26842" xr:uid="{00000000-0005-0000-0000-00005DA50000}"/>
    <cellStyle name="Vírgula 6 4 4 3" xfId="37022" xr:uid="{00000000-0005-0000-0000-00005EA50000}"/>
    <cellStyle name="Vírgula 6 4 4 4" xfId="16661" xr:uid="{00000000-0005-0000-0000-00005FA50000}"/>
    <cellStyle name="Vírgula 6 4 4 5" xfId="7655" xr:uid="{00000000-0005-0000-0000-000060A50000}"/>
    <cellStyle name="Vírgula 6 4 5" xfId="1776" xr:uid="{00000000-0005-0000-0000-000061A50000}"/>
    <cellStyle name="Vírgula 6 4 5 2" xfId="28832" xr:uid="{00000000-0005-0000-0000-000062A50000}"/>
    <cellStyle name="Vírgula 6 4 5 3" xfId="39012" xr:uid="{00000000-0005-0000-0000-000063A50000}"/>
    <cellStyle name="Vírgula 6 4 5 4" xfId="18652" xr:uid="{00000000-0005-0000-0000-000064A50000}"/>
    <cellStyle name="Vírgula 6 4 5 5" xfId="9648" xr:uid="{00000000-0005-0000-0000-000065A50000}"/>
    <cellStyle name="Vírgula 6 4 6" xfId="3124" xr:uid="{00000000-0005-0000-0000-000066A50000}"/>
    <cellStyle name="Vírgula 6 4 6 2" xfId="30585" xr:uid="{00000000-0005-0000-0000-000067A50000}"/>
    <cellStyle name="Vírgula 6 4 6 3" xfId="40765" xr:uid="{00000000-0005-0000-0000-000068A50000}"/>
    <cellStyle name="Vírgula 6 4 6 4" xfId="20405" xr:uid="{00000000-0005-0000-0000-000069A50000}"/>
    <cellStyle name="Vírgula 6 4 6 5" xfId="11401" xr:uid="{00000000-0005-0000-0000-00006AA50000}"/>
    <cellStyle name="Vírgula 6 4 7" xfId="12277" xr:uid="{00000000-0005-0000-0000-00006BA50000}"/>
    <cellStyle name="Vírgula 6 4 7 2" xfId="31461" xr:uid="{00000000-0005-0000-0000-00006CA50000}"/>
    <cellStyle name="Vírgula 6 4 7 3" xfId="41641" xr:uid="{00000000-0005-0000-0000-00006DA50000}"/>
    <cellStyle name="Vírgula 6 4 7 4" xfId="21281" xr:uid="{00000000-0005-0000-0000-00006EA50000}"/>
    <cellStyle name="Vírgula 6 4 8" xfId="22158" xr:uid="{00000000-0005-0000-0000-00006FA50000}"/>
    <cellStyle name="Vírgula 6 4 8 2" xfId="32338" xr:uid="{00000000-0005-0000-0000-000070A50000}"/>
    <cellStyle name="Vírgula 6 4 8 3" xfId="42518" xr:uid="{00000000-0005-0000-0000-000071A50000}"/>
    <cellStyle name="Vírgula 6 4 9" xfId="23337" xr:uid="{00000000-0005-0000-0000-000072A50000}"/>
    <cellStyle name="Vírgula 6 5" xfId="501" xr:uid="{00000000-0005-0000-0000-000073A50000}"/>
    <cellStyle name="Vírgula 6 5 2" xfId="836" xr:uid="{00000000-0005-0000-0000-000074A50000}"/>
    <cellStyle name="Vírgula 6 5 2 2" xfId="1509" xr:uid="{00000000-0005-0000-0000-000075A50000}"/>
    <cellStyle name="Vírgula 6 5 2 2 2" xfId="2859" xr:uid="{00000000-0005-0000-0000-000076A50000}"/>
    <cellStyle name="Vírgula 6 5 2 2 3" xfId="25527" xr:uid="{00000000-0005-0000-0000-000077A50000}"/>
    <cellStyle name="Vírgula 6 5 2 3" xfId="2185" xr:uid="{00000000-0005-0000-0000-000078A50000}"/>
    <cellStyle name="Vírgula 6 5 2 3 2" xfId="35707" xr:uid="{00000000-0005-0000-0000-000079A50000}"/>
    <cellStyle name="Vírgula 6 5 2 4" xfId="3533" xr:uid="{00000000-0005-0000-0000-00007AA50000}"/>
    <cellStyle name="Vírgula 6 5 2 4 2" xfId="15346" xr:uid="{00000000-0005-0000-0000-00007BA50000}"/>
    <cellStyle name="Vírgula 6 5 2 5" xfId="6340" xr:uid="{00000000-0005-0000-0000-00007CA50000}"/>
    <cellStyle name="Vírgula 6 5 3" xfId="1174" xr:uid="{00000000-0005-0000-0000-00007DA50000}"/>
    <cellStyle name="Vírgula 6 5 3 2" xfId="2524" xr:uid="{00000000-0005-0000-0000-00007EA50000}"/>
    <cellStyle name="Vírgula 6 5 3 2 2" xfId="27280" xr:uid="{00000000-0005-0000-0000-00007FA50000}"/>
    <cellStyle name="Vírgula 6 5 3 3" xfId="37460" xr:uid="{00000000-0005-0000-0000-000080A50000}"/>
    <cellStyle name="Vírgula 6 5 3 4" xfId="17099" xr:uid="{00000000-0005-0000-0000-000081A50000}"/>
    <cellStyle name="Vírgula 6 5 3 5" xfId="8093" xr:uid="{00000000-0005-0000-0000-000082A50000}"/>
    <cellStyle name="Vírgula 6 5 4" xfId="1850" xr:uid="{00000000-0005-0000-0000-000083A50000}"/>
    <cellStyle name="Vírgula 6 5 4 2" xfId="29270" xr:uid="{00000000-0005-0000-0000-000084A50000}"/>
    <cellStyle name="Vírgula 6 5 4 3" xfId="39450" xr:uid="{00000000-0005-0000-0000-000085A50000}"/>
    <cellStyle name="Vírgula 6 5 4 4" xfId="19090" xr:uid="{00000000-0005-0000-0000-000086A50000}"/>
    <cellStyle name="Vírgula 6 5 4 5" xfId="10086" xr:uid="{00000000-0005-0000-0000-000087A50000}"/>
    <cellStyle name="Vírgula 6 5 5" xfId="3198" xr:uid="{00000000-0005-0000-0000-000088A50000}"/>
    <cellStyle name="Vírgula 6 5 5 2" xfId="23775" xr:uid="{00000000-0005-0000-0000-000089A50000}"/>
    <cellStyle name="Vírgula 6 5 6" xfId="33955" xr:uid="{00000000-0005-0000-0000-00008AA50000}"/>
    <cellStyle name="Vírgula 6 5 7" xfId="13594" xr:uid="{00000000-0005-0000-0000-00008BA50000}"/>
    <cellStyle name="Vírgula 6 5 8" xfId="4588" xr:uid="{00000000-0005-0000-0000-00008CA50000}"/>
    <cellStyle name="Vírgula 6 6" xfId="670" xr:uid="{00000000-0005-0000-0000-00008DA50000}"/>
    <cellStyle name="Vírgula 6 6 2" xfId="1343" xr:uid="{00000000-0005-0000-0000-00008EA50000}"/>
    <cellStyle name="Vírgula 6 6 2 2" xfId="2693" xr:uid="{00000000-0005-0000-0000-00008FA50000}"/>
    <cellStyle name="Vírgula 6 6 2 2 2" xfId="28171" xr:uid="{00000000-0005-0000-0000-000090A50000}"/>
    <cellStyle name="Vírgula 6 6 2 3" xfId="38351" xr:uid="{00000000-0005-0000-0000-000091A50000}"/>
    <cellStyle name="Vírgula 6 6 2 4" xfId="17991" xr:uid="{00000000-0005-0000-0000-000092A50000}"/>
    <cellStyle name="Vírgula 6 6 2 5" xfId="8987" xr:uid="{00000000-0005-0000-0000-000093A50000}"/>
    <cellStyle name="Vírgula 6 6 3" xfId="2019" xr:uid="{00000000-0005-0000-0000-000094A50000}"/>
    <cellStyle name="Vírgula 6 6 3 2" xfId="24651" xr:uid="{00000000-0005-0000-0000-000095A50000}"/>
    <cellStyle name="Vírgula 6 6 4" xfId="3367" xr:uid="{00000000-0005-0000-0000-000096A50000}"/>
    <cellStyle name="Vírgula 6 6 4 2" xfId="34831" xr:uid="{00000000-0005-0000-0000-000097A50000}"/>
    <cellStyle name="Vírgula 6 6 5" xfId="14470" xr:uid="{00000000-0005-0000-0000-000098A50000}"/>
    <cellStyle name="Vírgula 6 6 6" xfId="5464" xr:uid="{00000000-0005-0000-0000-000099A50000}"/>
    <cellStyle name="Vírgula 6 7" xfId="1008" xr:uid="{00000000-0005-0000-0000-00009AA50000}"/>
    <cellStyle name="Vírgula 6 7 2" xfId="2358" xr:uid="{00000000-0005-0000-0000-00009BA50000}"/>
    <cellStyle name="Vírgula 6 7 2 2" xfId="26404" xr:uid="{00000000-0005-0000-0000-00009CA50000}"/>
    <cellStyle name="Vírgula 6 7 3" xfId="36584" xr:uid="{00000000-0005-0000-0000-00009DA50000}"/>
    <cellStyle name="Vírgula 6 7 4" xfId="16223" xr:uid="{00000000-0005-0000-0000-00009EA50000}"/>
    <cellStyle name="Vírgula 6 7 5" xfId="7217" xr:uid="{00000000-0005-0000-0000-00009FA50000}"/>
    <cellStyle name="Vírgula 6 8" xfId="1684" xr:uid="{00000000-0005-0000-0000-0000A0A50000}"/>
    <cellStyle name="Vírgula 6 8 2" xfId="28394" xr:uid="{00000000-0005-0000-0000-0000A1A50000}"/>
    <cellStyle name="Vírgula 6 8 3" xfId="38574" xr:uid="{00000000-0005-0000-0000-0000A2A50000}"/>
    <cellStyle name="Vírgula 6 8 4" xfId="18214" xr:uid="{00000000-0005-0000-0000-0000A3A50000}"/>
    <cellStyle name="Vírgula 6 8 5" xfId="9210" xr:uid="{00000000-0005-0000-0000-0000A4A50000}"/>
    <cellStyle name="Vírgula 6 9" xfId="3032" xr:uid="{00000000-0005-0000-0000-0000A5A50000}"/>
    <cellStyle name="Vírgula 6 9 2" xfId="30147" xr:uid="{00000000-0005-0000-0000-0000A6A50000}"/>
    <cellStyle name="Vírgula 6 9 3" xfId="40327" xr:uid="{00000000-0005-0000-0000-0000A7A50000}"/>
    <cellStyle name="Vírgula 6 9 4" xfId="19967" xr:uid="{00000000-0005-0000-0000-0000A8A50000}"/>
    <cellStyle name="Vírgula 6 9 5" xfId="10963" xr:uid="{00000000-0005-0000-0000-0000A9A50000}"/>
    <cellStyle name="Vírgula 7" xfId="336" xr:uid="{00000000-0005-0000-0000-0000AAA50000}"/>
    <cellStyle name="Vírgula 7 10" xfId="11841" xr:uid="{00000000-0005-0000-0000-0000ABA50000}"/>
    <cellStyle name="Vírgula 7 10 2" xfId="31025" xr:uid="{00000000-0005-0000-0000-0000ACA50000}"/>
    <cellStyle name="Vírgula 7 10 3" xfId="41205" xr:uid="{00000000-0005-0000-0000-0000ADA50000}"/>
    <cellStyle name="Vírgula 7 10 4" xfId="20845" xr:uid="{00000000-0005-0000-0000-0000AEA50000}"/>
    <cellStyle name="Vírgula 7 11" xfId="21722" xr:uid="{00000000-0005-0000-0000-0000AFA50000}"/>
    <cellStyle name="Vírgula 7 11 2" xfId="31902" xr:uid="{00000000-0005-0000-0000-0000B0A50000}"/>
    <cellStyle name="Vírgula 7 11 3" xfId="42082" xr:uid="{00000000-0005-0000-0000-0000B1A50000}"/>
    <cellStyle name="Vírgula 7 12" xfId="22615" xr:uid="{00000000-0005-0000-0000-0000B2A50000}"/>
    <cellStyle name="Vírgula 7 12 2" xfId="32795" xr:uid="{00000000-0005-0000-0000-0000B3A50000}"/>
    <cellStyle name="Vírgula 7 12 3" xfId="42975" xr:uid="{00000000-0005-0000-0000-0000B4A50000}"/>
    <cellStyle name="Vírgula 7 13" xfId="22854" xr:uid="{00000000-0005-0000-0000-0000B5A50000}"/>
    <cellStyle name="Vírgula 7 14" xfId="33034" xr:uid="{00000000-0005-0000-0000-0000B6A50000}"/>
    <cellStyle name="Vírgula 7 15" xfId="43214" xr:uid="{00000000-0005-0000-0000-0000B7A50000}"/>
    <cellStyle name="Vírgula 7 16" xfId="43453" xr:uid="{00000000-0005-0000-0000-0000B8A50000}"/>
    <cellStyle name="Vírgula 7 17" xfId="12720" xr:uid="{00000000-0005-0000-0000-0000B9A50000}"/>
    <cellStyle name="Vírgula 7 18" xfId="3703" xr:uid="{00000000-0005-0000-0000-0000BAA50000}"/>
    <cellStyle name="Vírgula 7 2" xfId="430" xr:uid="{00000000-0005-0000-0000-0000BBA50000}"/>
    <cellStyle name="Vírgula 7 2 10" xfId="21837" xr:uid="{00000000-0005-0000-0000-0000BCA50000}"/>
    <cellStyle name="Vírgula 7 2 10 2" xfId="32017" xr:uid="{00000000-0005-0000-0000-0000BDA50000}"/>
    <cellStyle name="Vírgula 7 2 10 3" xfId="42197" xr:uid="{00000000-0005-0000-0000-0000BEA50000}"/>
    <cellStyle name="Vírgula 7 2 11" xfId="22733" xr:uid="{00000000-0005-0000-0000-0000BFA50000}"/>
    <cellStyle name="Vírgula 7 2 11 2" xfId="32913" xr:uid="{00000000-0005-0000-0000-0000C0A50000}"/>
    <cellStyle name="Vírgula 7 2 11 3" xfId="43093" xr:uid="{00000000-0005-0000-0000-0000C1A50000}"/>
    <cellStyle name="Vírgula 7 2 12" xfId="22972" xr:uid="{00000000-0005-0000-0000-0000C2A50000}"/>
    <cellStyle name="Vírgula 7 2 13" xfId="33152" xr:uid="{00000000-0005-0000-0000-0000C3A50000}"/>
    <cellStyle name="Vírgula 7 2 14" xfId="43332" xr:uid="{00000000-0005-0000-0000-0000C4A50000}"/>
    <cellStyle name="Vírgula 7 2 15" xfId="43571" xr:uid="{00000000-0005-0000-0000-0000C5A50000}"/>
    <cellStyle name="Vírgula 7 2 16" xfId="12835" xr:uid="{00000000-0005-0000-0000-0000C6A50000}"/>
    <cellStyle name="Vírgula 7 2 17" xfId="3827" xr:uid="{00000000-0005-0000-0000-0000C7A50000}"/>
    <cellStyle name="Vírgula 7 2 2" xfId="596" xr:uid="{00000000-0005-0000-0000-0000C8A50000}"/>
    <cellStyle name="Vírgula 7 2 2 10" xfId="23235" xr:uid="{00000000-0005-0000-0000-0000C9A50000}"/>
    <cellStyle name="Vírgula 7 2 2 11" xfId="33415" xr:uid="{00000000-0005-0000-0000-0000CAA50000}"/>
    <cellStyle name="Vírgula 7 2 2 12" xfId="13054" xr:uid="{00000000-0005-0000-0000-0000CBA50000}"/>
    <cellStyle name="Vírgula 7 2 2 13" xfId="4047" xr:uid="{00000000-0005-0000-0000-0000CCA50000}"/>
    <cellStyle name="Vírgula 7 2 2 2" xfId="931" xr:uid="{00000000-0005-0000-0000-0000CDA50000}"/>
    <cellStyle name="Vírgula 7 2 2 2 10" xfId="33853" xr:uid="{00000000-0005-0000-0000-0000CEA50000}"/>
    <cellStyle name="Vírgula 7 2 2 2 11" xfId="13492" xr:uid="{00000000-0005-0000-0000-0000CFA50000}"/>
    <cellStyle name="Vírgula 7 2 2 2 12" xfId="4485" xr:uid="{00000000-0005-0000-0000-0000D0A50000}"/>
    <cellStyle name="Vírgula 7 2 2 2 2" xfId="1604" xr:uid="{00000000-0005-0000-0000-0000D1A50000}"/>
    <cellStyle name="Vírgula 7 2 2 2 2 2" xfId="2954" xr:uid="{00000000-0005-0000-0000-0000D2A50000}"/>
    <cellStyle name="Vírgula 7 2 2 2 2 2 2" xfId="26301" xr:uid="{00000000-0005-0000-0000-0000D3A50000}"/>
    <cellStyle name="Vírgula 7 2 2 2 2 2 3" xfId="36481" xr:uid="{00000000-0005-0000-0000-0000D4A50000}"/>
    <cellStyle name="Vírgula 7 2 2 2 2 2 4" xfId="16120" xr:uid="{00000000-0005-0000-0000-0000D5A50000}"/>
    <cellStyle name="Vírgula 7 2 2 2 2 2 5" xfId="7114" xr:uid="{00000000-0005-0000-0000-0000D6A50000}"/>
    <cellStyle name="Vírgula 7 2 2 2 2 3" xfId="8867" xr:uid="{00000000-0005-0000-0000-0000D7A50000}"/>
    <cellStyle name="Vírgula 7 2 2 2 2 3 2" xfId="28054" xr:uid="{00000000-0005-0000-0000-0000D8A50000}"/>
    <cellStyle name="Vírgula 7 2 2 2 2 3 3" xfId="38234" xr:uid="{00000000-0005-0000-0000-0000D9A50000}"/>
    <cellStyle name="Vírgula 7 2 2 2 2 3 4" xfId="17873" xr:uid="{00000000-0005-0000-0000-0000DAA50000}"/>
    <cellStyle name="Vírgula 7 2 2 2 2 4" xfId="10860" xr:uid="{00000000-0005-0000-0000-0000DBA50000}"/>
    <cellStyle name="Vírgula 7 2 2 2 2 4 2" xfId="30044" xr:uid="{00000000-0005-0000-0000-0000DCA50000}"/>
    <cellStyle name="Vírgula 7 2 2 2 2 4 3" xfId="40224" xr:uid="{00000000-0005-0000-0000-0000DDA50000}"/>
    <cellStyle name="Vírgula 7 2 2 2 2 4 4" xfId="19864" xr:uid="{00000000-0005-0000-0000-0000DEA50000}"/>
    <cellStyle name="Vírgula 7 2 2 2 2 5" xfId="24549" xr:uid="{00000000-0005-0000-0000-0000DFA50000}"/>
    <cellStyle name="Vírgula 7 2 2 2 2 6" xfId="34729" xr:uid="{00000000-0005-0000-0000-0000E0A50000}"/>
    <cellStyle name="Vírgula 7 2 2 2 2 7" xfId="14368" xr:uid="{00000000-0005-0000-0000-0000E1A50000}"/>
    <cellStyle name="Vírgula 7 2 2 2 2 8" xfId="5362" xr:uid="{00000000-0005-0000-0000-0000E2A50000}"/>
    <cellStyle name="Vírgula 7 2 2 2 3" xfId="2280" xr:uid="{00000000-0005-0000-0000-0000E3A50000}"/>
    <cellStyle name="Vírgula 7 2 2 2 3 2" xfId="25425" xr:uid="{00000000-0005-0000-0000-0000E4A50000}"/>
    <cellStyle name="Vírgula 7 2 2 2 3 3" xfId="35605" xr:uid="{00000000-0005-0000-0000-0000E5A50000}"/>
    <cellStyle name="Vírgula 7 2 2 2 3 4" xfId="15244" xr:uid="{00000000-0005-0000-0000-0000E6A50000}"/>
    <cellStyle name="Vírgula 7 2 2 2 3 5" xfId="6238" xr:uid="{00000000-0005-0000-0000-0000E7A50000}"/>
    <cellStyle name="Vírgula 7 2 2 2 4" xfId="3628" xr:uid="{00000000-0005-0000-0000-0000E8A50000}"/>
    <cellStyle name="Vírgula 7 2 2 2 4 2" xfId="27178" xr:uid="{00000000-0005-0000-0000-0000E9A50000}"/>
    <cellStyle name="Vírgula 7 2 2 2 4 3" xfId="37358" xr:uid="{00000000-0005-0000-0000-0000EAA50000}"/>
    <cellStyle name="Vírgula 7 2 2 2 4 4" xfId="16997" xr:uid="{00000000-0005-0000-0000-0000EBA50000}"/>
    <cellStyle name="Vírgula 7 2 2 2 4 5" xfId="7991" xr:uid="{00000000-0005-0000-0000-0000ECA50000}"/>
    <cellStyle name="Vírgula 7 2 2 2 5" xfId="9984" xr:uid="{00000000-0005-0000-0000-0000EDA50000}"/>
    <cellStyle name="Vírgula 7 2 2 2 5 2" xfId="29168" xr:uid="{00000000-0005-0000-0000-0000EEA50000}"/>
    <cellStyle name="Vírgula 7 2 2 2 5 3" xfId="39348" xr:uid="{00000000-0005-0000-0000-0000EFA50000}"/>
    <cellStyle name="Vírgula 7 2 2 2 5 4" xfId="18988" xr:uid="{00000000-0005-0000-0000-0000F0A50000}"/>
    <cellStyle name="Vírgula 7 2 2 2 6" xfId="11737" xr:uid="{00000000-0005-0000-0000-0000F1A50000}"/>
    <cellStyle name="Vírgula 7 2 2 2 6 2" xfId="30921" xr:uid="{00000000-0005-0000-0000-0000F2A50000}"/>
    <cellStyle name="Vírgula 7 2 2 2 6 3" xfId="41101" xr:uid="{00000000-0005-0000-0000-0000F3A50000}"/>
    <cellStyle name="Vírgula 7 2 2 2 6 4" xfId="20741" xr:uid="{00000000-0005-0000-0000-0000F4A50000}"/>
    <cellStyle name="Vírgula 7 2 2 2 7" xfId="12613" xr:uid="{00000000-0005-0000-0000-0000F5A50000}"/>
    <cellStyle name="Vírgula 7 2 2 2 7 2" xfId="31797" xr:uid="{00000000-0005-0000-0000-0000F6A50000}"/>
    <cellStyle name="Vírgula 7 2 2 2 7 3" xfId="41977" xr:uid="{00000000-0005-0000-0000-0000F7A50000}"/>
    <cellStyle name="Vírgula 7 2 2 2 7 4" xfId="21617" xr:uid="{00000000-0005-0000-0000-0000F8A50000}"/>
    <cellStyle name="Vírgula 7 2 2 2 8" xfId="22494" xr:uid="{00000000-0005-0000-0000-0000F9A50000}"/>
    <cellStyle name="Vírgula 7 2 2 2 8 2" xfId="32674" xr:uid="{00000000-0005-0000-0000-0000FAA50000}"/>
    <cellStyle name="Vírgula 7 2 2 2 8 3" xfId="42854" xr:uid="{00000000-0005-0000-0000-0000FBA50000}"/>
    <cellStyle name="Vírgula 7 2 2 2 9" xfId="23673" xr:uid="{00000000-0005-0000-0000-0000FCA50000}"/>
    <cellStyle name="Vírgula 7 2 2 3" xfId="1269" xr:uid="{00000000-0005-0000-0000-0000FDA50000}"/>
    <cellStyle name="Vírgula 7 2 2 3 2" xfId="2619" xr:uid="{00000000-0005-0000-0000-0000FEA50000}"/>
    <cellStyle name="Vírgula 7 2 2 3 2 2" xfId="25863" xr:uid="{00000000-0005-0000-0000-0000FFA50000}"/>
    <cellStyle name="Vírgula 7 2 2 3 2 3" xfId="36043" xr:uid="{00000000-0005-0000-0000-000000A60000}"/>
    <cellStyle name="Vírgula 7 2 2 3 2 4" xfId="15682" xr:uid="{00000000-0005-0000-0000-000001A60000}"/>
    <cellStyle name="Vírgula 7 2 2 3 2 5" xfId="6676" xr:uid="{00000000-0005-0000-0000-000002A60000}"/>
    <cellStyle name="Vírgula 7 2 2 3 3" xfId="8429" xr:uid="{00000000-0005-0000-0000-000003A60000}"/>
    <cellStyle name="Vírgula 7 2 2 3 3 2" xfId="27616" xr:uid="{00000000-0005-0000-0000-000004A60000}"/>
    <cellStyle name="Vírgula 7 2 2 3 3 3" xfId="37796" xr:uid="{00000000-0005-0000-0000-000005A60000}"/>
    <cellStyle name="Vírgula 7 2 2 3 3 4" xfId="17435" xr:uid="{00000000-0005-0000-0000-000006A60000}"/>
    <cellStyle name="Vírgula 7 2 2 3 4" xfId="10422" xr:uid="{00000000-0005-0000-0000-000007A60000}"/>
    <cellStyle name="Vírgula 7 2 2 3 4 2" xfId="29606" xr:uid="{00000000-0005-0000-0000-000008A60000}"/>
    <cellStyle name="Vírgula 7 2 2 3 4 3" xfId="39786" xr:uid="{00000000-0005-0000-0000-000009A60000}"/>
    <cellStyle name="Vírgula 7 2 2 3 4 4" xfId="19426" xr:uid="{00000000-0005-0000-0000-00000AA60000}"/>
    <cellStyle name="Vírgula 7 2 2 3 5" xfId="24111" xr:uid="{00000000-0005-0000-0000-00000BA60000}"/>
    <cellStyle name="Vírgula 7 2 2 3 6" xfId="34291" xr:uid="{00000000-0005-0000-0000-00000CA60000}"/>
    <cellStyle name="Vírgula 7 2 2 3 7" xfId="13930" xr:uid="{00000000-0005-0000-0000-00000DA60000}"/>
    <cellStyle name="Vírgula 7 2 2 3 8" xfId="4924" xr:uid="{00000000-0005-0000-0000-00000EA60000}"/>
    <cellStyle name="Vírgula 7 2 2 4" xfId="1945" xr:uid="{00000000-0005-0000-0000-00000FA60000}"/>
    <cellStyle name="Vírgula 7 2 2 4 2" xfId="24987" xr:uid="{00000000-0005-0000-0000-000010A60000}"/>
    <cellStyle name="Vírgula 7 2 2 4 3" xfId="35167" xr:uid="{00000000-0005-0000-0000-000011A60000}"/>
    <cellStyle name="Vírgula 7 2 2 4 4" xfId="14806" xr:uid="{00000000-0005-0000-0000-000012A60000}"/>
    <cellStyle name="Vírgula 7 2 2 4 5" xfId="5800" xr:uid="{00000000-0005-0000-0000-000013A60000}"/>
    <cellStyle name="Vírgula 7 2 2 5" xfId="3293" xr:uid="{00000000-0005-0000-0000-000014A60000}"/>
    <cellStyle name="Vírgula 7 2 2 5 2" xfId="26740" xr:uid="{00000000-0005-0000-0000-000015A60000}"/>
    <cellStyle name="Vírgula 7 2 2 5 3" xfId="36920" xr:uid="{00000000-0005-0000-0000-000016A60000}"/>
    <cellStyle name="Vírgula 7 2 2 5 4" xfId="16559" xr:uid="{00000000-0005-0000-0000-000017A60000}"/>
    <cellStyle name="Vírgula 7 2 2 5 5" xfId="7553" xr:uid="{00000000-0005-0000-0000-000018A60000}"/>
    <cellStyle name="Vírgula 7 2 2 6" xfId="9546" xr:uid="{00000000-0005-0000-0000-000019A60000}"/>
    <cellStyle name="Vírgula 7 2 2 6 2" xfId="28730" xr:uid="{00000000-0005-0000-0000-00001AA60000}"/>
    <cellStyle name="Vírgula 7 2 2 6 3" xfId="38910" xr:uid="{00000000-0005-0000-0000-00001BA60000}"/>
    <cellStyle name="Vírgula 7 2 2 6 4" xfId="18550" xr:uid="{00000000-0005-0000-0000-00001CA60000}"/>
    <cellStyle name="Vírgula 7 2 2 7" xfId="11299" xr:uid="{00000000-0005-0000-0000-00001DA60000}"/>
    <cellStyle name="Vírgula 7 2 2 7 2" xfId="30483" xr:uid="{00000000-0005-0000-0000-00001EA60000}"/>
    <cellStyle name="Vírgula 7 2 2 7 3" xfId="40663" xr:uid="{00000000-0005-0000-0000-00001FA60000}"/>
    <cellStyle name="Vírgula 7 2 2 7 4" xfId="20303" xr:uid="{00000000-0005-0000-0000-000020A60000}"/>
    <cellStyle name="Vírgula 7 2 2 8" xfId="12175" xr:uid="{00000000-0005-0000-0000-000021A60000}"/>
    <cellStyle name="Vírgula 7 2 2 8 2" xfId="31359" xr:uid="{00000000-0005-0000-0000-000022A60000}"/>
    <cellStyle name="Vírgula 7 2 2 8 3" xfId="41539" xr:uid="{00000000-0005-0000-0000-000023A60000}"/>
    <cellStyle name="Vírgula 7 2 2 8 4" xfId="21179" xr:uid="{00000000-0005-0000-0000-000024A60000}"/>
    <cellStyle name="Vírgula 7 2 2 9" xfId="22056" xr:uid="{00000000-0005-0000-0000-000025A60000}"/>
    <cellStyle name="Vírgula 7 2 2 9 2" xfId="32236" xr:uid="{00000000-0005-0000-0000-000026A60000}"/>
    <cellStyle name="Vírgula 7 2 2 9 3" xfId="42416" xr:uid="{00000000-0005-0000-0000-000027A60000}"/>
    <cellStyle name="Vírgula 7 2 3" xfId="765" xr:uid="{00000000-0005-0000-0000-000028A60000}"/>
    <cellStyle name="Vírgula 7 2 3 10" xfId="33634" xr:uid="{00000000-0005-0000-0000-000029A60000}"/>
    <cellStyle name="Vírgula 7 2 3 11" xfId="13273" xr:uid="{00000000-0005-0000-0000-00002AA60000}"/>
    <cellStyle name="Vírgula 7 2 3 12" xfId="4266" xr:uid="{00000000-0005-0000-0000-00002BA60000}"/>
    <cellStyle name="Vírgula 7 2 3 2" xfId="1438" xr:uid="{00000000-0005-0000-0000-00002CA60000}"/>
    <cellStyle name="Vírgula 7 2 3 2 2" xfId="2788" xr:uid="{00000000-0005-0000-0000-00002DA60000}"/>
    <cellStyle name="Vírgula 7 2 3 2 2 2" xfId="26082" xr:uid="{00000000-0005-0000-0000-00002EA60000}"/>
    <cellStyle name="Vírgula 7 2 3 2 2 3" xfId="36262" xr:uid="{00000000-0005-0000-0000-00002FA60000}"/>
    <cellStyle name="Vírgula 7 2 3 2 2 4" xfId="15901" xr:uid="{00000000-0005-0000-0000-000030A60000}"/>
    <cellStyle name="Vírgula 7 2 3 2 2 5" xfId="6895" xr:uid="{00000000-0005-0000-0000-000031A60000}"/>
    <cellStyle name="Vírgula 7 2 3 2 3" xfId="8648" xr:uid="{00000000-0005-0000-0000-000032A60000}"/>
    <cellStyle name="Vírgula 7 2 3 2 3 2" xfId="27835" xr:uid="{00000000-0005-0000-0000-000033A60000}"/>
    <cellStyle name="Vírgula 7 2 3 2 3 3" xfId="38015" xr:uid="{00000000-0005-0000-0000-000034A60000}"/>
    <cellStyle name="Vírgula 7 2 3 2 3 4" xfId="17654" xr:uid="{00000000-0005-0000-0000-000035A60000}"/>
    <cellStyle name="Vírgula 7 2 3 2 4" xfId="10641" xr:uid="{00000000-0005-0000-0000-000036A60000}"/>
    <cellStyle name="Vírgula 7 2 3 2 4 2" xfId="29825" xr:uid="{00000000-0005-0000-0000-000037A60000}"/>
    <cellStyle name="Vírgula 7 2 3 2 4 3" xfId="40005" xr:uid="{00000000-0005-0000-0000-000038A60000}"/>
    <cellStyle name="Vírgula 7 2 3 2 4 4" xfId="19645" xr:uid="{00000000-0005-0000-0000-000039A60000}"/>
    <cellStyle name="Vírgula 7 2 3 2 5" xfId="24330" xr:uid="{00000000-0005-0000-0000-00003AA60000}"/>
    <cellStyle name="Vírgula 7 2 3 2 6" xfId="34510" xr:uid="{00000000-0005-0000-0000-00003BA60000}"/>
    <cellStyle name="Vírgula 7 2 3 2 7" xfId="14149" xr:uid="{00000000-0005-0000-0000-00003CA60000}"/>
    <cellStyle name="Vírgula 7 2 3 2 8" xfId="5143" xr:uid="{00000000-0005-0000-0000-00003DA60000}"/>
    <cellStyle name="Vírgula 7 2 3 3" xfId="2114" xr:uid="{00000000-0005-0000-0000-00003EA60000}"/>
    <cellStyle name="Vírgula 7 2 3 3 2" xfId="25206" xr:uid="{00000000-0005-0000-0000-00003FA60000}"/>
    <cellStyle name="Vírgula 7 2 3 3 3" xfId="35386" xr:uid="{00000000-0005-0000-0000-000040A60000}"/>
    <cellStyle name="Vírgula 7 2 3 3 4" xfId="15025" xr:uid="{00000000-0005-0000-0000-000041A60000}"/>
    <cellStyle name="Vírgula 7 2 3 3 5" xfId="6019" xr:uid="{00000000-0005-0000-0000-000042A60000}"/>
    <cellStyle name="Vírgula 7 2 3 4" xfId="3462" xr:uid="{00000000-0005-0000-0000-000043A60000}"/>
    <cellStyle name="Vírgula 7 2 3 4 2" xfId="26959" xr:uid="{00000000-0005-0000-0000-000044A60000}"/>
    <cellStyle name="Vírgula 7 2 3 4 3" xfId="37139" xr:uid="{00000000-0005-0000-0000-000045A60000}"/>
    <cellStyle name="Vírgula 7 2 3 4 4" xfId="16778" xr:uid="{00000000-0005-0000-0000-000046A60000}"/>
    <cellStyle name="Vírgula 7 2 3 4 5" xfId="7772" xr:uid="{00000000-0005-0000-0000-000047A60000}"/>
    <cellStyle name="Vírgula 7 2 3 5" xfId="9765" xr:uid="{00000000-0005-0000-0000-000048A60000}"/>
    <cellStyle name="Vírgula 7 2 3 5 2" xfId="28949" xr:uid="{00000000-0005-0000-0000-000049A60000}"/>
    <cellStyle name="Vírgula 7 2 3 5 3" xfId="39129" xr:uid="{00000000-0005-0000-0000-00004AA60000}"/>
    <cellStyle name="Vírgula 7 2 3 5 4" xfId="18769" xr:uid="{00000000-0005-0000-0000-00004BA60000}"/>
    <cellStyle name="Vírgula 7 2 3 6" xfId="11518" xr:uid="{00000000-0005-0000-0000-00004CA60000}"/>
    <cellStyle name="Vírgula 7 2 3 6 2" xfId="30702" xr:uid="{00000000-0005-0000-0000-00004DA60000}"/>
    <cellStyle name="Vírgula 7 2 3 6 3" xfId="40882" xr:uid="{00000000-0005-0000-0000-00004EA60000}"/>
    <cellStyle name="Vírgula 7 2 3 6 4" xfId="20522" xr:uid="{00000000-0005-0000-0000-00004FA60000}"/>
    <cellStyle name="Vírgula 7 2 3 7" xfId="12394" xr:uid="{00000000-0005-0000-0000-000050A60000}"/>
    <cellStyle name="Vírgula 7 2 3 7 2" xfId="31578" xr:uid="{00000000-0005-0000-0000-000051A60000}"/>
    <cellStyle name="Vírgula 7 2 3 7 3" xfId="41758" xr:uid="{00000000-0005-0000-0000-000052A60000}"/>
    <cellStyle name="Vírgula 7 2 3 7 4" xfId="21398" xr:uid="{00000000-0005-0000-0000-000053A60000}"/>
    <cellStyle name="Vírgula 7 2 3 8" xfId="22275" xr:uid="{00000000-0005-0000-0000-000054A60000}"/>
    <cellStyle name="Vírgula 7 2 3 8 2" xfId="32455" xr:uid="{00000000-0005-0000-0000-000055A60000}"/>
    <cellStyle name="Vírgula 7 2 3 8 3" xfId="42635" xr:uid="{00000000-0005-0000-0000-000056A60000}"/>
    <cellStyle name="Vírgula 7 2 3 9" xfId="23454" xr:uid="{00000000-0005-0000-0000-000057A60000}"/>
    <cellStyle name="Vírgula 7 2 4" xfId="1103" xr:uid="{00000000-0005-0000-0000-000058A60000}"/>
    <cellStyle name="Vírgula 7 2 4 2" xfId="2453" xr:uid="{00000000-0005-0000-0000-000059A60000}"/>
    <cellStyle name="Vírgula 7 2 4 2 2" xfId="25644" xr:uid="{00000000-0005-0000-0000-00005AA60000}"/>
    <cellStyle name="Vírgula 7 2 4 2 3" xfId="35824" xr:uid="{00000000-0005-0000-0000-00005BA60000}"/>
    <cellStyle name="Vírgula 7 2 4 2 4" xfId="15463" xr:uid="{00000000-0005-0000-0000-00005CA60000}"/>
    <cellStyle name="Vírgula 7 2 4 2 5" xfId="6457" xr:uid="{00000000-0005-0000-0000-00005DA60000}"/>
    <cellStyle name="Vírgula 7 2 4 3" xfId="8210" xr:uid="{00000000-0005-0000-0000-00005EA60000}"/>
    <cellStyle name="Vírgula 7 2 4 3 2" xfId="27397" xr:uid="{00000000-0005-0000-0000-00005FA60000}"/>
    <cellStyle name="Vírgula 7 2 4 3 3" xfId="37577" xr:uid="{00000000-0005-0000-0000-000060A60000}"/>
    <cellStyle name="Vírgula 7 2 4 3 4" xfId="17216" xr:uid="{00000000-0005-0000-0000-000061A60000}"/>
    <cellStyle name="Vírgula 7 2 4 4" xfId="10203" xr:uid="{00000000-0005-0000-0000-000062A60000}"/>
    <cellStyle name="Vírgula 7 2 4 4 2" xfId="29387" xr:uid="{00000000-0005-0000-0000-000063A60000}"/>
    <cellStyle name="Vírgula 7 2 4 4 3" xfId="39567" xr:uid="{00000000-0005-0000-0000-000064A60000}"/>
    <cellStyle name="Vírgula 7 2 4 4 4" xfId="19207" xr:uid="{00000000-0005-0000-0000-000065A60000}"/>
    <cellStyle name="Vírgula 7 2 4 5" xfId="23892" xr:uid="{00000000-0005-0000-0000-000066A60000}"/>
    <cellStyle name="Vírgula 7 2 4 6" xfId="34072" xr:uid="{00000000-0005-0000-0000-000067A60000}"/>
    <cellStyle name="Vírgula 7 2 4 7" xfId="13711" xr:uid="{00000000-0005-0000-0000-000068A60000}"/>
    <cellStyle name="Vírgula 7 2 4 8" xfId="4705" xr:uid="{00000000-0005-0000-0000-000069A60000}"/>
    <cellStyle name="Vírgula 7 2 5" xfId="1779" xr:uid="{00000000-0005-0000-0000-00006AA60000}"/>
    <cellStyle name="Vírgula 7 2 5 2" xfId="9107" xr:uid="{00000000-0005-0000-0000-00006BA60000}"/>
    <cellStyle name="Vírgula 7 2 5 2 2" xfId="28291" xr:uid="{00000000-0005-0000-0000-00006CA60000}"/>
    <cellStyle name="Vírgula 7 2 5 2 3" xfId="38471" xr:uid="{00000000-0005-0000-0000-00006DA60000}"/>
    <cellStyle name="Vírgula 7 2 5 2 4" xfId="18111" xr:uid="{00000000-0005-0000-0000-00006EA60000}"/>
    <cellStyle name="Vírgula 7 2 5 3" xfId="24768" xr:uid="{00000000-0005-0000-0000-00006FA60000}"/>
    <cellStyle name="Vírgula 7 2 5 4" xfId="34948" xr:uid="{00000000-0005-0000-0000-000070A60000}"/>
    <cellStyle name="Vírgula 7 2 5 5" xfId="14587" xr:uid="{00000000-0005-0000-0000-000071A60000}"/>
    <cellStyle name="Vírgula 7 2 5 6" xfId="5581" xr:uid="{00000000-0005-0000-0000-000072A60000}"/>
    <cellStyle name="Vírgula 7 2 6" xfId="3127" xr:uid="{00000000-0005-0000-0000-000073A60000}"/>
    <cellStyle name="Vírgula 7 2 6 2" xfId="26521" xr:uid="{00000000-0005-0000-0000-000074A60000}"/>
    <cellStyle name="Vírgula 7 2 6 3" xfId="36701" xr:uid="{00000000-0005-0000-0000-000075A60000}"/>
    <cellStyle name="Vírgula 7 2 6 4" xfId="16340" xr:uid="{00000000-0005-0000-0000-000076A60000}"/>
    <cellStyle name="Vírgula 7 2 6 5" xfId="7334" xr:uid="{00000000-0005-0000-0000-000077A60000}"/>
    <cellStyle name="Vírgula 7 2 7" xfId="9327" xr:uid="{00000000-0005-0000-0000-000078A60000}"/>
    <cellStyle name="Vírgula 7 2 7 2" xfId="28511" xr:uid="{00000000-0005-0000-0000-000079A60000}"/>
    <cellStyle name="Vírgula 7 2 7 3" xfId="38691" xr:uid="{00000000-0005-0000-0000-00007AA60000}"/>
    <cellStyle name="Vírgula 7 2 7 4" xfId="18331" xr:uid="{00000000-0005-0000-0000-00007BA60000}"/>
    <cellStyle name="Vírgula 7 2 8" xfId="11080" xr:uid="{00000000-0005-0000-0000-00007CA60000}"/>
    <cellStyle name="Vírgula 7 2 8 2" xfId="30264" xr:uid="{00000000-0005-0000-0000-00007DA60000}"/>
    <cellStyle name="Vírgula 7 2 8 3" xfId="40444" xr:uid="{00000000-0005-0000-0000-00007EA60000}"/>
    <cellStyle name="Vírgula 7 2 8 4" xfId="20084" xr:uid="{00000000-0005-0000-0000-00007FA60000}"/>
    <cellStyle name="Vírgula 7 2 9" xfId="11956" xr:uid="{00000000-0005-0000-0000-000080A60000}"/>
    <cellStyle name="Vírgula 7 2 9 2" xfId="31140" xr:uid="{00000000-0005-0000-0000-000081A60000}"/>
    <cellStyle name="Vírgula 7 2 9 3" xfId="41320" xr:uid="{00000000-0005-0000-0000-000082A60000}"/>
    <cellStyle name="Vírgula 7 2 9 4" xfId="20960" xr:uid="{00000000-0005-0000-0000-000083A60000}"/>
    <cellStyle name="Vírgula 7 3" xfId="503" xr:uid="{00000000-0005-0000-0000-000084A60000}"/>
    <cellStyle name="Vírgula 7 3 10" xfId="23120" xr:uid="{00000000-0005-0000-0000-000085A60000}"/>
    <cellStyle name="Vírgula 7 3 11" xfId="33300" xr:uid="{00000000-0005-0000-0000-000086A60000}"/>
    <cellStyle name="Vírgula 7 3 12" xfId="12939" xr:uid="{00000000-0005-0000-0000-000087A60000}"/>
    <cellStyle name="Vírgula 7 3 13" xfId="3932" xr:uid="{00000000-0005-0000-0000-000088A60000}"/>
    <cellStyle name="Vírgula 7 3 2" xfId="838" xr:uid="{00000000-0005-0000-0000-000089A60000}"/>
    <cellStyle name="Vírgula 7 3 2 10" xfId="33738" xr:uid="{00000000-0005-0000-0000-00008AA60000}"/>
    <cellStyle name="Vírgula 7 3 2 11" xfId="13377" xr:uid="{00000000-0005-0000-0000-00008BA60000}"/>
    <cellStyle name="Vírgula 7 3 2 12" xfId="4370" xr:uid="{00000000-0005-0000-0000-00008CA60000}"/>
    <cellStyle name="Vírgula 7 3 2 2" xfId="1511" xr:uid="{00000000-0005-0000-0000-00008DA60000}"/>
    <cellStyle name="Vírgula 7 3 2 2 2" xfId="2861" xr:uid="{00000000-0005-0000-0000-00008EA60000}"/>
    <cellStyle name="Vírgula 7 3 2 2 2 2" xfId="26186" xr:uid="{00000000-0005-0000-0000-00008FA60000}"/>
    <cellStyle name="Vírgula 7 3 2 2 2 3" xfId="36366" xr:uid="{00000000-0005-0000-0000-000090A60000}"/>
    <cellStyle name="Vírgula 7 3 2 2 2 4" xfId="16005" xr:uid="{00000000-0005-0000-0000-000091A60000}"/>
    <cellStyle name="Vírgula 7 3 2 2 2 5" xfId="6999" xr:uid="{00000000-0005-0000-0000-000092A60000}"/>
    <cellStyle name="Vírgula 7 3 2 2 3" xfId="8752" xr:uid="{00000000-0005-0000-0000-000093A60000}"/>
    <cellStyle name="Vírgula 7 3 2 2 3 2" xfId="27939" xr:uid="{00000000-0005-0000-0000-000094A60000}"/>
    <cellStyle name="Vírgula 7 3 2 2 3 3" xfId="38119" xr:uid="{00000000-0005-0000-0000-000095A60000}"/>
    <cellStyle name="Vírgula 7 3 2 2 3 4" xfId="17758" xr:uid="{00000000-0005-0000-0000-000096A60000}"/>
    <cellStyle name="Vírgula 7 3 2 2 4" xfId="10745" xr:uid="{00000000-0005-0000-0000-000097A60000}"/>
    <cellStyle name="Vírgula 7 3 2 2 4 2" xfId="29929" xr:uid="{00000000-0005-0000-0000-000098A60000}"/>
    <cellStyle name="Vírgula 7 3 2 2 4 3" xfId="40109" xr:uid="{00000000-0005-0000-0000-000099A60000}"/>
    <cellStyle name="Vírgula 7 3 2 2 4 4" xfId="19749" xr:uid="{00000000-0005-0000-0000-00009AA60000}"/>
    <cellStyle name="Vírgula 7 3 2 2 5" xfId="24434" xr:uid="{00000000-0005-0000-0000-00009BA60000}"/>
    <cellStyle name="Vírgula 7 3 2 2 6" xfId="34614" xr:uid="{00000000-0005-0000-0000-00009CA60000}"/>
    <cellStyle name="Vírgula 7 3 2 2 7" xfId="14253" xr:uid="{00000000-0005-0000-0000-00009DA60000}"/>
    <cellStyle name="Vírgula 7 3 2 2 8" xfId="5247" xr:uid="{00000000-0005-0000-0000-00009EA60000}"/>
    <cellStyle name="Vírgula 7 3 2 3" xfId="2187" xr:uid="{00000000-0005-0000-0000-00009FA60000}"/>
    <cellStyle name="Vírgula 7 3 2 3 2" xfId="25310" xr:uid="{00000000-0005-0000-0000-0000A0A60000}"/>
    <cellStyle name="Vírgula 7 3 2 3 3" xfId="35490" xr:uid="{00000000-0005-0000-0000-0000A1A60000}"/>
    <cellStyle name="Vírgula 7 3 2 3 4" xfId="15129" xr:uid="{00000000-0005-0000-0000-0000A2A60000}"/>
    <cellStyle name="Vírgula 7 3 2 3 5" xfId="6123" xr:uid="{00000000-0005-0000-0000-0000A3A60000}"/>
    <cellStyle name="Vírgula 7 3 2 4" xfId="3535" xr:uid="{00000000-0005-0000-0000-0000A4A60000}"/>
    <cellStyle name="Vírgula 7 3 2 4 2" xfId="27063" xr:uid="{00000000-0005-0000-0000-0000A5A60000}"/>
    <cellStyle name="Vírgula 7 3 2 4 3" xfId="37243" xr:uid="{00000000-0005-0000-0000-0000A6A60000}"/>
    <cellStyle name="Vírgula 7 3 2 4 4" xfId="16882" xr:uid="{00000000-0005-0000-0000-0000A7A60000}"/>
    <cellStyle name="Vírgula 7 3 2 4 5" xfId="7876" xr:uid="{00000000-0005-0000-0000-0000A8A60000}"/>
    <cellStyle name="Vírgula 7 3 2 5" xfId="9869" xr:uid="{00000000-0005-0000-0000-0000A9A60000}"/>
    <cellStyle name="Vírgula 7 3 2 5 2" xfId="29053" xr:uid="{00000000-0005-0000-0000-0000AAA60000}"/>
    <cellStyle name="Vírgula 7 3 2 5 3" xfId="39233" xr:uid="{00000000-0005-0000-0000-0000ABA60000}"/>
    <cellStyle name="Vírgula 7 3 2 5 4" xfId="18873" xr:uid="{00000000-0005-0000-0000-0000ACA60000}"/>
    <cellStyle name="Vírgula 7 3 2 6" xfId="11622" xr:uid="{00000000-0005-0000-0000-0000ADA60000}"/>
    <cellStyle name="Vírgula 7 3 2 6 2" xfId="30806" xr:uid="{00000000-0005-0000-0000-0000AEA60000}"/>
    <cellStyle name="Vírgula 7 3 2 6 3" xfId="40986" xr:uid="{00000000-0005-0000-0000-0000AFA60000}"/>
    <cellStyle name="Vírgula 7 3 2 6 4" xfId="20626" xr:uid="{00000000-0005-0000-0000-0000B0A60000}"/>
    <cellStyle name="Vírgula 7 3 2 7" xfId="12498" xr:uid="{00000000-0005-0000-0000-0000B1A60000}"/>
    <cellStyle name="Vírgula 7 3 2 7 2" xfId="31682" xr:uid="{00000000-0005-0000-0000-0000B2A60000}"/>
    <cellStyle name="Vírgula 7 3 2 7 3" xfId="41862" xr:uid="{00000000-0005-0000-0000-0000B3A60000}"/>
    <cellStyle name="Vírgula 7 3 2 7 4" xfId="21502" xr:uid="{00000000-0005-0000-0000-0000B4A60000}"/>
    <cellStyle name="Vírgula 7 3 2 8" xfId="22379" xr:uid="{00000000-0005-0000-0000-0000B5A60000}"/>
    <cellStyle name="Vírgula 7 3 2 8 2" xfId="32559" xr:uid="{00000000-0005-0000-0000-0000B6A60000}"/>
    <cellStyle name="Vírgula 7 3 2 8 3" xfId="42739" xr:uid="{00000000-0005-0000-0000-0000B7A60000}"/>
    <cellStyle name="Vírgula 7 3 2 9" xfId="23558" xr:uid="{00000000-0005-0000-0000-0000B8A60000}"/>
    <cellStyle name="Vírgula 7 3 3" xfId="1176" xr:uid="{00000000-0005-0000-0000-0000B9A60000}"/>
    <cellStyle name="Vírgula 7 3 3 2" xfId="2526" xr:uid="{00000000-0005-0000-0000-0000BAA60000}"/>
    <cellStyle name="Vírgula 7 3 3 2 2" xfId="25748" xr:uid="{00000000-0005-0000-0000-0000BBA60000}"/>
    <cellStyle name="Vírgula 7 3 3 2 3" xfId="35928" xr:uid="{00000000-0005-0000-0000-0000BCA60000}"/>
    <cellStyle name="Vírgula 7 3 3 2 4" xfId="15567" xr:uid="{00000000-0005-0000-0000-0000BDA60000}"/>
    <cellStyle name="Vírgula 7 3 3 2 5" xfId="6561" xr:uid="{00000000-0005-0000-0000-0000BEA60000}"/>
    <cellStyle name="Vírgula 7 3 3 3" xfId="8314" xr:uid="{00000000-0005-0000-0000-0000BFA60000}"/>
    <cellStyle name="Vírgula 7 3 3 3 2" xfId="27501" xr:uid="{00000000-0005-0000-0000-0000C0A60000}"/>
    <cellStyle name="Vírgula 7 3 3 3 3" xfId="37681" xr:uid="{00000000-0005-0000-0000-0000C1A60000}"/>
    <cellStyle name="Vírgula 7 3 3 3 4" xfId="17320" xr:uid="{00000000-0005-0000-0000-0000C2A60000}"/>
    <cellStyle name="Vírgula 7 3 3 4" xfId="10307" xr:uid="{00000000-0005-0000-0000-0000C3A60000}"/>
    <cellStyle name="Vírgula 7 3 3 4 2" xfId="29491" xr:uid="{00000000-0005-0000-0000-0000C4A60000}"/>
    <cellStyle name="Vírgula 7 3 3 4 3" xfId="39671" xr:uid="{00000000-0005-0000-0000-0000C5A60000}"/>
    <cellStyle name="Vírgula 7 3 3 4 4" xfId="19311" xr:uid="{00000000-0005-0000-0000-0000C6A60000}"/>
    <cellStyle name="Vírgula 7 3 3 5" xfId="23996" xr:uid="{00000000-0005-0000-0000-0000C7A60000}"/>
    <cellStyle name="Vírgula 7 3 3 6" xfId="34176" xr:uid="{00000000-0005-0000-0000-0000C8A60000}"/>
    <cellStyle name="Vírgula 7 3 3 7" xfId="13815" xr:uid="{00000000-0005-0000-0000-0000C9A60000}"/>
    <cellStyle name="Vírgula 7 3 3 8" xfId="4809" xr:uid="{00000000-0005-0000-0000-0000CAA60000}"/>
    <cellStyle name="Vírgula 7 3 4" xfId="1852" xr:uid="{00000000-0005-0000-0000-0000CBA60000}"/>
    <cellStyle name="Vírgula 7 3 4 2" xfId="24872" xr:uid="{00000000-0005-0000-0000-0000CCA60000}"/>
    <cellStyle name="Vírgula 7 3 4 3" xfId="35052" xr:uid="{00000000-0005-0000-0000-0000CDA60000}"/>
    <cellStyle name="Vírgula 7 3 4 4" xfId="14691" xr:uid="{00000000-0005-0000-0000-0000CEA60000}"/>
    <cellStyle name="Vírgula 7 3 4 5" xfId="5685" xr:uid="{00000000-0005-0000-0000-0000CFA60000}"/>
    <cellStyle name="Vírgula 7 3 5" xfId="3200" xr:uid="{00000000-0005-0000-0000-0000D0A60000}"/>
    <cellStyle name="Vírgula 7 3 5 2" xfId="26625" xr:uid="{00000000-0005-0000-0000-0000D1A60000}"/>
    <cellStyle name="Vírgula 7 3 5 3" xfId="36805" xr:uid="{00000000-0005-0000-0000-0000D2A60000}"/>
    <cellStyle name="Vírgula 7 3 5 4" xfId="16444" xr:uid="{00000000-0005-0000-0000-0000D3A60000}"/>
    <cellStyle name="Vírgula 7 3 5 5" xfId="7438" xr:uid="{00000000-0005-0000-0000-0000D4A60000}"/>
    <cellStyle name="Vírgula 7 3 6" xfId="9431" xr:uid="{00000000-0005-0000-0000-0000D5A60000}"/>
    <cellStyle name="Vírgula 7 3 6 2" xfId="28615" xr:uid="{00000000-0005-0000-0000-0000D6A60000}"/>
    <cellStyle name="Vírgula 7 3 6 3" xfId="38795" xr:uid="{00000000-0005-0000-0000-0000D7A60000}"/>
    <cellStyle name="Vírgula 7 3 6 4" xfId="18435" xr:uid="{00000000-0005-0000-0000-0000D8A60000}"/>
    <cellStyle name="Vírgula 7 3 7" xfId="11184" xr:uid="{00000000-0005-0000-0000-0000D9A60000}"/>
    <cellStyle name="Vírgula 7 3 7 2" xfId="30368" xr:uid="{00000000-0005-0000-0000-0000DAA60000}"/>
    <cellStyle name="Vírgula 7 3 7 3" xfId="40548" xr:uid="{00000000-0005-0000-0000-0000DBA60000}"/>
    <cellStyle name="Vírgula 7 3 7 4" xfId="20188" xr:uid="{00000000-0005-0000-0000-0000DCA60000}"/>
    <cellStyle name="Vírgula 7 3 8" xfId="12060" xr:uid="{00000000-0005-0000-0000-0000DDA60000}"/>
    <cellStyle name="Vírgula 7 3 8 2" xfId="31244" xr:uid="{00000000-0005-0000-0000-0000DEA60000}"/>
    <cellStyle name="Vírgula 7 3 8 3" xfId="41424" xr:uid="{00000000-0005-0000-0000-0000DFA60000}"/>
    <cellStyle name="Vírgula 7 3 8 4" xfId="21064" xr:uid="{00000000-0005-0000-0000-0000E0A60000}"/>
    <cellStyle name="Vírgula 7 3 9" xfId="21941" xr:uid="{00000000-0005-0000-0000-0000E1A60000}"/>
    <cellStyle name="Vírgula 7 3 9 2" xfId="32121" xr:uid="{00000000-0005-0000-0000-0000E2A60000}"/>
    <cellStyle name="Vírgula 7 3 9 3" xfId="42301" xr:uid="{00000000-0005-0000-0000-0000E3A60000}"/>
    <cellStyle name="Vírgula 7 4" xfId="672" xr:uid="{00000000-0005-0000-0000-0000E4A60000}"/>
    <cellStyle name="Vírgula 7 4 10" xfId="33519" xr:uid="{00000000-0005-0000-0000-0000E5A60000}"/>
    <cellStyle name="Vírgula 7 4 11" xfId="13158" xr:uid="{00000000-0005-0000-0000-0000E6A60000}"/>
    <cellStyle name="Vírgula 7 4 12" xfId="4151" xr:uid="{00000000-0005-0000-0000-0000E7A60000}"/>
    <cellStyle name="Vírgula 7 4 2" xfId="1345" xr:uid="{00000000-0005-0000-0000-0000E8A60000}"/>
    <cellStyle name="Vírgula 7 4 2 2" xfId="2695" xr:uid="{00000000-0005-0000-0000-0000E9A60000}"/>
    <cellStyle name="Vírgula 7 4 2 2 2" xfId="25967" xr:uid="{00000000-0005-0000-0000-0000EAA60000}"/>
    <cellStyle name="Vírgula 7 4 2 2 3" xfId="36147" xr:uid="{00000000-0005-0000-0000-0000EBA60000}"/>
    <cellStyle name="Vírgula 7 4 2 2 4" xfId="15786" xr:uid="{00000000-0005-0000-0000-0000ECA60000}"/>
    <cellStyle name="Vírgula 7 4 2 2 5" xfId="6780" xr:uid="{00000000-0005-0000-0000-0000EDA60000}"/>
    <cellStyle name="Vírgula 7 4 2 3" xfId="8533" xr:uid="{00000000-0005-0000-0000-0000EEA60000}"/>
    <cellStyle name="Vírgula 7 4 2 3 2" xfId="27720" xr:uid="{00000000-0005-0000-0000-0000EFA60000}"/>
    <cellStyle name="Vírgula 7 4 2 3 3" xfId="37900" xr:uid="{00000000-0005-0000-0000-0000F0A60000}"/>
    <cellStyle name="Vírgula 7 4 2 3 4" xfId="17539" xr:uid="{00000000-0005-0000-0000-0000F1A60000}"/>
    <cellStyle name="Vírgula 7 4 2 4" xfId="10526" xr:uid="{00000000-0005-0000-0000-0000F2A60000}"/>
    <cellStyle name="Vírgula 7 4 2 4 2" xfId="29710" xr:uid="{00000000-0005-0000-0000-0000F3A60000}"/>
    <cellStyle name="Vírgula 7 4 2 4 3" xfId="39890" xr:uid="{00000000-0005-0000-0000-0000F4A60000}"/>
    <cellStyle name="Vírgula 7 4 2 4 4" xfId="19530" xr:uid="{00000000-0005-0000-0000-0000F5A60000}"/>
    <cellStyle name="Vírgula 7 4 2 5" xfId="24215" xr:uid="{00000000-0005-0000-0000-0000F6A60000}"/>
    <cellStyle name="Vírgula 7 4 2 6" xfId="34395" xr:uid="{00000000-0005-0000-0000-0000F7A60000}"/>
    <cellStyle name="Vírgula 7 4 2 7" xfId="14034" xr:uid="{00000000-0005-0000-0000-0000F8A60000}"/>
    <cellStyle name="Vírgula 7 4 2 8" xfId="5028" xr:uid="{00000000-0005-0000-0000-0000F9A60000}"/>
    <cellStyle name="Vírgula 7 4 3" xfId="2021" xr:uid="{00000000-0005-0000-0000-0000FAA60000}"/>
    <cellStyle name="Vírgula 7 4 3 2" xfId="25091" xr:uid="{00000000-0005-0000-0000-0000FBA60000}"/>
    <cellStyle name="Vírgula 7 4 3 3" xfId="35271" xr:uid="{00000000-0005-0000-0000-0000FCA60000}"/>
    <cellStyle name="Vírgula 7 4 3 4" xfId="14910" xr:uid="{00000000-0005-0000-0000-0000FDA60000}"/>
    <cellStyle name="Vírgula 7 4 3 5" xfId="5904" xr:uid="{00000000-0005-0000-0000-0000FEA60000}"/>
    <cellStyle name="Vírgula 7 4 4" xfId="3369" xr:uid="{00000000-0005-0000-0000-0000FFA60000}"/>
    <cellStyle name="Vírgula 7 4 4 2" xfId="26844" xr:uid="{00000000-0005-0000-0000-000000A70000}"/>
    <cellStyle name="Vírgula 7 4 4 3" xfId="37024" xr:uid="{00000000-0005-0000-0000-000001A70000}"/>
    <cellStyle name="Vírgula 7 4 4 4" xfId="16663" xr:uid="{00000000-0005-0000-0000-000002A70000}"/>
    <cellStyle name="Vírgula 7 4 4 5" xfId="7657" xr:uid="{00000000-0005-0000-0000-000003A70000}"/>
    <cellStyle name="Vírgula 7 4 5" xfId="9650" xr:uid="{00000000-0005-0000-0000-000004A70000}"/>
    <cellStyle name="Vírgula 7 4 5 2" xfId="28834" xr:uid="{00000000-0005-0000-0000-000005A70000}"/>
    <cellStyle name="Vírgula 7 4 5 3" xfId="39014" xr:uid="{00000000-0005-0000-0000-000006A70000}"/>
    <cellStyle name="Vírgula 7 4 5 4" xfId="18654" xr:uid="{00000000-0005-0000-0000-000007A70000}"/>
    <cellStyle name="Vírgula 7 4 6" xfId="11403" xr:uid="{00000000-0005-0000-0000-000008A70000}"/>
    <cellStyle name="Vírgula 7 4 6 2" xfId="30587" xr:uid="{00000000-0005-0000-0000-000009A70000}"/>
    <cellStyle name="Vírgula 7 4 6 3" xfId="40767" xr:uid="{00000000-0005-0000-0000-00000AA70000}"/>
    <cellStyle name="Vírgula 7 4 6 4" xfId="20407" xr:uid="{00000000-0005-0000-0000-00000BA70000}"/>
    <cellStyle name="Vírgula 7 4 7" xfId="12279" xr:uid="{00000000-0005-0000-0000-00000CA70000}"/>
    <cellStyle name="Vírgula 7 4 7 2" xfId="31463" xr:uid="{00000000-0005-0000-0000-00000DA70000}"/>
    <cellStyle name="Vírgula 7 4 7 3" xfId="41643" xr:uid="{00000000-0005-0000-0000-00000EA70000}"/>
    <cellStyle name="Vírgula 7 4 7 4" xfId="21283" xr:uid="{00000000-0005-0000-0000-00000FA70000}"/>
    <cellStyle name="Vírgula 7 4 8" xfId="22160" xr:uid="{00000000-0005-0000-0000-000010A70000}"/>
    <cellStyle name="Vírgula 7 4 8 2" xfId="32340" xr:uid="{00000000-0005-0000-0000-000011A70000}"/>
    <cellStyle name="Vírgula 7 4 8 3" xfId="42520" xr:uid="{00000000-0005-0000-0000-000012A70000}"/>
    <cellStyle name="Vírgula 7 4 9" xfId="23339" xr:uid="{00000000-0005-0000-0000-000013A70000}"/>
    <cellStyle name="Vírgula 7 5" xfId="1010" xr:uid="{00000000-0005-0000-0000-000014A70000}"/>
    <cellStyle name="Vírgula 7 5 2" xfId="2360" xr:uid="{00000000-0005-0000-0000-000015A70000}"/>
    <cellStyle name="Vírgula 7 5 2 2" xfId="25529" xr:uid="{00000000-0005-0000-0000-000016A70000}"/>
    <cellStyle name="Vírgula 7 5 2 3" xfId="35709" xr:uid="{00000000-0005-0000-0000-000017A70000}"/>
    <cellStyle name="Vírgula 7 5 2 4" xfId="15348" xr:uid="{00000000-0005-0000-0000-000018A70000}"/>
    <cellStyle name="Vírgula 7 5 2 5" xfId="6342" xr:uid="{00000000-0005-0000-0000-000019A70000}"/>
    <cellStyle name="Vírgula 7 5 3" xfId="8095" xr:uid="{00000000-0005-0000-0000-00001AA70000}"/>
    <cellStyle name="Vírgula 7 5 3 2" xfId="27282" xr:uid="{00000000-0005-0000-0000-00001BA70000}"/>
    <cellStyle name="Vírgula 7 5 3 3" xfId="37462" xr:uid="{00000000-0005-0000-0000-00001CA70000}"/>
    <cellStyle name="Vírgula 7 5 3 4" xfId="17101" xr:uid="{00000000-0005-0000-0000-00001DA70000}"/>
    <cellStyle name="Vírgula 7 5 4" xfId="10088" xr:uid="{00000000-0005-0000-0000-00001EA70000}"/>
    <cellStyle name="Vírgula 7 5 4 2" xfId="29272" xr:uid="{00000000-0005-0000-0000-00001FA70000}"/>
    <cellStyle name="Vírgula 7 5 4 3" xfId="39452" xr:uid="{00000000-0005-0000-0000-000020A70000}"/>
    <cellStyle name="Vírgula 7 5 4 4" xfId="19092" xr:uid="{00000000-0005-0000-0000-000021A70000}"/>
    <cellStyle name="Vírgula 7 5 5" xfId="23777" xr:uid="{00000000-0005-0000-0000-000022A70000}"/>
    <cellStyle name="Vírgula 7 5 6" xfId="33957" xr:uid="{00000000-0005-0000-0000-000023A70000}"/>
    <cellStyle name="Vírgula 7 5 7" xfId="13596" xr:uid="{00000000-0005-0000-0000-000024A70000}"/>
    <cellStyle name="Vírgula 7 5 8" xfId="4590" xr:uid="{00000000-0005-0000-0000-000025A70000}"/>
    <cellStyle name="Vírgula 7 6" xfId="1686" xr:uid="{00000000-0005-0000-0000-000026A70000}"/>
    <cellStyle name="Vírgula 7 6 2" xfId="8989" xr:uid="{00000000-0005-0000-0000-000027A70000}"/>
    <cellStyle name="Vírgula 7 6 2 2" xfId="28173" xr:uid="{00000000-0005-0000-0000-000028A70000}"/>
    <cellStyle name="Vírgula 7 6 2 3" xfId="38353" xr:uid="{00000000-0005-0000-0000-000029A70000}"/>
    <cellStyle name="Vírgula 7 6 2 4" xfId="17993" xr:uid="{00000000-0005-0000-0000-00002AA70000}"/>
    <cellStyle name="Vírgula 7 6 3" xfId="24653" xr:uid="{00000000-0005-0000-0000-00002BA70000}"/>
    <cellStyle name="Vírgula 7 6 4" xfId="34833" xr:uid="{00000000-0005-0000-0000-00002CA70000}"/>
    <cellStyle name="Vírgula 7 6 5" xfId="14472" xr:uid="{00000000-0005-0000-0000-00002DA70000}"/>
    <cellStyle name="Vírgula 7 6 6" xfId="5466" xr:uid="{00000000-0005-0000-0000-00002EA70000}"/>
    <cellStyle name="Vírgula 7 7" xfId="3034" xr:uid="{00000000-0005-0000-0000-00002FA70000}"/>
    <cellStyle name="Vírgula 7 7 2" xfId="26406" xr:uid="{00000000-0005-0000-0000-000030A70000}"/>
    <cellStyle name="Vírgula 7 7 3" xfId="36586" xr:uid="{00000000-0005-0000-0000-000031A70000}"/>
    <cellStyle name="Vírgula 7 7 4" xfId="16225" xr:uid="{00000000-0005-0000-0000-000032A70000}"/>
    <cellStyle name="Vírgula 7 7 5" xfId="7219" xr:uid="{00000000-0005-0000-0000-000033A70000}"/>
    <cellStyle name="Vírgula 7 8" xfId="9212" xr:uid="{00000000-0005-0000-0000-000034A70000}"/>
    <cellStyle name="Vírgula 7 8 2" xfId="28396" xr:uid="{00000000-0005-0000-0000-000035A70000}"/>
    <cellStyle name="Vírgula 7 8 3" xfId="38576" xr:uid="{00000000-0005-0000-0000-000036A70000}"/>
    <cellStyle name="Vírgula 7 8 4" xfId="18216" xr:uid="{00000000-0005-0000-0000-000037A70000}"/>
    <cellStyle name="Vírgula 7 9" xfId="10965" xr:uid="{00000000-0005-0000-0000-000038A70000}"/>
    <cellStyle name="Vírgula 7 9 2" xfId="30149" xr:uid="{00000000-0005-0000-0000-000039A70000}"/>
    <cellStyle name="Vírgula 7 9 3" xfId="40329" xr:uid="{00000000-0005-0000-0000-00003AA70000}"/>
    <cellStyle name="Vírgula 7 9 4" xfId="19969" xr:uid="{00000000-0005-0000-0000-00003BA70000}"/>
    <cellStyle name="Vírgula 8" xfId="337" xr:uid="{00000000-0005-0000-0000-00003CA70000}"/>
    <cellStyle name="Vírgula 8 10" xfId="11915" xr:uid="{00000000-0005-0000-0000-00003DA70000}"/>
    <cellStyle name="Vírgula 8 10 2" xfId="31099" xr:uid="{00000000-0005-0000-0000-00003EA70000}"/>
    <cellStyle name="Vírgula 8 10 3" xfId="41279" xr:uid="{00000000-0005-0000-0000-00003FA70000}"/>
    <cellStyle name="Vírgula 8 10 4" xfId="20919" xr:uid="{00000000-0005-0000-0000-000040A70000}"/>
    <cellStyle name="Vírgula 8 11" xfId="21796" xr:uid="{00000000-0005-0000-0000-000041A70000}"/>
    <cellStyle name="Vírgula 8 11 2" xfId="31976" xr:uid="{00000000-0005-0000-0000-000042A70000}"/>
    <cellStyle name="Vírgula 8 11 3" xfId="42156" xr:uid="{00000000-0005-0000-0000-000043A70000}"/>
    <cellStyle name="Vírgula 8 12" xfId="22692" xr:uid="{00000000-0005-0000-0000-000044A70000}"/>
    <cellStyle name="Vírgula 8 12 2" xfId="32872" xr:uid="{00000000-0005-0000-0000-000045A70000}"/>
    <cellStyle name="Vírgula 8 12 3" xfId="43052" xr:uid="{00000000-0005-0000-0000-000046A70000}"/>
    <cellStyle name="Vírgula 8 13" xfId="22931" xr:uid="{00000000-0005-0000-0000-000047A70000}"/>
    <cellStyle name="Vírgula 8 14" xfId="33111" xr:uid="{00000000-0005-0000-0000-000048A70000}"/>
    <cellStyle name="Vírgula 8 15" xfId="43291" xr:uid="{00000000-0005-0000-0000-000049A70000}"/>
    <cellStyle name="Vírgula 8 16" xfId="43530" xr:uid="{00000000-0005-0000-0000-00004AA70000}"/>
    <cellStyle name="Vírgula 8 17" xfId="12794" xr:uid="{00000000-0005-0000-0000-00004BA70000}"/>
    <cellStyle name="Vírgula 8 18" xfId="3785" xr:uid="{00000000-0005-0000-0000-00004CA70000}"/>
    <cellStyle name="Vírgula 8 2" xfId="338" xr:uid="{00000000-0005-0000-0000-00004DA70000}"/>
    <cellStyle name="Vírgula 8 2 10" xfId="21914" xr:uid="{00000000-0005-0000-0000-00004EA70000}"/>
    <cellStyle name="Vírgula 8 2 10 2" xfId="32094" xr:uid="{00000000-0005-0000-0000-00004FA70000}"/>
    <cellStyle name="Vírgula 8 2 10 3" xfId="42274" xr:uid="{00000000-0005-0000-0000-000050A70000}"/>
    <cellStyle name="Vírgula 8 2 11" xfId="22810" xr:uid="{00000000-0005-0000-0000-000051A70000}"/>
    <cellStyle name="Vírgula 8 2 11 2" xfId="32990" xr:uid="{00000000-0005-0000-0000-000052A70000}"/>
    <cellStyle name="Vírgula 8 2 11 3" xfId="43170" xr:uid="{00000000-0005-0000-0000-000053A70000}"/>
    <cellStyle name="Vírgula 8 2 12" xfId="23049" xr:uid="{00000000-0005-0000-0000-000054A70000}"/>
    <cellStyle name="Vírgula 8 2 13" xfId="33229" xr:uid="{00000000-0005-0000-0000-000055A70000}"/>
    <cellStyle name="Vírgula 8 2 14" xfId="43409" xr:uid="{00000000-0005-0000-0000-000056A70000}"/>
    <cellStyle name="Vírgula 8 2 15" xfId="43648" xr:uid="{00000000-0005-0000-0000-000057A70000}"/>
    <cellStyle name="Vírgula 8 2 16" xfId="12912" xr:uid="{00000000-0005-0000-0000-000058A70000}"/>
    <cellStyle name="Vírgula 8 2 17" xfId="3905" xr:uid="{00000000-0005-0000-0000-000059A70000}"/>
    <cellStyle name="Vírgula 8 2 2" xfId="432" xr:uid="{00000000-0005-0000-0000-00005AA70000}"/>
    <cellStyle name="Vírgula 8 2 2 10" xfId="23312" xr:uid="{00000000-0005-0000-0000-00005BA70000}"/>
    <cellStyle name="Vírgula 8 2 2 11" xfId="33492" xr:uid="{00000000-0005-0000-0000-00005CA70000}"/>
    <cellStyle name="Vírgula 8 2 2 12" xfId="13131" xr:uid="{00000000-0005-0000-0000-00005DA70000}"/>
    <cellStyle name="Vírgula 8 2 2 13" xfId="4124" xr:uid="{00000000-0005-0000-0000-00005EA70000}"/>
    <cellStyle name="Vírgula 8 2 2 2" xfId="598" xr:uid="{00000000-0005-0000-0000-00005FA70000}"/>
    <cellStyle name="Vírgula 8 2 2 2 10" xfId="33930" xr:uid="{00000000-0005-0000-0000-000060A70000}"/>
    <cellStyle name="Vírgula 8 2 2 2 11" xfId="13569" xr:uid="{00000000-0005-0000-0000-000061A70000}"/>
    <cellStyle name="Vírgula 8 2 2 2 12" xfId="4562" xr:uid="{00000000-0005-0000-0000-000062A70000}"/>
    <cellStyle name="Vírgula 8 2 2 2 2" xfId="933" xr:uid="{00000000-0005-0000-0000-000063A70000}"/>
    <cellStyle name="Vírgula 8 2 2 2 2 2" xfId="1606" xr:uid="{00000000-0005-0000-0000-000064A70000}"/>
    <cellStyle name="Vírgula 8 2 2 2 2 2 2" xfId="2956" xr:uid="{00000000-0005-0000-0000-000065A70000}"/>
    <cellStyle name="Vírgula 8 2 2 2 2 2 2 2" xfId="26378" xr:uid="{00000000-0005-0000-0000-000066A70000}"/>
    <cellStyle name="Vírgula 8 2 2 2 2 2 3" xfId="36558" xr:uid="{00000000-0005-0000-0000-000067A70000}"/>
    <cellStyle name="Vírgula 8 2 2 2 2 2 4" xfId="16197" xr:uid="{00000000-0005-0000-0000-000068A70000}"/>
    <cellStyle name="Vírgula 8 2 2 2 2 2 5" xfId="7191" xr:uid="{00000000-0005-0000-0000-000069A70000}"/>
    <cellStyle name="Vírgula 8 2 2 2 2 3" xfId="2282" xr:uid="{00000000-0005-0000-0000-00006AA70000}"/>
    <cellStyle name="Vírgula 8 2 2 2 2 3 2" xfId="28131" xr:uid="{00000000-0005-0000-0000-00006BA70000}"/>
    <cellStyle name="Vírgula 8 2 2 2 2 3 3" xfId="38311" xr:uid="{00000000-0005-0000-0000-00006CA70000}"/>
    <cellStyle name="Vírgula 8 2 2 2 2 3 4" xfId="17950" xr:uid="{00000000-0005-0000-0000-00006DA70000}"/>
    <cellStyle name="Vírgula 8 2 2 2 2 3 5" xfId="8944" xr:uid="{00000000-0005-0000-0000-00006EA70000}"/>
    <cellStyle name="Vírgula 8 2 2 2 2 4" xfId="3630" xr:uid="{00000000-0005-0000-0000-00006FA70000}"/>
    <cellStyle name="Vírgula 8 2 2 2 2 4 2" xfId="30121" xr:uid="{00000000-0005-0000-0000-000070A70000}"/>
    <cellStyle name="Vírgula 8 2 2 2 2 4 3" xfId="40301" xr:uid="{00000000-0005-0000-0000-000071A70000}"/>
    <cellStyle name="Vírgula 8 2 2 2 2 4 4" xfId="19941" xr:uid="{00000000-0005-0000-0000-000072A70000}"/>
    <cellStyle name="Vírgula 8 2 2 2 2 4 5" xfId="10937" xr:uid="{00000000-0005-0000-0000-000073A70000}"/>
    <cellStyle name="Vírgula 8 2 2 2 2 5" xfId="24626" xr:uid="{00000000-0005-0000-0000-000074A70000}"/>
    <cellStyle name="Vírgula 8 2 2 2 2 6" xfId="34806" xr:uid="{00000000-0005-0000-0000-000075A70000}"/>
    <cellStyle name="Vírgula 8 2 2 2 2 7" xfId="14445" xr:uid="{00000000-0005-0000-0000-000076A70000}"/>
    <cellStyle name="Vírgula 8 2 2 2 2 8" xfId="5439" xr:uid="{00000000-0005-0000-0000-000077A70000}"/>
    <cellStyle name="Vírgula 8 2 2 2 3" xfId="1271" xr:uid="{00000000-0005-0000-0000-000078A70000}"/>
    <cellStyle name="Vírgula 8 2 2 2 3 2" xfId="2621" xr:uid="{00000000-0005-0000-0000-000079A70000}"/>
    <cellStyle name="Vírgula 8 2 2 2 3 2 2" xfId="25502" xr:uid="{00000000-0005-0000-0000-00007AA70000}"/>
    <cellStyle name="Vírgula 8 2 2 2 3 3" xfId="35682" xr:uid="{00000000-0005-0000-0000-00007BA70000}"/>
    <cellStyle name="Vírgula 8 2 2 2 3 4" xfId="15321" xr:uid="{00000000-0005-0000-0000-00007CA70000}"/>
    <cellStyle name="Vírgula 8 2 2 2 3 5" xfId="6315" xr:uid="{00000000-0005-0000-0000-00007DA70000}"/>
    <cellStyle name="Vírgula 8 2 2 2 4" xfId="1947" xr:uid="{00000000-0005-0000-0000-00007EA70000}"/>
    <cellStyle name="Vírgula 8 2 2 2 4 2" xfId="27255" xr:uid="{00000000-0005-0000-0000-00007FA70000}"/>
    <cellStyle name="Vírgula 8 2 2 2 4 3" xfId="37435" xr:uid="{00000000-0005-0000-0000-000080A70000}"/>
    <cellStyle name="Vírgula 8 2 2 2 4 4" xfId="17074" xr:uid="{00000000-0005-0000-0000-000081A70000}"/>
    <cellStyle name="Vírgula 8 2 2 2 4 5" xfId="8068" xr:uid="{00000000-0005-0000-0000-000082A70000}"/>
    <cellStyle name="Vírgula 8 2 2 2 5" xfId="3295" xr:uid="{00000000-0005-0000-0000-000083A70000}"/>
    <cellStyle name="Vírgula 8 2 2 2 5 2" xfId="29245" xr:uid="{00000000-0005-0000-0000-000084A70000}"/>
    <cellStyle name="Vírgula 8 2 2 2 5 3" xfId="39425" xr:uid="{00000000-0005-0000-0000-000085A70000}"/>
    <cellStyle name="Vírgula 8 2 2 2 5 4" xfId="19065" xr:uid="{00000000-0005-0000-0000-000086A70000}"/>
    <cellStyle name="Vírgula 8 2 2 2 5 5" xfId="10061" xr:uid="{00000000-0005-0000-0000-000087A70000}"/>
    <cellStyle name="Vírgula 8 2 2 2 6" xfId="11814" xr:uid="{00000000-0005-0000-0000-000088A70000}"/>
    <cellStyle name="Vírgula 8 2 2 2 6 2" xfId="30998" xr:uid="{00000000-0005-0000-0000-000089A70000}"/>
    <cellStyle name="Vírgula 8 2 2 2 6 3" xfId="41178" xr:uid="{00000000-0005-0000-0000-00008AA70000}"/>
    <cellStyle name="Vírgula 8 2 2 2 6 4" xfId="20818" xr:uid="{00000000-0005-0000-0000-00008BA70000}"/>
    <cellStyle name="Vírgula 8 2 2 2 7" xfId="12690" xr:uid="{00000000-0005-0000-0000-00008CA70000}"/>
    <cellStyle name="Vírgula 8 2 2 2 7 2" xfId="31874" xr:uid="{00000000-0005-0000-0000-00008DA70000}"/>
    <cellStyle name="Vírgula 8 2 2 2 7 3" xfId="42054" xr:uid="{00000000-0005-0000-0000-00008EA70000}"/>
    <cellStyle name="Vírgula 8 2 2 2 7 4" xfId="21694" xr:uid="{00000000-0005-0000-0000-00008FA70000}"/>
    <cellStyle name="Vírgula 8 2 2 2 8" xfId="22571" xr:uid="{00000000-0005-0000-0000-000090A70000}"/>
    <cellStyle name="Vírgula 8 2 2 2 8 2" xfId="32751" xr:uid="{00000000-0005-0000-0000-000091A70000}"/>
    <cellStyle name="Vírgula 8 2 2 2 8 3" xfId="42931" xr:uid="{00000000-0005-0000-0000-000092A70000}"/>
    <cellStyle name="Vírgula 8 2 2 2 9" xfId="23750" xr:uid="{00000000-0005-0000-0000-000093A70000}"/>
    <cellStyle name="Vírgula 8 2 2 3" xfId="767" xr:uid="{00000000-0005-0000-0000-000094A70000}"/>
    <cellStyle name="Vírgula 8 2 2 3 2" xfId="1440" xr:uid="{00000000-0005-0000-0000-000095A70000}"/>
    <cellStyle name="Vírgula 8 2 2 3 2 2" xfId="2790" xr:uid="{00000000-0005-0000-0000-000096A70000}"/>
    <cellStyle name="Vírgula 8 2 2 3 2 2 2" xfId="25940" xr:uid="{00000000-0005-0000-0000-000097A70000}"/>
    <cellStyle name="Vírgula 8 2 2 3 2 3" xfId="36120" xr:uid="{00000000-0005-0000-0000-000098A70000}"/>
    <cellStyle name="Vírgula 8 2 2 3 2 4" xfId="15759" xr:uid="{00000000-0005-0000-0000-000099A70000}"/>
    <cellStyle name="Vírgula 8 2 2 3 2 5" xfId="6753" xr:uid="{00000000-0005-0000-0000-00009AA70000}"/>
    <cellStyle name="Vírgula 8 2 2 3 3" xfId="2116" xr:uid="{00000000-0005-0000-0000-00009BA70000}"/>
    <cellStyle name="Vírgula 8 2 2 3 3 2" xfId="27693" xr:uid="{00000000-0005-0000-0000-00009CA70000}"/>
    <cellStyle name="Vírgula 8 2 2 3 3 3" xfId="37873" xr:uid="{00000000-0005-0000-0000-00009DA70000}"/>
    <cellStyle name="Vírgula 8 2 2 3 3 4" xfId="17512" xr:uid="{00000000-0005-0000-0000-00009EA70000}"/>
    <cellStyle name="Vírgula 8 2 2 3 3 5" xfId="8506" xr:uid="{00000000-0005-0000-0000-00009FA70000}"/>
    <cellStyle name="Vírgula 8 2 2 3 4" xfId="3464" xr:uid="{00000000-0005-0000-0000-0000A0A70000}"/>
    <cellStyle name="Vírgula 8 2 2 3 4 2" xfId="29683" xr:uid="{00000000-0005-0000-0000-0000A1A70000}"/>
    <cellStyle name="Vírgula 8 2 2 3 4 3" xfId="39863" xr:uid="{00000000-0005-0000-0000-0000A2A70000}"/>
    <cellStyle name="Vírgula 8 2 2 3 4 4" xfId="19503" xr:uid="{00000000-0005-0000-0000-0000A3A70000}"/>
    <cellStyle name="Vírgula 8 2 2 3 4 5" xfId="10499" xr:uid="{00000000-0005-0000-0000-0000A4A70000}"/>
    <cellStyle name="Vírgula 8 2 2 3 5" xfId="24188" xr:uid="{00000000-0005-0000-0000-0000A5A70000}"/>
    <cellStyle name="Vírgula 8 2 2 3 6" xfId="34368" xr:uid="{00000000-0005-0000-0000-0000A6A70000}"/>
    <cellStyle name="Vírgula 8 2 2 3 7" xfId="14007" xr:uid="{00000000-0005-0000-0000-0000A7A70000}"/>
    <cellStyle name="Vírgula 8 2 2 3 8" xfId="5001" xr:uid="{00000000-0005-0000-0000-0000A8A70000}"/>
    <cellStyle name="Vírgula 8 2 2 4" xfId="1105" xr:uid="{00000000-0005-0000-0000-0000A9A70000}"/>
    <cellStyle name="Vírgula 8 2 2 4 2" xfId="2455" xr:uid="{00000000-0005-0000-0000-0000AAA70000}"/>
    <cellStyle name="Vírgula 8 2 2 4 2 2" xfId="25064" xr:uid="{00000000-0005-0000-0000-0000ABA70000}"/>
    <cellStyle name="Vírgula 8 2 2 4 3" xfId="35244" xr:uid="{00000000-0005-0000-0000-0000ACA70000}"/>
    <cellStyle name="Vírgula 8 2 2 4 4" xfId="14883" xr:uid="{00000000-0005-0000-0000-0000ADA70000}"/>
    <cellStyle name="Vírgula 8 2 2 4 5" xfId="5877" xr:uid="{00000000-0005-0000-0000-0000AEA70000}"/>
    <cellStyle name="Vírgula 8 2 2 5" xfId="1781" xr:uid="{00000000-0005-0000-0000-0000AFA70000}"/>
    <cellStyle name="Vírgula 8 2 2 5 2" xfId="26817" xr:uid="{00000000-0005-0000-0000-0000B0A70000}"/>
    <cellStyle name="Vírgula 8 2 2 5 3" xfId="36997" xr:uid="{00000000-0005-0000-0000-0000B1A70000}"/>
    <cellStyle name="Vírgula 8 2 2 5 4" xfId="16636" xr:uid="{00000000-0005-0000-0000-0000B2A70000}"/>
    <cellStyle name="Vírgula 8 2 2 5 5" xfId="7630" xr:uid="{00000000-0005-0000-0000-0000B3A70000}"/>
    <cellStyle name="Vírgula 8 2 2 6" xfId="3129" xr:uid="{00000000-0005-0000-0000-0000B4A70000}"/>
    <cellStyle name="Vírgula 8 2 2 6 2" xfId="28807" xr:uid="{00000000-0005-0000-0000-0000B5A70000}"/>
    <cellStyle name="Vírgula 8 2 2 6 3" xfId="38987" xr:uid="{00000000-0005-0000-0000-0000B6A70000}"/>
    <cellStyle name="Vírgula 8 2 2 6 4" xfId="18627" xr:uid="{00000000-0005-0000-0000-0000B7A70000}"/>
    <cellStyle name="Vírgula 8 2 2 6 5" xfId="9623" xr:uid="{00000000-0005-0000-0000-0000B8A70000}"/>
    <cellStyle name="Vírgula 8 2 2 7" xfId="11376" xr:uid="{00000000-0005-0000-0000-0000B9A70000}"/>
    <cellStyle name="Vírgula 8 2 2 7 2" xfId="30560" xr:uid="{00000000-0005-0000-0000-0000BAA70000}"/>
    <cellStyle name="Vírgula 8 2 2 7 3" xfId="40740" xr:uid="{00000000-0005-0000-0000-0000BBA70000}"/>
    <cellStyle name="Vírgula 8 2 2 7 4" xfId="20380" xr:uid="{00000000-0005-0000-0000-0000BCA70000}"/>
    <cellStyle name="Vírgula 8 2 2 8" xfId="12252" xr:uid="{00000000-0005-0000-0000-0000BDA70000}"/>
    <cellStyle name="Vírgula 8 2 2 8 2" xfId="31436" xr:uid="{00000000-0005-0000-0000-0000BEA70000}"/>
    <cellStyle name="Vírgula 8 2 2 8 3" xfId="41616" xr:uid="{00000000-0005-0000-0000-0000BFA70000}"/>
    <cellStyle name="Vírgula 8 2 2 8 4" xfId="21256" xr:uid="{00000000-0005-0000-0000-0000C0A70000}"/>
    <cellStyle name="Vírgula 8 2 2 9" xfId="22133" xr:uid="{00000000-0005-0000-0000-0000C1A70000}"/>
    <cellStyle name="Vírgula 8 2 2 9 2" xfId="32313" xr:uid="{00000000-0005-0000-0000-0000C2A70000}"/>
    <cellStyle name="Vírgula 8 2 2 9 3" xfId="42493" xr:uid="{00000000-0005-0000-0000-0000C3A70000}"/>
    <cellStyle name="Vírgula 8 2 3" xfId="505" xr:uid="{00000000-0005-0000-0000-0000C4A70000}"/>
    <cellStyle name="Vírgula 8 2 3 10" xfId="33711" xr:uid="{00000000-0005-0000-0000-0000C5A70000}"/>
    <cellStyle name="Vírgula 8 2 3 11" xfId="13350" xr:uid="{00000000-0005-0000-0000-0000C6A70000}"/>
    <cellStyle name="Vírgula 8 2 3 12" xfId="4343" xr:uid="{00000000-0005-0000-0000-0000C7A70000}"/>
    <cellStyle name="Vírgula 8 2 3 2" xfId="840" xr:uid="{00000000-0005-0000-0000-0000C8A70000}"/>
    <cellStyle name="Vírgula 8 2 3 2 2" xfId="1513" xr:uid="{00000000-0005-0000-0000-0000C9A70000}"/>
    <cellStyle name="Vírgula 8 2 3 2 2 2" xfId="2863" xr:uid="{00000000-0005-0000-0000-0000CAA70000}"/>
    <cellStyle name="Vírgula 8 2 3 2 2 2 2" xfId="26159" xr:uid="{00000000-0005-0000-0000-0000CBA70000}"/>
    <cellStyle name="Vírgula 8 2 3 2 2 3" xfId="36339" xr:uid="{00000000-0005-0000-0000-0000CCA70000}"/>
    <cellStyle name="Vírgula 8 2 3 2 2 4" xfId="15978" xr:uid="{00000000-0005-0000-0000-0000CDA70000}"/>
    <cellStyle name="Vírgula 8 2 3 2 2 5" xfId="6972" xr:uid="{00000000-0005-0000-0000-0000CEA70000}"/>
    <cellStyle name="Vírgula 8 2 3 2 3" xfId="2189" xr:uid="{00000000-0005-0000-0000-0000CFA70000}"/>
    <cellStyle name="Vírgula 8 2 3 2 3 2" xfId="27912" xr:uid="{00000000-0005-0000-0000-0000D0A70000}"/>
    <cellStyle name="Vírgula 8 2 3 2 3 3" xfId="38092" xr:uid="{00000000-0005-0000-0000-0000D1A70000}"/>
    <cellStyle name="Vírgula 8 2 3 2 3 4" xfId="17731" xr:uid="{00000000-0005-0000-0000-0000D2A70000}"/>
    <cellStyle name="Vírgula 8 2 3 2 3 5" xfId="8725" xr:uid="{00000000-0005-0000-0000-0000D3A70000}"/>
    <cellStyle name="Vírgula 8 2 3 2 4" xfId="3537" xr:uid="{00000000-0005-0000-0000-0000D4A70000}"/>
    <cellStyle name="Vírgula 8 2 3 2 4 2" xfId="29902" xr:uid="{00000000-0005-0000-0000-0000D5A70000}"/>
    <cellStyle name="Vírgula 8 2 3 2 4 3" xfId="40082" xr:uid="{00000000-0005-0000-0000-0000D6A70000}"/>
    <cellStyle name="Vírgula 8 2 3 2 4 4" xfId="19722" xr:uid="{00000000-0005-0000-0000-0000D7A70000}"/>
    <cellStyle name="Vírgula 8 2 3 2 4 5" xfId="10718" xr:uid="{00000000-0005-0000-0000-0000D8A70000}"/>
    <cellStyle name="Vírgula 8 2 3 2 5" xfId="24407" xr:uid="{00000000-0005-0000-0000-0000D9A70000}"/>
    <cellStyle name="Vírgula 8 2 3 2 6" xfId="34587" xr:uid="{00000000-0005-0000-0000-0000DAA70000}"/>
    <cellStyle name="Vírgula 8 2 3 2 7" xfId="14226" xr:uid="{00000000-0005-0000-0000-0000DBA70000}"/>
    <cellStyle name="Vírgula 8 2 3 2 8" xfId="5220" xr:uid="{00000000-0005-0000-0000-0000DCA70000}"/>
    <cellStyle name="Vírgula 8 2 3 3" xfId="1178" xr:uid="{00000000-0005-0000-0000-0000DDA70000}"/>
    <cellStyle name="Vírgula 8 2 3 3 2" xfId="2528" xr:uid="{00000000-0005-0000-0000-0000DEA70000}"/>
    <cellStyle name="Vírgula 8 2 3 3 2 2" xfId="25283" xr:uid="{00000000-0005-0000-0000-0000DFA70000}"/>
    <cellStyle name="Vírgula 8 2 3 3 3" xfId="35463" xr:uid="{00000000-0005-0000-0000-0000E0A70000}"/>
    <cellStyle name="Vírgula 8 2 3 3 4" xfId="15102" xr:uid="{00000000-0005-0000-0000-0000E1A70000}"/>
    <cellStyle name="Vírgula 8 2 3 3 5" xfId="6096" xr:uid="{00000000-0005-0000-0000-0000E2A70000}"/>
    <cellStyle name="Vírgula 8 2 3 4" xfId="1854" xr:uid="{00000000-0005-0000-0000-0000E3A70000}"/>
    <cellStyle name="Vírgula 8 2 3 4 2" xfId="27036" xr:uid="{00000000-0005-0000-0000-0000E4A70000}"/>
    <cellStyle name="Vírgula 8 2 3 4 3" xfId="37216" xr:uid="{00000000-0005-0000-0000-0000E5A70000}"/>
    <cellStyle name="Vírgula 8 2 3 4 4" xfId="16855" xr:uid="{00000000-0005-0000-0000-0000E6A70000}"/>
    <cellStyle name="Vírgula 8 2 3 4 5" xfId="7849" xr:uid="{00000000-0005-0000-0000-0000E7A70000}"/>
    <cellStyle name="Vírgula 8 2 3 5" xfId="3202" xr:uid="{00000000-0005-0000-0000-0000E8A70000}"/>
    <cellStyle name="Vírgula 8 2 3 5 2" xfId="29026" xr:uid="{00000000-0005-0000-0000-0000E9A70000}"/>
    <cellStyle name="Vírgula 8 2 3 5 3" xfId="39206" xr:uid="{00000000-0005-0000-0000-0000EAA70000}"/>
    <cellStyle name="Vírgula 8 2 3 5 4" xfId="18846" xr:uid="{00000000-0005-0000-0000-0000EBA70000}"/>
    <cellStyle name="Vírgula 8 2 3 5 5" xfId="9842" xr:uid="{00000000-0005-0000-0000-0000ECA70000}"/>
    <cellStyle name="Vírgula 8 2 3 6" xfId="11595" xr:uid="{00000000-0005-0000-0000-0000EDA70000}"/>
    <cellStyle name="Vírgula 8 2 3 6 2" xfId="30779" xr:uid="{00000000-0005-0000-0000-0000EEA70000}"/>
    <cellStyle name="Vírgula 8 2 3 6 3" xfId="40959" xr:uid="{00000000-0005-0000-0000-0000EFA70000}"/>
    <cellStyle name="Vírgula 8 2 3 6 4" xfId="20599" xr:uid="{00000000-0005-0000-0000-0000F0A70000}"/>
    <cellStyle name="Vírgula 8 2 3 7" xfId="12471" xr:uid="{00000000-0005-0000-0000-0000F1A70000}"/>
    <cellStyle name="Vírgula 8 2 3 7 2" xfId="31655" xr:uid="{00000000-0005-0000-0000-0000F2A70000}"/>
    <cellStyle name="Vírgula 8 2 3 7 3" xfId="41835" xr:uid="{00000000-0005-0000-0000-0000F3A70000}"/>
    <cellStyle name="Vírgula 8 2 3 7 4" xfId="21475" xr:uid="{00000000-0005-0000-0000-0000F4A70000}"/>
    <cellStyle name="Vírgula 8 2 3 8" xfId="22352" xr:uid="{00000000-0005-0000-0000-0000F5A70000}"/>
    <cellStyle name="Vírgula 8 2 3 8 2" xfId="32532" xr:uid="{00000000-0005-0000-0000-0000F6A70000}"/>
    <cellStyle name="Vírgula 8 2 3 8 3" xfId="42712" xr:uid="{00000000-0005-0000-0000-0000F7A70000}"/>
    <cellStyle name="Vírgula 8 2 3 9" xfId="23531" xr:uid="{00000000-0005-0000-0000-0000F8A70000}"/>
    <cellStyle name="Vírgula 8 2 4" xfId="674" xr:uid="{00000000-0005-0000-0000-0000F9A70000}"/>
    <cellStyle name="Vírgula 8 2 4 2" xfId="1347" xr:uid="{00000000-0005-0000-0000-0000FAA70000}"/>
    <cellStyle name="Vírgula 8 2 4 2 2" xfId="2697" xr:uid="{00000000-0005-0000-0000-0000FBA70000}"/>
    <cellStyle name="Vírgula 8 2 4 2 2 2" xfId="25721" xr:uid="{00000000-0005-0000-0000-0000FCA70000}"/>
    <cellStyle name="Vírgula 8 2 4 2 3" xfId="35901" xr:uid="{00000000-0005-0000-0000-0000FDA70000}"/>
    <cellStyle name="Vírgula 8 2 4 2 4" xfId="15540" xr:uid="{00000000-0005-0000-0000-0000FEA70000}"/>
    <cellStyle name="Vírgula 8 2 4 2 5" xfId="6534" xr:uid="{00000000-0005-0000-0000-0000FFA70000}"/>
    <cellStyle name="Vírgula 8 2 4 3" xfId="2023" xr:uid="{00000000-0005-0000-0000-000000A80000}"/>
    <cellStyle name="Vírgula 8 2 4 3 2" xfId="27474" xr:uid="{00000000-0005-0000-0000-000001A80000}"/>
    <cellStyle name="Vírgula 8 2 4 3 3" xfId="37654" xr:uid="{00000000-0005-0000-0000-000002A80000}"/>
    <cellStyle name="Vírgula 8 2 4 3 4" xfId="17293" xr:uid="{00000000-0005-0000-0000-000003A80000}"/>
    <cellStyle name="Vírgula 8 2 4 3 5" xfId="8287" xr:uid="{00000000-0005-0000-0000-000004A80000}"/>
    <cellStyle name="Vírgula 8 2 4 4" xfId="3371" xr:uid="{00000000-0005-0000-0000-000005A80000}"/>
    <cellStyle name="Vírgula 8 2 4 4 2" xfId="29464" xr:uid="{00000000-0005-0000-0000-000006A80000}"/>
    <cellStyle name="Vírgula 8 2 4 4 3" xfId="39644" xr:uid="{00000000-0005-0000-0000-000007A80000}"/>
    <cellStyle name="Vírgula 8 2 4 4 4" xfId="19284" xr:uid="{00000000-0005-0000-0000-000008A80000}"/>
    <cellStyle name="Vírgula 8 2 4 4 5" xfId="10280" xr:uid="{00000000-0005-0000-0000-000009A80000}"/>
    <cellStyle name="Vírgula 8 2 4 5" xfId="23969" xr:uid="{00000000-0005-0000-0000-00000AA80000}"/>
    <cellStyle name="Vírgula 8 2 4 6" xfId="34149" xr:uid="{00000000-0005-0000-0000-00000BA80000}"/>
    <cellStyle name="Vírgula 8 2 4 7" xfId="13788" xr:uid="{00000000-0005-0000-0000-00000CA80000}"/>
    <cellStyle name="Vírgula 8 2 4 8" xfId="4782" xr:uid="{00000000-0005-0000-0000-00000DA80000}"/>
    <cellStyle name="Vírgula 8 2 5" xfId="1012" xr:uid="{00000000-0005-0000-0000-00000EA80000}"/>
    <cellStyle name="Vírgula 8 2 5 2" xfId="2362" xr:uid="{00000000-0005-0000-0000-00000FA80000}"/>
    <cellStyle name="Vírgula 8 2 5 2 2" xfId="28368" xr:uid="{00000000-0005-0000-0000-000010A80000}"/>
    <cellStyle name="Vírgula 8 2 5 2 3" xfId="38548" xr:uid="{00000000-0005-0000-0000-000011A80000}"/>
    <cellStyle name="Vírgula 8 2 5 2 4" xfId="18188" xr:uid="{00000000-0005-0000-0000-000012A80000}"/>
    <cellStyle name="Vírgula 8 2 5 2 5" xfId="9184" xr:uid="{00000000-0005-0000-0000-000013A80000}"/>
    <cellStyle name="Vírgula 8 2 5 3" xfId="24845" xr:uid="{00000000-0005-0000-0000-000014A80000}"/>
    <cellStyle name="Vírgula 8 2 5 4" xfId="35025" xr:uid="{00000000-0005-0000-0000-000015A80000}"/>
    <cellStyle name="Vírgula 8 2 5 5" xfId="14664" xr:uid="{00000000-0005-0000-0000-000016A80000}"/>
    <cellStyle name="Vírgula 8 2 5 6" xfId="5658" xr:uid="{00000000-0005-0000-0000-000017A80000}"/>
    <cellStyle name="Vírgula 8 2 6" xfId="1688" xr:uid="{00000000-0005-0000-0000-000018A80000}"/>
    <cellStyle name="Vírgula 8 2 6 2" xfId="26598" xr:uid="{00000000-0005-0000-0000-000019A80000}"/>
    <cellStyle name="Vírgula 8 2 6 3" xfId="36778" xr:uid="{00000000-0005-0000-0000-00001AA80000}"/>
    <cellStyle name="Vírgula 8 2 6 4" xfId="16417" xr:uid="{00000000-0005-0000-0000-00001BA80000}"/>
    <cellStyle name="Vírgula 8 2 6 5" xfId="7411" xr:uid="{00000000-0005-0000-0000-00001CA80000}"/>
    <cellStyle name="Vírgula 8 2 7" xfId="3036" xr:uid="{00000000-0005-0000-0000-00001DA80000}"/>
    <cellStyle name="Vírgula 8 2 7 2" xfId="28588" xr:uid="{00000000-0005-0000-0000-00001EA80000}"/>
    <cellStyle name="Vírgula 8 2 7 3" xfId="38768" xr:uid="{00000000-0005-0000-0000-00001FA80000}"/>
    <cellStyle name="Vírgula 8 2 7 4" xfId="18408" xr:uid="{00000000-0005-0000-0000-000020A80000}"/>
    <cellStyle name="Vírgula 8 2 7 5" xfId="9404" xr:uid="{00000000-0005-0000-0000-000021A80000}"/>
    <cellStyle name="Vírgula 8 2 8" xfId="11157" xr:uid="{00000000-0005-0000-0000-000022A80000}"/>
    <cellStyle name="Vírgula 8 2 8 2" xfId="30341" xr:uid="{00000000-0005-0000-0000-000023A80000}"/>
    <cellStyle name="Vírgula 8 2 8 3" xfId="40521" xr:uid="{00000000-0005-0000-0000-000024A80000}"/>
    <cellStyle name="Vírgula 8 2 8 4" xfId="20161" xr:uid="{00000000-0005-0000-0000-000025A80000}"/>
    <cellStyle name="Vírgula 8 2 9" xfId="12033" xr:uid="{00000000-0005-0000-0000-000026A80000}"/>
    <cellStyle name="Vírgula 8 2 9 2" xfId="31217" xr:uid="{00000000-0005-0000-0000-000027A80000}"/>
    <cellStyle name="Vírgula 8 2 9 3" xfId="41397" xr:uid="{00000000-0005-0000-0000-000028A80000}"/>
    <cellStyle name="Vírgula 8 2 9 4" xfId="21037" xr:uid="{00000000-0005-0000-0000-000029A80000}"/>
    <cellStyle name="Vírgula 8 3" xfId="431" xr:uid="{00000000-0005-0000-0000-00002AA80000}"/>
    <cellStyle name="Vírgula 8 3 10" xfId="23194" xr:uid="{00000000-0005-0000-0000-00002BA80000}"/>
    <cellStyle name="Vírgula 8 3 11" xfId="33374" xr:uid="{00000000-0005-0000-0000-00002CA80000}"/>
    <cellStyle name="Vírgula 8 3 12" xfId="13013" xr:uid="{00000000-0005-0000-0000-00002DA80000}"/>
    <cellStyle name="Vírgula 8 3 13" xfId="4006" xr:uid="{00000000-0005-0000-0000-00002EA80000}"/>
    <cellStyle name="Vírgula 8 3 2" xfId="597" xr:uid="{00000000-0005-0000-0000-00002FA80000}"/>
    <cellStyle name="Vírgula 8 3 2 10" xfId="33812" xr:uid="{00000000-0005-0000-0000-000030A80000}"/>
    <cellStyle name="Vírgula 8 3 2 11" xfId="13451" xr:uid="{00000000-0005-0000-0000-000031A80000}"/>
    <cellStyle name="Vírgula 8 3 2 12" xfId="4444" xr:uid="{00000000-0005-0000-0000-000032A80000}"/>
    <cellStyle name="Vírgula 8 3 2 2" xfId="932" xr:uid="{00000000-0005-0000-0000-000033A80000}"/>
    <cellStyle name="Vírgula 8 3 2 2 2" xfId="1605" xr:uid="{00000000-0005-0000-0000-000034A80000}"/>
    <cellStyle name="Vírgula 8 3 2 2 2 2" xfId="2955" xr:uid="{00000000-0005-0000-0000-000035A80000}"/>
    <cellStyle name="Vírgula 8 3 2 2 2 2 2" xfId="26260" xr:uid="{00000000-0005-0000-0000-000036A80000}"/>
    <cellStyle name="Vírgula 8 3 2 2 2 3" xfId="36440" xr:uid="{00000000-0005-0000-0000-000037A80000}"/>
    <cellStyle name="Vírgula 8 3 2 2 2 4" xfId="16079" xr:uid="{00000000-0005-0000-0000-000038A80000}"/>
    <cellStyle name="Vírgula 8 3 2 2 2 5" xfId="7073" xr:uid="{00000000-0005-0000-0000-000039A80000}"/>
    <cellStyle name="Vírgula 8 3 2 2 3" xfId="2281" xr:uid="{00000000-0005-0000-0000-00003AA80000}"/>
    <cellStyle name="Vírgula 8 3 2 2 3 2" xfId="28013" xr:uid="{00000000-0005-0000-0000-00003BA80000}"/>
    <cellStyle name="Vírgula 8 3 2 2 3 3" xfId="38193" xr:uid="{00000000-0005-0000-0000-00003CA80000}"/>
    <cellStyle name="Vírgula 8 3 2 2 3 4" xfId="17832" xr:uid="{00000000-0005-0000-0000-00003DA80000}"/>
    <cellStyle name="Vírgula 8 3 2 2 3 5" xfId="8826" xr:uid="{00000000-0005-0000-0000-00003EA80000}"/>
    <cellStyle name="Vírgula 8 3 2 2 4" xfId="3629" xr:uid="{00000000-0005-0000-0000-00003FA80000}"/>
    <cellStyle name="Vírgula 8 3 2 2 4 2" xfId="30003" xr:uid="{00000000-0005-0000-0000-000040A80000}"/>
    <cellStyle name="Vírgula 8 3 2 2 4 3" xfId="40183" xr:uid="{00000000-0005-0000-0000-000041A80000}"/>
    <cellStyle name="Vírgula 8 3 2 2 4 4" xfId="19823" xr:uid="{00000000-0005-0000-0000-000042A80000}"/>
    <cellStyle name="Vírgula 8 3 2 2 4 5" xfId="10819" xr:uid="{00000000-0005-0000-0000-000043A80000}"/>
    <cellStyle name="Vírgula 8 3 2 2 5" xfId="24508" xr:uid="{00000000-0005-0000-0000-000044A80000}"/>
    <cellStyle name="Vírgula 8 3 2 2 6" xfId="34688" xr:uid="{00000000-0005-0000-0000-000045A80000}"/>
    <cellStyle name="Vírgula 8 3 2 2 7" xfId="14327" xr:uid="{00000000-0005-0000-0000-000046A80000}"/>
    <cellStyle name="Vírgula 8 3 2 2 8" xfId="5321" xr:uid="{00000000-0005-0000-0000-000047A80000}"/>
    <cellStyle name="Vírgula 8 3 2 3" xfId="1270" xr:uid="{00000000-0005-0000-0000-000048A80000}"/>
    <cellStyle name="Vírgula 8 3 2 3 2" xfId="2620" xr:uid="{00000000-0005-0000-0000-000049A80000}"/>
    <cellStyle name="Vírgula 8 3 2 3 2 2" xfId="25384" xr:uid="{00000000-0005-0000-0000-00004AA80000}"/>
    <cellStyle name="Vírgula 8 3 2 3 3" xfId="35564" xr:uid="{00000000-0005-0000-0000-00004BA80000}"/>
    <cellStyle name="Vírgula 8 3 2 3 4" xfId="15203" xr:uid="{00000000-0005-0000-0000-00004CA80000}"/>
    <cellStyle name="Vírgula 8 3 2 3 5" xfId="6197" xr:uid="{00000000-0005-0000-0000-00004DA80000}"/>
    <cellStyle name="Vírgula 8 3 2 4" xfId="1946" xr:uid="{00000000-0005-0000-0000-00004EA80000}"/>
    <cellStyle name="Vírgula 8 3 2 4 2" xfId="27137" xr:uid="{00000000-0005-0000-0000-00004FA80000}"/>
    <cellStyle name="Vírgula 8 3 2 4 3" xfId="37317" xr:uid="{00000000-0005-0000-0000-000050A80000}"/>
    <cellStyle name="Vírgula 8 3 2 4 4" xfId="16956" xr:uid="{00000000-0005-0000-0000-000051A80000}"/>
    <cellStyle name="Vírgula 8 3 2 4 5" xfId="7950" xr:uid="{00000000-0005-0000-0000-000052A80000}"/>
    <cellStyle name="Vírgula 8 3 2 5" xfId="3294" xr:uid="{00000000-0005-0000-0000-000053A80000}"/>
    <cellStyle name="Vírgula 8 3 2 5 2" xfId="29127" xr:uid="{00000000-0005-0000-0000-000054A80000}"/>
    <cellStyle name="Vírgula 8 3 2 5 3" xfId="39307" xr:uid="{00000000-0005-0000-0000-000055A80000}"/>
    <cellStyle name="Vírgula 8 3 2 5 4" xfId="18947" xr:uid="{00000000-0005-0000-0000-000056A80000}"/>
    <cellStyle name="Vírgula 8 3 2 5 5" xfId="9943" xr:uid="{00000000-0005-0000-0000-000057A80000}"/>
    <cellStyle name="Vírgula 8 3 2 6" xfId="11696" xr:uid="{00000000-0005-0000-0000-000058A80000}"/>
    <cellStyle name="Vírgula 8 3 2 6 2" xfId="30880" xr:uid="{00000000-0005-0000-0000-000059A80000}"/>
    <cellStyle name="Vírgula 8 3 2 6 3" xfId="41060" xr:uid="{00000000-0005-0000-0000-00005AA80000}"/>
    <cellStyle name="Vírgula 8 3 2 6 4" xfId="20700" xr:uid="{00000000-0005-0000-0000-00005BA80000}"/>
    <cellStyle name="Vírgula 8 3 2 7" xfId="12572" xr:uid="{00000000-0005-0000-0000-00005CA80000}"/>
    <cellStyle name="Vírgula 8 3 2 7 2" xfId="31756" xr:uid="{00000000-0005-0000-0000-00005DA80000}"/>
    <cellStyle name="Vírgula 8 3 2 7 3" xfId="41936" xr:uid="{00000000-0005-0000-0000-00005EA80000}"/>
    <cellStyle name="Vírgula 8 3 2 7 4" xfId="21576" xr:uid="{00000000-0005-0000-0000-00005FA80000}"/>
    <cellStyle name="Vírgula 8 3 2 8" xfId="22453" xr:uid="{00000000-0005-0000-0000-000060A80000}"/>
    <cellStyle name="Vírgula 8 3 2 8 2" xfId="32633" xr:uid="{00000000-0005-0000-0000-000061A80000}"/>
    <cellStyle name="Vírgula 8 3 2 8 3" xfId="42813" xr:uid="{00000000-0005-0000-0000-000062A80000}"/>
    <cellStyle name="Vírgula 8 3 2 9" xfId="23632" xr:uid="{00000000-0005-0000-0000-000063A80000}"/>
    <cellStyle name="Vírgula 8 3 3" xfId="766" xr:uid="{00000000-0005-0000-0000-000064A80000}"/>
    <cellStyle name="Vírgula 8 3 3 2" xfId="1439" xr:uid="{00000000-0005-0000-0000-000065A80000}"/>
    <cellStyle name="Vírgula 8 3 3 2 2" xfId="2789" xr:uid="{00000000-0005-0000-0000-000066A80000}"/>
    <cellStyle name="Vírgula 8 3 3 2 2 2" xfId="25822" xr:uid="{00000000-0005-0000-0000-000067A80000}"/>
    <cellStyle name="Vírgula 8 3 3 2 3" xfId="36002" xr:uid="{00000000-0005-0000-0000-000068A80000}"/>
    <cellStyle name="Vírgula 8 3 3 2 4" xfId="15641" xr:uid="{00000000-0005-0000-0000-000069A80000}"/>
    <cellStyle name="Vírgula 8 3 3 2 5" xfId="6635" xr:uid="{00000000-0005-0000-0000-00006AA80000}"/>
    <cellStyle name="Vírgula 8 3 3 3" xfId="2115" xr:uid="{00000000-0005-0000-0000-00006BA80000}"/>
    <cellStyle name="Vírgula 8 3 3 3 2" xfId="27575" xr:uid="{00000000-0005-0000-0000-00006CA80000}"/>
    <cellStyle name="Vírgula 8 3 3 3 3" xfId="37755" xr:uid="{00000000-0005-0000-0000-00006DA80000}"/>
    <cellStyle name="Vírgula 8 3 3 3 4" xfId="17394" xr:uid="{00000000-0005-0000-0000-00006EA80000}"/>
    <cellStyle name="Vírgula 8 3 3 3 5" xfId="8388" xr:uid="{00000000-0005-0000-0000-00006FA80000}"/>
    <cellStyle name="Vírgula 8 3 3 4" xfId="3463" xr:uid="{00000000-0005-0000-0000-000070A80000}"/>
    <cellStyle name="Vírgula 8 3 3 4 2" xfId="29565" xr:uid="{00000000-0005-0000-0000-000071A80000}"/>
    <cellStyle name="Vírgula 8 3 3 4 3" xfId="39745" xr:uid="{00000000-0005-0000-0000-000072A80000}"/>
    <cellStyle name="Vírgula 8 3 3 4 4" xfId="19385" xr:uid="{00000000-0005-0000-0000-000073A80000}"/>
    <cellStyle name="Vírgula 8 3 3 4 5" xfId="10381" xr:uid="{00000000-0005-0000-0000-000074A80000}"/>
    <cellStyle name="Vírgula 8 3 3 5" xfId="24070" xr:uid="{00000000-0005-0000-0000-000075A80000}"/>
    <cellStyle name="Vírgula 8 3 3 6" xfId="34250" xr:uid="{00000000-0005-0000-0000-000076A80000}"/>
    <cellStyle name="Vírgula 8 3 3 7" xfId="13889" xr:uid="{00000000-0005-0000-0000-000077A80000}"/>
    <cellStyle name="Vírgula 8 3 3 8" xfId="4883" xr:uid="{00000000-0005-0000-0000-000078A80000}"/>
    <cellStyle name="Vírgula 8 3 4" xfId="1104" xr:uid="{00000000-0005-0000-0000-000079A80000}"/>
    <cellStyle name="Vírgula 8 3 4 2" xfId="2454" xr:uid="{00000000-0005-0000-0000-00007AA80000}"/>
    <cellStyle name="Vírgula 8 3 4 2 2" xfId="24946" xr:uid="{00000000-0005-0000-0000-00007BA80000}"/>
    <cellStyle name="Vírgula 8 3 4 3" xfId="35126" xr:uid="{00000000-0005-0000-0000-00007CA80000}"/>
    <cellStyle name="Vírgula 8 3 4 4" xfId="14765" xr:uid="{00000000-0005-0000-0000-00007DA80000}"/>
    <cellStyle name="Vírgula 8 3 4 5" xfId="5759" xr:uid="{00000000-0005-0000-0000-00007EA80000}"/>
    <cellStyle name="Vírgula 8 3 5" xfId="1780" xr:uid="{00000000-0005-0000-0000-00007FA80000}"/>
    <cellStyle name="Vírgula 8 3 5 2" xfId="26699" xr:uid="{00000000-0005-0000-0000-000080A80000}"/>
    <cellStyle name="Vírgula 8 3 5 3" xfId="36879" xr:uid="{00000000-0005-0000-0000-000081A80000}"/>
    <cellStyle name="Vírgula 8 3 5 4" xfId="16518" xr:uid="{00000000-0005-0000-0000-000082A80000}"/>
    <cellStyle name="Vírgula 8 3 5 5" xfId="7512" xr:uid="{00000000-0005-0000-0000-000083A80000}"/>
    <cellStyle name="Vírgula 8 3 6" xfId="3128" xr:uid="{00000000-0005-0000-0000-000084A80000}"/>
    <cellStyle name="Vírgula 8 3 6 2" xfId="28689" xr:uid="{00000000-0005-0000-0000-000085A80000}"/>
    <cellStyle name="Vírgula 8 3 6 3" xfId="38869" xr:uid="{00000000-0005-0000-0000-000086A80000}"/>
    <cellStyle name="Vírgula 8 3 6 4" xfId="18509" xr:uid="{00000000-0005-0000-0000-000087A80000}"/>
    <cellStyle name="Vírgula 8 3 6 5" xfId="9505" xr:uid="{00000000-0005-0000-0000-000088A80000}"/>
    <cellStyle name="Vírgula 8 3 7" xfId="11258" xr:uid="{00000000-0005-0000-0000-000089A80000}"/>
    <cellStyle name="Vírgula 8 3 7 2" xfId="30442" xr:uid="{00000000-0005-0000-0000-00008AA80000}"/>
    <cellStyle name="Vírgula 8 3 7 3" xfId="40622" xr:uid="{00000000-0005-0000-0000-00008BA80000}"/>
    <cellStyle name="Vírgula 8 3 7 4" xfId="20262" xr:uid="{00000000-0005-0000-0000-00008CA80000}"/>
    <cellStyle name="Vírgula 8 3 8" xfId="12134" xr:uid="{00000000-0005-0000-0000-00008DA80000}"/>
    <cellStyle name="Vírgula 8 3 8 2" xfId="31318" xr:uid="{00000000-0005-0000-0000-00008EA80000}"/>
    <cellStyle name="Vírgula 8 3 8 3" xfId="41498" xr:uid="{00000000-0005-0000-0000-00008FA80000}"/>
    <cellStyle name="Vírgula 8 3 8 4" xfId="21138" xr:uid="{00000000-0005-0000-0000-000090A80000}"/>
    <cellStyle name="Vírgula 8 3 9" xfId="22015" xr:uid="{00000000-0005-0000-0000-000091A80000}"/>
    <cellStyle name="Vírgula 8 3 9 2" xfId="32195" xr:uid="{00000000-0005-0000-0000-000092A80000}"/>
    <cellStyle name="Vírgula 8 3 9 3" xfId="42375" xr:uid="{00000000-0005-0000-0000-000093A80000}"/>
    <cellStyle name="Vírgula 8 4" xfId="504" xr:uid="{00000000-0005-0000-0000-000094A80000}"/>
    <cellStyle name="Vírgula 8 4 10" xfId="33593" xr:uid="{00000000-0005-0000-0000-000095A80000}"/>
    <cellStyle name="Vírgula 8 4 11" xfId="13232" xr:uid="{00000000-0005-0000-0000-000096A80000}"/>
    <cellStyle name="Vírgula 8 4 12" xfId="4225" xr:uid="{00000000-0005-0000-0000-000097A80000}"/>
    <cellStyle name="Vírgula 8 4 2" xfId="839" xr:uid="{00000000-0005-0000-0000-000098A80000}"/>
    <cellStyle name="Vírgula 8 4 2 2" xfId="1512" xr:uid="{00000000-0005-0000-0000-000099A80000}"/>
    <cellStyle name="Vírgula 8 4 2 2 2" xfId="2862" xr:uid="{00000000-0005-0000-0000-00009AA80000}"/>
    <cellStyle name="Vírgula 8 4 2 2 2 2" xfId="26041" xr:uid="{00000000-0005-0000-0000-00009BA80000}"/>
    <cellStyle name="Vírgula 8 4 2 2 3" xfId="36221" xr:uid="{00000000-0005-0000-0000-00009CA80000}"/>
    <cellStyle name="Vírgula 8 4 2 2 4" xfId="15860" xr:uid="{00000000-0005-0000-0000-00009DA80000}"/>
    <cellStyle name="Vírgula 8 4 2 2 5" xfId="6854" xr:uid="{00000000-0005-0000-0000-00009EA80000}"/>
    <cellStyle name="Vírgula 8 4 2 3" xfId="2188" xr:uid="{00000000-0005-0000-0000-00009FA80000}"/>
    <cellStyle name="Vírgula 8 4 2 3 2" xfId="27794" xr:uid="{00000000-0005-0000-0000-0000A0A80000}"/>
    <cellStyle name="Vírgula 8 4 2 3 3" xfId="37974" xr:uid="{00000000-0005-0000-0000-0000A1A80000}"/>
    <cellStyle name="Vírgula 8 4 2 3 4" xfId="17613" xr:uid="{00000000-0005-0000-0000-0000A2A80000}"/>
    <cellStyle name="Vírgula 8 4 2 3 5" xfId="8607" xr:uid="{00000000-0005-0000-0000-0000A3A80000}"/>
    <cellStyle name="Vírgula 8 4 2 4" xfId="3536" xr:uid="{00000000-0005-0000-0000-0000A4A80000}"/>
    <cellStyle name="Vírgula 8 4 2 4 2" xfId="29784" xr:uid="{00000000-0005-0000-0000-0000A5A80000}"/>
    <cellStyle name="Vírgula 8 4 2 4 3" xfId="39964" xr:uid="{00000000-0005-0000-0000-0000A6A80000}"/>
    <cellStyle name="Vírgula 8 4 2 4 4" xfId="19604" xr:uid="{00000000-0005-0000-0000-0000A7A80000}"/>
    <cellStyle name="Vírgula 8 4 2 4 5" xfId="10600" xr:uid="{00000000-0005-0000-0000-0000A8A80000}"/>
    <cellStyle name="Vírgula 8 4 2 5" xfId="24289" xr:uid="{00000000-0005-0000-0000-0000A9A80000}"/>
    <cellStyle name="Vírgula 8 4 2 6" xfId="34469" xr:uid="{00000000-0005-0000-0000-0000AAA80000}"/>
    <cellStyle name="Vírgula 8 4 2 7" xfId="14108" xr:uid="{00000000-0005-0000-0000-0000ABA80000}"/>
    <cellStyle name="Vírgula 8 4 2 8" xfId="5102" xr:uid="{00000000-0005-0000-0000-0000ACA80000}"/>
    <cellStyle name="Vírgula 8 4 3" xfId="1177" xr:uid="{00000000-0005-0000-0000-0000ADA80000}"/>
    <cellStyle name="Vírgula 8 4 3 2" xfId="2527" xr:uid="{00000000-0005-0000-0000-0000AEA80000}"/>
    <cellStyle name="Vírgula 8 4 3 2 2" xfId="25165" xr:uid="{00000000-0005-0000-0000-0000AFA80000}"/>
    <cellStyle name="Vírgula 8 4 3 3" xfId="35345" xr:uid="{00000000-0005-0000-0000-0000B0A80000}"/>
    <cellStyle name="Vírgula 8 4 3 4" xfId="14984" xr:uid="{00000000-0005-0000-0000-0000B1A80000}"/>
    <cellStyle name="Vírgula 8 4 3 5" xfId="5978" xr:uid="{00000000-0005-0000-0000-0000B2A80000}"/>
    <cellStyle name="Vírgula 8 4 4" xfId="1853" xr:uid="{00000000-0005-0000-0000-0000B3A80000}"/>
    <cellStyle name="Vírgula 8 4 4 2" xfId="26918" xr:uid="{00000000-0005-0000-0000-0000B4A80000}"/>
    <cellStyle name="Vírgula 8 4 4 3" xfId="37098" xr:uid="{00000000-0005-0000-0000-0000B5A80000}"/>
    <cellStyle name="Vírgula 8 4 4 4" xfId="16737" xr:uid="{00000000-0005-0000-0000-0000B6A80000}"/>
    <cellStyle name="Vírgula 8 4 4 5" xfId="7731" xr:uid="{00000000-0005-0000-0000-0000B7A80000}"/>
    <cellStyle name="Vírgula 8 4 5" xfId="3201" xr:uid="{00000000-0005-0000-0000-0000B8A80000}"/>
    <cellStyle name="Vírgula 8 4 5 2" xfId="28908" xr:uid="{00000000-0005-0000-0000-0000B9A80000}"/>
    <cellStyle name="Vírgula 8 4 5 3" xfId="39088" xr:uid="{00000000-0005-0000-0000-0000BAA80000}"/>
    <cellStyle name="Vírgula 8 4 5 4" xfId="18728" xr:uid="{00000000-0005-0000-0000-0000BBA80000}"/>
    <cellStyle name="Vírgula 8 4 5 5" xfId="9724" xr:uid="{00000000-0005-0000-0000-0000BCA80000}"/>
    <cellStyle name="Vírgula 8 4 6" xfId="11477" xr:uid="{00000000-0005-0000-0000-0000BDA80000}"/>
    <cellStyle name="Vírgula 8 4 6 2" xfId="30661" xr:uid="{00000000-0005-0000-0000-0000BEA80000}"/>
    <cellStyle name="Vírgula 8 4 6 3" xfId="40841" xr:uid="{00000000-0005-0000-0000-0000BFA80000}"/>
    <cellStyle name="Vírgula 8 4 6 4" xfId="20481" xr:uid="{00000000-0005-0000-0000-0000C0A80000}"/>
    <cellStyle name="Vírgula 8 4 7" xfId="12353" xr:uid="{00000000-0005-0000-0000-0000C1A80000}"/>
    <cellStyle name="Vírgula 8 4 7 2" xfId="31537" xr:uid="{00000000-0005-0000-0000-0000C2A80000}"/>
    <cellStyle name="Vírgula 8 4 7 3" xfId="41717" xr:uid="{00000000-0005-0000-0000-0000C3A80000}"/>
    <cellStyle name="Vírgula 8 4 7 4" xfId="21357" xr:uid="{00000000-0005-0000-0000-0000C4A80000}"/>
    <cellStyle name="Vírgula 8 4 8" xfId="22234" xr:uid="{00000000-0005-0000-0000-0000C5A80000}"/>
    <cellStyle name="Vírgula 8 4 8 2" xfId="32414" xr:uid="{00000000-0005-0000-0000-0000C6A80000}"/>
    <cellStyle name="Vírgula 8 4 8 3" xfId="42594" xr:uid="{00000000-0005-0000-0000-0000C7A80000}"/>
    <cellStyle name="Vírgula 8 4 9" xfId="23413" xr:uid="{00000000-0005-0000-0000-0000C8A80000}"/>
    <cellStyle name="Vírgula 8 5" xfId="673" xr:uid="{00000000-0005-0000-0000-0000C9A80000}"/>
    <cellStyle name="Vírgula 8 5 2" xfId="1346" xr:uid="{00000000-0005-0000-0000-0000CAA80000}"/>
    <cellStyle name="Vírgula 8 5 2 2" xfId="2696" xr:uid="{00000000-0005-0000-0000-0000CBA80000}"/>
    <cellStyle name="Vírgula 8 5 2 2 2" xfId="25603" xr:uid="{00000000-0005-0000-0000-0000CCA80000}"/>
    <cellStyle name="Vírgula 8 5 2 3" xfId="35783" xr:uid="{00000000-0005-0000-0000-0000CDA80000}"/>
    <cellStyle name="Vírgula 8 5 2 4" xfId="15422" xr:uid="{00000000-0005-0000-0000-0000CEA80000}"/>
    <cellStyle name="Vírgula 8 5 2 5" xfId="6416" xr:uid="{00000000-0005-0000-0000-0000CFA80000}"/>
    <cellStyle name="Vírgula 8 5 3" xfId="2022" xr:uid="{00000000-0005-0000-0000-0000D0A80000}"/>
    <cellStyle name="Vírgula 8 5 3 2" xfId="27356" xr:uid="{00000000-0005-0000-0000-0000D1A80000}"/>
    <cellStyle name="Vírgula 8 5 3 3" xfId="37536" xr:uid="{00000000-0005-0000-0000-0000D2A80000}"/>
    <cellStyle name="Vírgula 8 5 3 4" xfId="17175" xr:uid="{00000000-0005-0000-0000-0000D3A80000}"/>
    <cellStyle name="Vírgula 8 5 3 5" xfId="8169" xr:uid="{00000000-0005-0000-0000-0000D4A80000}"/>
    <cellStyle name="Vírgula 8 5 4" xfId="3370" xr:uid="{00000000-0005-0000-0000-0000D5A80000}"/>
    <cellStyle name="Vírgula 8 5 4 2" xfId="29346" xr:uid="{00000000-0005-0000-0000-0000D6A80000}"/>
    <cellStyle name="Vírgula 8 5 4 3" xfId="39526" xr:uid="{00000000-0005-0000-0000-0000D7A80000}"/>
    <cellStyle name="Vírgula 8 5 4 4" xfId="19166" xr:uid="{00000000-0005-0000-0000-0000D8A80000}"/>
    <cellStyle name="Vírgula 8 5 4 5" xfId="10162" xr:uid="{00000000-0005-0000-0000-0000D9A80000}"/>
    <cellStyle name="Vírgula 8 5 5" xfId="23851" xr:uid="{00000000-0005-0000-0000-0000DAA80000}"/>
    <cellStyle name="Vírgula 8 5 6" xfId="34031" xr:uid="{00000000-0005-0000-0000-0000DBA80000}"/>
    <cellStyle name="Vírgula 8 5 7" xfId="13670" xr:uid="{00000000-0005-0000-0000-0000DCA80000}"/>
    <cellStyle name="Vírgula 8 5 8" xfId="4664" xr:uid="{00000000-0005-0000-0000-0000DDA80000}"/>
    <cellStyle name="Vírgula 8 6" xfId="1011" xr:uid="{00000000-0005-0000-0000-0000DEA80000}"/>
    <cellStyle name="Vírgula 8 6 2" xfId="2361" xr:uid="{00000000-0005-0000-0000-0000DFA80000}"/>
    <cellStyle name="Vírgula 8 6 2 2" xfId="28250" xr:uid="{00000000-0005-0000-0000-0000E0A80000}"/>
    <cellStyle name="Vírgula 8 6 2 3" xfId="38430" xr:uid="{00000000-0005-0000-0000-0000E1A80000}"/>
    <cellStyle name="Vírgula 8 6 2 4" xfId="18070" xr:uid="{00000000-0005-0000-0000-0000E2A80000}"/>
    <cellStyle name="Vírgula 8 6 2 5" xfId="9066" xr:uid="{00000000-0005-0000-0000-0000E3A80000}"/>
    <cellStyle name="Vírgula 8 6 3" xfId="24727" xr:uid="{00000000-0005-0000-0000-0000E4A80000}"/>
    <cellStyle name="Vírgula 8 6 4" xfId="34907" xr:uid="{00000000-0005-0000-0000-0000E5A80000}"/>
    <cellStyle name="Vírgula 8 6 5" xfId="14546" xr:uid="{00000000-0005-0000-0000-0000E6A80000}"/>
    <cellStyle name="Vírgula 8 6 6" xfId="5540" xr:uid="{00000000-0005-0000-0000-0000E7A80000}"/>
    <cellStyle name="Vírgula 8 7" xfId="1687" xr:uid="{00000000-0005-0000-0000-0000E8A80000}"/>
    <cellStyle name="Vírgula 8 7 2" xfId="26480" xr:uid="{00000000-0005-0000-0000-0000E9A80000}"/>
    <cellStyle name="Vírgula 8 7 3" xfId="36660" xr:uid="{00000000-0005-0000-0000-0000EAA80000}"/>
    <cellStyle name="Vírgula 8 7 4" xfId="16299" xr:uid="{00000000-0005-0000-0000-0000EBA80000}"/>
    <cellStyle name="Vírgula 8 7 5" xfId="7293" xr:uid="{00000000-0005-0000-0000-0000ECA80000}"/>
    <cellStyle name="Vírgula 8 8" xfId="3035" xr:uid="{00000000-0005-0000-0000-0000EDA80000}"/>
    <cellStyle name="Vírgula 8 8 2" xfId="28470" xr:uid="{00000000-0005-0000-0000-0000EEA80000}"/>
    <cellStyle name="Vírgula 8 8 3" xfId="38650" xr:uid="{00000000-0005-0000-0000-0000EFA80000}"/>
    <cellStyle name="Vírgula 8 8 4" xfId="18290" xr:uid="{00000000-0005-0000-0000-0000F0A80000}"/>
    <cellStyle name="Vírgula 8 8 5" xfId="9286" xr:uid="{00000000-0005-0000-0000-0000F1A80000}"/>
    <cellStyle name="Vírgula 8 9" xfId="11039" xr:uid="{00000000-0005-0000-0000-0000F2A80000}"/>
    <cellStyle name="Vírgula 8 9 2" xfId="30223" xr:uid="{00000000-0005-0000-0000-0000F3A80000}"/>
    <cellStyle name="Vírgula 8 9 3" xfId="40403" xr:uid="{00000000-0005-0000-0000-0000F4A80000}"/>
    <cellStyle name="Vírgula 8 9 4" xfId="20043" xr:uid="{00000000-0005-0000-0000-0000F5A80000}"/>
    <cellStyle name="Vírgula 9" xfId="339" xr:uid="{00000000-0005-0000-0000-0000F6A80000}"/>
    <cellStyle name="Vírgula 9 10" xfId="11918" xr:uid="{00000000-0005-0000-0000-0000F7A80000}"/>
    <cellStyle name="Vírgula 9 10 2" xfId="31102" xr:uid="{00000000-0005-0000-0000-0000F8A80000}"/>
    <cellStyle name="Vírgula 9 10 3" xfId="41282" xr:uid="{00000000-0005-0000-0000-0000F9A80000}"/>
    <cellStyle name="Vírgula 9 10 4" xfId="20922" xr:uid="{00000000-0005-0000-0000-0000FAA80000}"/>
    <cellStyle name="Vírgula 9 11" xfId="21799" xr:uid="{00000000-0005-0000-0000-0000FBA80000}"/>
    <cellStyle name="Vírgula 9 11 2" xfId="31979" xr:uid="{00000000-0005-0000-0000-0000FCA80000}"/>
    <cellStyle name="Vírgula 9 11 3" xfId="42159" xr:uid="{00000000-0005-0000-0000-0000FDA80000}"/>
    <cellStyle name="Vírgula 9 12" xfId="22695" xr:uid="{00000000-0005-0000-0000-0000FEA80000}"/>
    <cellStyle name="Vírgula 9 12 2" xfId="32875" xr:uid="{00000000-0005-0000-0000-0000FFA80000}"/>
    <cellStyle name="Vírgula 9 12 3" xfId="43055" xr:uid="{00000000-0005-0000-0000-000000A90000}"/>
    <cellStyle name="Vírgula 9 13" xfId="22934" xr:uid="{00000000-0005-0000-0000-000001A90000}"/>
    <cellStyle name="Vírgula 9 14" xfId="33114" xr:uid="{00000000-0005-0000-0000-000002A90000}"/>
    <cellStyle name="Vírgula 9 15" xfId="43294" xr:uid="{00000000-0005-0000-0000-000003A90000}"/>
    <cellStyle name="Vírgula 9 16" xfId="43533" xr:uid="{00000000-0005-0000-0000-000004A90000}"/>
    <cellStyle name="Vírgula 9 17" xfId="12797" xr:uid="{00000000-0005-0000-0000-000005A90000}"/>
    <cellStyle name="Vírgula 9 18" xfId="3789" xr:uid="{00000000-0005-0000-0000-000006A90000}"/>
    <cellStyle name="Vírgula 9 2" xfId="433" xr:uid="{00000000-0005-0000-0000-000007A90000}"/>
    <cellStyle name="Vírgula 9 2 10" xfId="21917" xr:uid="{00000000-0005-0000-0000-000008A90000}"/>
    <cellStyle name="Vírgula 9 2 10 2" xfId="32097" xr:uid="{00000000-0005-0000-0000-000009A90000}"/>
    <cellStyle name="Vírgula 9 2 10 3" xfId="42277" xr:uid="{00000000-0005-0000-0000-00000AA90000}"/>
    <cellStyle name="Vírgula 9 2 11" xfId="22813" xr:uid="{00000000-0005-0000-0000-00000BA90000}"/>
    <cellStyle name="Vírgula 9 2 11 2" xfId="32993" xr:uid="{00000000-0005-0000-0000-00000CA90000}"/>
    <cellStyle name="Vírgula 9 2 11 3" xfId="43173" xr:uid="{00000000-0005-0000-0000-00000DA90000}"/>
    <cellStyle name="Vírgula 9 2 12" xfId="23052" xr:uid="{00000000-0005-0000-0000-00000EA90000}"/>
    <cellStyle name="Vírgula 9 2 13" xfId="33232" xr:uid="{00000000-0005-0000-0000-00000FA90000}"/>
    <cellStyle name="Vírgula 9 2 14" xfId="43412" xr:uid="{00000000-0005-0000-0000-000010A90000}"/>
    <cellStyle name="Vírgula 9 2 15" xfId="43651" xr:uid="{00000000-0005-0000-0000-000011A90000}"/>
    <cellStyle name="Vírgula 9 2 16" xfId="12915" xr:uid="{00000000-0005-0000-0000-000012A90000}"/>
    <cellStyle name="Vírgula 9 2 17" xfId="3908" xr:uid="{00000000-0005-0000-0000-000013A90000}"/>
    <cellStyle name="Vírgula 9 2 2" xfId="599" xr:uid="{00000000-0005-0000-0000-000014A90000}"/>
    <cellStyle name="Vírgula 9 2 2 10" xfId="23315" xr:uid="{00000000-0005-0000-0000-000015A90000}"/>
    <cellStyle name="Vírgula 9 2 2 11" xfId="33495" xr:uid="{00000000-0005-0000-0000-000016A90000}"/>
    <cellStyle name="Vírgula 9 2 2 12" xfId="13134" xr:uid="{00000000-0005-0000-0000-000017A90000}"/>
    <cellStyle name="Vírgula 9 2 2 13" xfId="4127" xr:uid="{00000000-0005-0000-0000-000018A90000}"/>
    <cellStyle name="Vírgula 9 2 2 2" xfId="934" xr:uid="{00000000-0005-0000-0000-000019A90000}"/>
    <cellStyle name="Vírgula 9 2 2 2 10" xfId="33933" xr:uid="{00000000-0005-0000-0000-00001AA90000}"/>
    <cellStyle name="Vírgula 9 2 2 2 11" xfId="13572" xr:uid="{00000000-0005-0000-0000-00001BA90000}"/>
    <cellStyle name="Vírgula 9 2 2 2 12" xfId="4565" xr:uid="{00000000-0005-0000-0000-00001CA90000}"/>
    <cellStyle name="Vírgula 9 2 2 2 2" xfId="1607" xr:uid="{00000000-0005-0000-0000-00001DA90000}"/>
    <cellStyle name="Vírgula 9 2 2 2 2 2" xfId="2957" xr:uid="{00000000-0005-0000-0000-00001EA90000}"/>
    <cellStyle name="Vírgula 9 2 2 2 2 2 2" xfId="26381" xr:uid="{00000000-0005-0000-0000-00001FA90000}"/>
    <cellStyle name="Vírgula 9 2 2 2 2 2 3" xfId="36561" xr:uid="{00000000-0005-0000-0000-000020A90000}"/>
    <cellStyle name="Vírgula 9 2 2 2 2 2 4" xfId="16200" xr:uid="{00000000-0005-0000-0000-000021A90000}"/>
    <cellStyle name="Vírgula 9 2 2 2 2 2 5" xfId="7194" xr:uid="{00000000-0005-0000-0000-000022A90000}"/>
    <cellStyle name="Vírgula 9 2 2 2 2 3" xfId="8947" xr:uid="{00000000-0005-0000-0000-000023A90000}"/>
    <cellStyle name="Vírgula 9 2 2 2 2 3 2" xfId="28134" xr:uid="{00000000-0005-0000-0000-000024A90000}"/>
    <cellStyle name="Vírgula 9 2 2 2 2 3 3" xfId="38314" xr:uid="{00000000-0005-0000-0000-000025A90000}"/>
    <cellStyle name="Vírgula 9 2 2 2 2 3 4" xfId="17953" xr:uid="{00000000-0005-0000-0000-000026A90000}"/>
    <cellStyle name="Vírgula 9 2 2 2 2 4" xfId="10940" xr:uid="{00000000-0005-0000-0000-000027A90000}"/>
    <cellStyle name="Vírgula 9 2 2 2 2 4 2" xfId="30124" xr:uid="{00000000-0005-0000-0000-000028A90000}"/>
    <cellStyle name="Vírgula 9 2 2 2 2 4 3" xfId="40304" xr:uid="{00000000-0005-0000-0000-000029A90000}"/>
    <cellStyle name="Vírgula 9 2 2 2 2 4 4" xfId="19944" xr:uid="{00000000-0005-0000-0000-00002AA90000}"/>
    <cellStyle name="Vírgula 9 2 2 2 2 5" xfId="24629" xr:uid="{00000000-0005-0000-0000-00002BA90000}"/>
    <cellStyle name="Vírgula 9 2 2 2 2 6" xfId="34809" xr:uid="{00000000-0005-0000-0000-00002CA90000}"/>
    <cellStyle name="Vírgula 9 2 2 2 2 7" xfId="14448" xr:uid="{00000000-0005-0000-0000-00002DA90000}"/>
    <cellStyle name="Vírgula 9 2 2 2 2 8" xfId="5442" xr:uid="{00000000-0005-0000-0000-00002EA90000}"/>
    <cellStyle name="Vírgula 9 2 2 2 3" xfId="2283" xr:uid="{00000000-0005-0000-0000-00002FA90000}"/>
    <cellStyle name="Vírgula 9 2 2 2 3 2" xfId="25505" xr:uid="{00000000-0005-0000-0000-000030A90000}"/>
    <cellStyle name="Vírgula 9 2 2 2 3 3" xfId="35685" xr:uid="{00000000-0005-0000-0000-000031A90000}"/>
    <cellStyle name="Vírgula 9 2 2 2 3 4" xfId="15324" xr:uid="{00000000-0005-0000-0000-000032A90000}"/>
    <cellStyle name="Vírgula 9 2 2 2 3 5" xfId="6318" xr:uid="{00000000-0005-0000-0000-000033A90000}"/>
    <cellStyle name="Vírgula 9 2 2 2 4" xfId="3631" xr:uid="{00000000-0005-0000-0000-000034A90000}"/>
    <cellStyle name="Vírgula 9 2 2 2 4 2" xfId="27258" xr:uid="{00000000-0005-0000-0000-000035A90000}"/>
    <cellStyle name="Vírgula 9 2 2 2 4 3" xfId="37438" xr:uid="{00000000-0005-0000-0000-000036A90000}"/>
    <cellStyle name="Vírgula 9 2 2 2 4 4" xfId="17077" xr:uid="{00000000-0005-0000-0000-000037A90000}"/>
    <cellStyle name="Vírgula 9 2 2 2 4 5" xfId="8071" xr:uid="{00000000-0005-0000-0000-000038A90000}"/>
    <cellStyle name="Vírgula 9 2 2 2 5" xfId="10064" xr:uid="{00000000-0005-0000-0000-000039A90000}"/>
    <cellStyle name="Vírgula 9 2 2 2 5 2" xfId="29248" xr:uid="{00000000-0005-0000-0000-00003AA90000}"/>
    <cellStyle name="Vírgula 9 2 2 2 5 3" xfId="39428" xr:uid="{00000000-0005-0000-0000-00003BA90000}"/>
    <cellStyle name="Vírgula 9 2 2 2 5 4" xfId="19068" xr:uid="{00000000-0005-0000-0000-00003CA90000}"/>
    <cellStyle name="Vírgula 9 2 2 2 6" xfId="11817" xr:uid="{00000000-0005-0000-0000-00003DA90000}"/>
    <cellStyle name="Vírgula 9 2 2 2 6 2" xfId="31001" xr:uid="{00000000-0005-0000-0000-00003EA90000}"/>
    <cellStyle name="Vírgula 9 2 2 2 6 3" xfId="41181" xr:uid="{00000000-0005-0000-0000-00003FA90000}"/>
    <cellStyle name="Vírgula 9 2 2 2 6 4" xfId="20821" xr:uid="{00000000-0005-0000-0000-000040A90000}"/>
    <cellStyle name="Vírgula 9 2 2 2 7" xfId="12693" xr:uid="{00000000-0005-0000-0000-000041A90000}"/>
    <cellStyle name="Vírgula 9 2 2 2 7 2" xfId="31877" xr:uid="{00000000-0005-0000-0000-000042A90000}"/>
    <cellStyle name="Vírgula 9 2 2 2 7 3" xfId="42057" xr:uid="{00000000-0005-0000-0000-000043A90000}"/>
    <cellStyle name="Vírgula 9 2 2 2 7 4" xfId="21697" xr:uid="{00000000-0005-0000-0000-000044A90000}"/>
    <cellStyle name="Vírgula 9 2 2 2 8" xfId="22574" xr:uid="{00000000-0005-0000-0000-000045A90000}"/>
    <cellStyle name="Vírgula 9 2 2 2 8 2" xfId="32754" xr:uid="{00000000-0005-0000-0000-000046A90000}"/>
    <cellStyle name="Vírgula 9 2 2 2 8 3" xfId="42934" xr:uid="{00000000-0005-0000-0000-000047A90000}"/>
    <cellStyle name="Vírgula 9 2 2 2 9" xfId="23753" xr:uid="{00000000-0005-0000-0000-000048A90000}"/>
    <cellStyle name="Vírgula 9 2 2 3" xfId="1272" xr:uid="{00000000-0005-0000-0000-000049A90000}"/>
    <cellStyle name="Vírgula 9 2 2 3 2" xfId="2622" xr:uid="{00000000-0005-0000-0000-00004AA90000}"/>
    <cellStyle name="Vírgula 9 2 2 3 2 2" xfId="25943" xr:uid="{00000000-0005-0000-0000-00004BA90000}"/>
    <cellStyle name="Vírgula 9 2 2 3 2 3" xfId="36123" xr:uid="{00000000-0005-0000-0000-00004CA90000}"/>
    <cellStyle name="Vírgula 9 2 2 3 2 4" xfId="15762" xr:uid="{00000000-0005-0000-0000-00004DA90000}"/>
    <cellStyle name="Vírgula 9 2 2 3 2 5" xfId="6756" xr:uid="{00000000-0005-0000-0000-00004EA90000}"/>
    <cellStyle name="Vírgula 9 2 2 3 3" xfId="8509" xr:uid="{00000000-0005-0000-0000-00004FA90000}"/>
    <cellStyle name="Vírgula 9 2 2 3 3 2" xfId="27696" xr:uid="{00000000-0005-0000-0000-000050A90000}"/>
    <cellStyle name="Vírgula 9 2 2 3 3 3" xfId="37876" xr:uid="{00000000-0005-0000-0000-000051A90000}"/>
    <cellStyle name="Vírgula 9 2 2 3 3 4" xfId="17515" xr:uid="{00000000-0005-0000-0000-000052A90000}"/>
    <cellStyle name="Vírgula 9 2 2 3 4" xfId="10502" xr:uid="{00000000-0005-0000-0000-000053A90000}"/>
    <cellStyle name="Vírgula 9 2 2 3 4 2" xfId="29686" xr:uid="{00000000-0005-0000-0000-000054A90000}"/>
    <cellStyle name="Vírgula 9 2 2 3 4 3" xfId="39866" xr:uid="{00000000-0005-0000-0000-000055A90000}"/>
    <cellStyle name="Vírgula 9 2 2 3 4 4" xfId="19506" xr:uid="{00000000-0005-0000-0000-000056A90000}"/>
    <cellStyle name="Vírgula 9 2 2 3 5" xfId="24191" xr:uid="{00000000-0005-0000-0000-000057A90000}"/>
    <cellStyle name="Vírgula 9 2 2 3 6" xfId="34371" xr:uid="{00000000-0005-0000-0000-000058A90000}"/>
    <cellStyle name="Vírgula 9 2 2 3 7" xfId="14010" xr:uid="{00000000-0005-0000-0000-000059A90000}"/>
    <cellStyle name="Vírgula 9 2 2 3 8" xfId="5004" xr:uid="{00000000-0005-0000-0000-00005AA90000}"/>
    <cellStyle name="Vírgula 9 2 2 4" xfId="1948" xr:uid="{00000000-0005-0000-0000-00005BA90000}"/>
    <cellStyle name="Vírgula 9 2 2 4 2" xfId="25067" xr:uid="{00000000-0005-0000-0000-00005CA90000}"/>
    <cellStyle name="Vírgula 9 2 2 4 3" xfId="35247" xr:uid="{00000000-0005-0000-0000-00005DA90000}"/>
    <cellStyle name="Vírgula 9 2 2 4 4" xfId="14886" xr:uid="{00000000-0005-0000-0000-00005EA90000}"/>
    <cellStyle name="Vírgula 9 2 2 4 5" xfId="5880" xr:uid="{00000000-0005-0000-0000-00005FA90000}"/>
    <cellStyle name="Vírgula 9 2 2 5" xfId="3296" xr:uid="{00000000-0005-0000-0000-000060A90000}"/>
    <cellStyle name="Vírgula 9 2 2 5 2" xfId="26820" xr:uid="{00000000-0005-0000-0000-000061A90000}"/>
    <cellStyle name="Vírgula 9 2 2 5 3" xfId="37000" xr:uid="{00000000-0005-0000-0000-000062A90000}"/>
    <cellStyle name="Vírgula 9 2 2 5 4" xfId="16639" xr:uid="{00000000-0005-0000-0000-000063A90000}"/>
    <cellStyle name="Vírgula 9 2 2 5 5" xfId="7633" xr:uid="{00000000-0005-0000-0000-000064A90000}"/>
    <cellStyle name="Vírgula 9 2 2 6" xfId="9626" xr:uid="{00000000-0005-0000-0000-000065A90000}"/>
    <cellStyle name="Vírgula 9 2 2 6 2" xfId="28810" xr:uid="{00000000-0005-0000-0000-000066A90000}"/>
    <cellStyle name="Vírgula 9 2 2 6 3" xfId="38990" xr:uid="{00000000-0005-0000-0000-000067A90000}"/>
    <cellStyle name="Vírgula 9 2 2 6 4" xfId="18630" xr:uid="{00000000-0005-0000-0000-000068A90000}"/>
    <cellStyle name="Vírgula 9 2 2 7" xfId="11379" xr:uid="{00000000-0005-0000-0000-000069A90000}"/>
    <cellStyle name="Vírgula 9 2 2 7 2" xfId="30563" xr:uid="{00000000-0005-0000-0000-00006AA90000}"/>
    <cellStyle name="Vírgula 9 2 2 7 3" xfId="40743" xr:uid="{00000000-0005-0000-0000-00006BA90000}"/>
    <cellStyle name="Vírgula 9 2 2 7 4" xfId="20383" xr:uid="{00000000-0005-0000-0000-00006CA90000}"/>
    <cellStyle name="Vírgula 9 2 2 8" xfId="12255" xr:uid="{00000000-0005-0000-0000-00006DA90000}"/>
    <cellStyle name="Vírgula 9 2 2 8 2" xfId="31439" xr:uid="{00000000-0005-0000-0000-00006EA90000}"/>
    <cellStyle name="Vírgula 9 2 2 8 3" xfId="41619" xr:uid="{00000000-0005-0000-0000-00006FA90000}"/>
    <cellStyle name="Vírgula 9 2 2 8 4" xfId="21259" xr:uid="{00000000-0005-0000-0000-000070A90000}"/>
    <cellStyle name="Vírgula 9 2 2 9" xfId="22136" xr:uid="{00000000-0005-0000-0000-000071A90000}"/>
    <cellStyle name="Vírgula 9 2 2 9 2" xfId="32316" xr:uid="{00000000-0005-0000-0000-000072A90000}"/>
    <cellStyle name="Vírgula 9 2 2 9 3" xfId="42496" xr:uid="{00000000-0005-0000-0000-000073A90000}"/>
    <cellStyle name="Vírgula 9 2 3" xfId="768" xr:uid="{00000000-0005-0000-0000-000074A90000}"/>
    <cellStyle name="Vírgula 9 2 3 10" xfId="33714" xr:uid="{00000000-0005-0000-0000-000075A90000}"/>
    <cellStyle name="Vírgula 9 2 3 11" xfId="13353" xr:uid="{00000000-0005-0000-0000-000076A90000}"/>
    <cellStyle name="Vírgula 9 2 3 12" xfId="4346" xr:uid="{00000000-0005-0000-0000-000077A90000}"/>
    <cellStyle name="Vírgula 9 2 3 2" xfId="1441" xr:uid="{00000000-0005-0000-0000-000078A90000}"/>
    <cellStyle name="Vírgula 9 2 3 2 2" xfId="2791" xr:uid="{00000000-0005-0000-0000-000079A90000}"/>
    <cellStyle name="Vírgula 9 2 3 2 2 2" xfId="26162" xr:uid="{00000000-0005-0000-0000-00007AA90000}"/>
    <cellStyle name="Vírgula 9 2 3 2 2 3" xfId="36342" xr:uid="{00000000-0005-0000-0000-00007BA90000}"/>
    <cellStyle name="Vírgula 9 2 3 2 2 4" xfId="15981" xr:uid="{00000000-0005-0000-0000-00007CA90000}"/>
    <cellStyle name="Vírgula 9 2 3 2 2 5" xfId="6975" xr:uid="{00000000-0005-0000-0000-00007DA90000}"/>
    <cellStyle name="Vírgula 9 2 3 2 3" xfId="8728" xr:uid="{00000000-0005-0000-0000-00007EA90000}"/>
    <cellStyle name="Vírgula 9 2 3 2 3 2" xfId="27915" xr:uid="{00000000-0005-0000-0000-00007FA90000}"/>
    <cellStyle name="Vírgula 9 2 3 2 3 3" xfId="38095" xr:uid="{00000000-0005-0000-0000-000080A90000}"/>
    <cellStyle name="Vírgula 9 2 3 2 3 4" xfId="17734" xr:uid="{00000000-0005-0000-0000-000081A90000}"/>
    <cellStyle name="Vírgula 9 2 3 2 4" xfId="10721" xr:uid="{00000000-0005-0000-0000-000082A90000}"/>
    <cellStyle name="Vírgula 9 2 3 2 4 2" xfId="29905" xr:uid="{00000000-0005-0000-0000-000083A90000}"/>
    <cellStyle name="Vírgula 9 2 3 2 4 3" xfId="40085" xr:uid="{00000000-0005-0000-0000-000084A90000}"/>
    <cellStyle name="Vírgula 9 2 3 2 4 4" xfId="19725" xr:uid="{00000000-0005-0000-0000-000085A90000}"/>
    <cellStyle name="Vírgula 9 2 3 2 5" xfId="24410" xr:uid="{00000000-0005-0000-0000-000086A90000}"/>
    <cellStyle name="Vírgula 9 2 3 2 6" xfId="34590" xr:uid="{00000000-0005-0000-0000-000087A90000}"/>
    <cellStyle name="Vírgula 9 2 3 2 7" xfId="14229" xr:uid="{00000000-0005-0000-0000-000088A90000}"/>
    <cellStyle name="Vírgula 9 2 3 2 8" xfId="5223" xr:uid="{00000000-0005-0000-0000-000089A90000}"/>
    <cellStyle name="Vírgula 9 2 3 3" xfId="2117" xr:uid="{00000000-0005-0000-0000-00008AA90000}"/>
    <cellStyle name="Vírgula 9 2 3 3 2" xfId="25286" xr:uid="{00000000-0005-0000-0000-00008BA90000}"/>
    <cellStyle name="Vírgula 9 2 3 3 3" xfId="35466" xr:uid="{00000000-0005-0000-0000-00008CA90000}"/>
    <cellStyle name="Vírgula 9 2 3 3 4" xfId="15105" xr:uid="{00000000-0005-0000-0000-00008DA90000}"/>
    <cellStyle name="Vírgula 9 2 3 3 5" xfId="6099" xr:uid="{00000000-0005-0000-0000-00008EA90000}"/>
    <cellStyle name="Vírgula 9 2 3 4" xfId="3465" xr:uid="{00000000-0005-0000-0000-00008FA90000}"/>
    <cellStyle name="Vírgula 9 2 3 4 2" xfId="27039" xr:uid="{00000000-0005-0000-0000-000090A90000}"/>
    <cellStyle name="Vírgula 9 2 3 4 3" xfId="37219" xr:uid="{00000000-0005-0000-0000-000091A90000}"/>
    <cellStyle name="Vírgula 9 2 3 4 4" xfId="16858" xr:uid="{00000000-0005-0000-0000-000092A90000}"/>
    <cellStyle name="Vírgula 9 2 3 4 5" xfId="7852" xr:uid="{00000000-0005-0000-0000-000093A90000}"/>
    <cellStyle name="Vírgula 9 2 3 5" xfId="9845" xr:uid="{00000000-0005-0000-0000-000094A90000}"/>
    <cellStyle name="Vírgula 9 2 3 5 2" xfId="29029" xr:uid="{00000000-0005-0000-0000-000095A90000}"/>
    <cellStyle name="Vírgula 9 2 3 5 3" xfId="39209" xr:uid="{00000000-0005-0000-0000-000096A90000}"/>
    <cellStyle name="Vírgula 9 2 3 5 4" xfId="18849" xr:uid="{00000000-0005-0000-0000-000097A90000}"/>
    <cellStyle name="Vírgula 9 2 3 6" xfId="11598" xr:uid="{00000000-0005-0000-0000-000098A90000}"/>
    <cellStyle name="Vírgula 9 2 3 6 2" xfId="30782" xr:uid="{00000000-0005-0000-0000-000099A90000}"/>
    <cellStyle name="Vírgula 9 2 3 6 3" xfId="40962" xr:uid="{00000000-0005-0000-0000-00009AA90000}"/>
    <cellStyle name="Vírgula 9 2 3 6 4" xfId="20602" xr:uid="{00000000-0005-0000-0000-00009BA90000}"/>
    <cellStyle name="Vírgula 9 2 3 7" xfId="12474" xr:uid="{00000000-0005-0000-0000-00009CA90000}"/>
    <cellStyle name="Vírgula 9 2 3 7 2" xfId="31658" xr:uid="{00000000-0005-0000-0000-00009DA90000}"/>
    <cellStyle name="Vírgula 9 2 3 7 3" xfId="41838" xr:uid="{00000000-0005-0000-0000-00009EA90000}"/>
    <cellStyle name="Vírgula 9 2 3 7 4" xfId="21478" xr:uid="{00000000-0005-0000-0000-00009FA90000}"/>
    <cellStyle name="Vírgula 9 2 3 8" xfId="22355" xr:uid="{00000000-0005-0000-0000-0000A0A90000}"/>
    <cellStyle name="Vírgula 9 2 3 8 2" xfId="32535" xr:uid="{00000000-0005-0000-0000-0000A1A90000}"/>
    <cellStyle name="Vírgula 9 2 3 8 3" xfId="42715" xr:uid="{00000000-0005-0000-0000-0000A2A90000}"/>
    <cellStyle name="Vírgula 9 2 3 9" xfId="23534" xr:uid="{00000000-0005-0000-0000-0000A3A90000}"/>
    <cellStyle name="Vírgula 9 2 4" xfId="1106" xr:uid="{00000000-0005-0000-0000-0000A4A90000}"/>
    <cellStyle name="Vírgula 9 2 4 2" xfId="2456" xr:uid="{00000000-0005-0000-0000-0000A5A90000}"/>
    <cellStyle name="Vírgula 9 2 4 2 2" xfId="25724" xr:uid="{00000000-0005-0000-0000-0000A6A90000}"/>
    <cellStyle name="Vírgula 9 2 4 2 3" xfId="35904" xr:uid="{00000000-0005-0000-0000-0000A7A90000}"/>
    <cellStyle name="Vírgula 9 2 4 2 4" xfId="15543" xr:uid="{00000000-0005-0000-0000-0000A8A90000}"/>
    <cellStyle name="Vírgula 9 2 4 2 5" xfId="6537" xr:uid="{00000000-0005-0000-0000-0000A9A90000}"/>
    <cellStyle name="Vírgula 9 2 4 3" xfId="8290" xr:uid="{00000000-0005-0000-0000-0000AAA90000}"/>
    <cellStyle name="Vírgula 9 2 4 3 2" xfId="27477" xr:uid="{00000000-0005-0000-0000-0000ABA90000}"/>
    <cellStyle name="Vírgula 9 2 4 3 3" xfId="37657" xr:uid="{00000000-0005-0000-0000-0000ACA90000}"/>
    <cellStyle name="Vírgula 9 2 4 3 4" xfId="17296" xr:uid="{00000000-0005-0000-0000-0000ADA90000}"/>
    <cellStyle name="Vírgula 9 2 4 4" xfId="10283" xr:uid="{00000000-0005-0000-0000-0000AEA90000}"/>
    <cellStyle name="Vírgula 9 2 4 4 2" xfId="29467" xr:uid="{00000000-0005-0000-0000-0000AFA90000}"/>
    <cellStyle name="Vírgula 9 2 4 4 3" xfId="39647" xr:uid="{00000000-0005-0000-0000-0000B0A90000}"/>
    <cellStyle name="Vírgula 9 2 4 4 4" xfId="19287" xr:uid="{00000000-0005-0000-0000-0000B1A90000}"/>
    <cellStyle name="Vírgula 9 2 4 5" xfId="23972" xr:uid="{00000000-0005-0000-0000-0000B2A90000}"/>
    <cellStyle name="Vírgula 9 2 4 6" xfId="34152" xr:uid="{00000000-0005-0000-0000-0000B3A90000}"/>
    <cellStyle name="Vírgula 9 2 4 7" xfId="13791" xr:uid="{00000000-0005-0000-0000-0000B4A90000}"/>
    <cellStyle name="Vírgula 9 2 4 8" xfId="4785" xr:uid="{00000000-0005-0000-0000-0000B5A90000}"/>
    <cellStyle name="Vírgula 9 2 5" xfId="1782" xr:uid="{00000000-0005-0000-0000-0000B6A90000}"/>
    <cellStyle name="Vírgula 9 2 5 2" xfId="9187" xr:uid="{00000000-0005-0000-0000-0000B7A90000}"/>
    <cellStyle name="Vírgula 9 2 5 2 2" xfId="28371" xr:uid="{00000000-0005-0000-0000-0000B8A90000}"/>
    <cellStyle name="Vírgula 9 2 5 2 3" xfId="38551" xr:uid="{00000000-0005-0000-0000-0000B9A90000}"/>
    <cellStyle name="Vírgula 9 2 5 2 4" xfId="18191" xr:uid="{00000000-0005-0000-0000-0000BAA90000}"/>
    <cellStyle name="Vírgula 9 2 5 3" xfId="24848" xr:uid="{00000000-0005-0000-0000-0000BBA90000}"/>
    <cellStyle name="Vírgula 9 2 5 4" xfId="35028" xr:uid="{00000000-0005-0000-0000-0000BCA90000}"/>
    <cellStyle name="Vírgula 9 2 5 5" xfId="14667" xr:uid="{00000000-0005-0000-0000-0000BDA90000}"/>
    <cellStyle name="Vírgula 9 2 5 6" xfId="5661" xr:uid="{00000000-0005-0000-0000-0000BEA90000}"/>
    <cellStyle name="Vírgula 9 2 6" xfId="3130" xr:uid="{00000000-0005-0000-0000-0000BFA90000}"/>
    <cellStyle name="Vírgula 9 2 6 2" xfId="26601" xr:uid="{00000000-0005-0000-0000-0000C0A90000}"/>
    <cellStyle name="Vírgula 9 2 6 3" xfId="36781" xr:uid="{00000000-0005-0000-0000-0000C1A90000}"/>
    <cellStyle name="Vírgula 9 2 6 4" xfId="16420" xr:uid="{00000000-0005-0000-0000-0000C2A90000}"/>
    <cellStyle name="Vírgula 9 2 6 5" xfId="7414" xr:uid="{00000000-0005-0000-0000-0000C3A90000}"/>
    <cellStyle name="Vírgula 9 2 7" xfId="9407" xr:uid="{00000000-0005-0000-0000-0000C4A90000}"/>
    <cellStyle name="Vírgula 9 2 7 2" xfId="28591" xr:uid="{00000000-0005-0000-0000-0000C5A90000}"/>
    <cellStyle name="Vírgula 9 2 7 3" xfId="38771" xr:uid="{00000000-0005-0000-0000-0000C6A90000}"/>
    <cellStyle name="Vírgula 9 2 7 4" xfId="18411" xr:uid="{00000000-0005-0000-0000-0000C7A90000}"/>
    <cellStyle name="Vírgula 9 2 8" xfId="11160" xr:uid="{00000000-0005-0000-0000-0000C8A90000}"/>
    <cellStyle name="Vírgula 9 2 8 2" xfId="30344" xr:uid="{00000000-0005-0000-0000-0000C9A90000}"/>
    <cellStyle name="Vírgula 9 2 8 3" xfId="40524" xr:uid="{00000000-0005-0000-0000-0000CAA90000}"/>
    <cellStyle name="Vírgula 9 2 8 4" xfId="20164" xr:uid="{00000000-0005-0000-0000-0000CBA90000}"/>
    <cellStyle name="Vírgula 9 2 9" xfId="12036" xr:uid="{00000000-0005-0000-0000-0000CCA90000}"/>
    <cellStyle name="Vírgula 9 2 9 2" xfId="31220" xr:uid="{00000000-0005-0000-0000-0000CDA90000}"/>
    <cellStyle name="Vírgula 9 2 9 3" xfId="41400" xr:uid="{00000000-0005-0000-0000-0000CEA90000}"/>
    <cellStyle name="Vírgula 9 2 9 4" xfId="21040" xr:uid="{00000000-0005-0000-0000-0000CFA90000}"/>
    <cellStyle name="Vírgula 9 3" xfId="506" xr:uid="{00000000-0005-0000-0000-0000D0A90000}"/>
    <cellStyle name="Vírgula 9 3 10" xfId="23197" xr:uid="{00000000-0005-0000-0000-0000D1A90000}"/>
    <cellStyle name="Vírgula 9 3 11" xfId="33377" xr:uid="{00000000-0005-0000-0000-0000D2A90000}"/>
    <cellStyle name="Vírgula 9 3 12" xfId="13016" xr:uid="{00000000-0005-0000-0000-0000D3A90000}"/>
    <cellStyle name="Vírgula 9 3 13" xfId="4009" xr:uid="{00000000-0005-0000-0000-0000D4A90000}"/>
    <cellStyle name="Vírgula 9 3 2" xfId="841" xr:uid="{00000000-0005-0000-0000-0000D5A90000}"/>
    <cellStyle name="Vírgula 9 3 2 10" xfId="33815" xr:uid="{00000000-0005-0000-0000-0000D6A90000}"/>
    <cellStyle name="Vírgula 9 3 2 11" xfId="13454" xr:uid="{00000000-0005-0000-0000-0000D7A90000}"/>
    <cellStyle name="Vírgula 9 3 2 12" xfId="4447" xr:uid="{00000000-0005-0000-0000-0000D8A90000}"/>
    <cellStyle name="Vírgula 9 3 2 2" xfId="1514" xr:uid="{00000000-0005-0000-0000-0000D9A90000}"/>
    <cellStyle name="Vírgula 9 3 2 2 2" xfId="2864" xr:uid="{00000000-0005-0000-0000-0000DAA90000}"/>
    <cellStyle name="Vírgula 9 3 2 2 2 2" xfId="26263" xr:uid="{00000000-0005-0000-0000-0000DBA90000}"/>
    <cellStyle name="Vírgula 9 3 2 2 2 3" xfId="36443" xr:uid="{00000000-0005-0000-0000-0000DCA90000}"/>
    <cellStyle name="Vírgula 9 3 2 2 2 4" xfId="16082" xr:uid="{00000000-0005-0000-0000-0000DDA90000}"/>
    <cellStyle name="Vírgula 9 3 2 2 2 5" xfId="7076" xr:uid="{00000000-0005-0000-0000-0000DEA90000}"/>
    <cellStyle name="Vírgula 9 3 2 2 3" xfId="8829" xr:uid="{00000000-0005-0000-0000-0000DFA90000}"/>
    <cellStyle name="Vírgula 9 3 2 2 3 2" xfId="28016" xr:uid="{00000000-0005-0000-0000-0000E0A90000}"/>
    <cellStyle name="Vírgula 9 3 2 2 3 3" xfId="38196" xr:uid="{00000000-0005-0000-0000-0000E1A90000}"/>
    <cellStyle name="Vírgula 9 3 2 2 3 4" xfId="17835" xr:uid="{00000000-0005-0000-0000-0000E2A90000}"/>
    <cellStyle name="Vírgula 9 3 2 2 4" xfId="10822" xr:uid="{00000000-0005-0000-0000-0000E3A90000}"/>
    <cellStyle name="Vírgula 9 3 2 2 4 2" xfId="30006" xr:uid="{00000000-0005-0000-0000-0000E4A90000}"/>
    <cellStyle name="Vírgula 9 3 2 2 4 3" xfId="40186" xr:uid="{00000000-0005-0000-0000-0000E5A90000}"/>
    <cellStyle name="Vírgula 9 3 2 2 4 4" xfId="19826" xr:uid="{00000000-0005-0000-0000-0000E6A90000}"/>
    <cellStyle name="Vírgula 9 3 2 2 5" xfId="24511" xr:uid="{00000000-0005-0000-0000-0000E7A90000}"/>
    <cellStyle name="Vírgula 9 3 2 2 6" xfId="34691" xr:uid="{00000000-0005-0000-0000-0000E8A90000}"/>
    <cellStyle name="Vírgula 9 3 2 2 7" xfId="14330" xr:uid="{00000000-0005-0000-0000-0000E9A90000}"/>
    <cellStyle name="Vírgula 9 3 2 2 8" xfId="5324" xr:uid="{00000000-0005-0000-0000-0000EAA90000}"/>
    <cellStyle name="Vírgula 9 3 2 3" xfId="2190" xr:uid="{00000000-0005-0000-0000-0000EBA90000}"/>
    <cellStyle name="Vírgula 9 3 2 3 2" xfId="25387" xr:uid="{00000000-0005-0000-0000-0000ECA90000}"/>
    <cellStyle name="Vírgula 9 3 2 3 3" xfId="35567" xr:uid="{00000000-0005-0000-0000-0000EDA90000}"/>
    <cellStyle name="Vírgula 9 3 2 3 4" xfId="15206" xr:uid="{00000000-0005-0000-0000-0000EEA90000}"/>
    <cellStyle name="Vírgula 9 3 2 3 5" xfId="6200" xr:uid="{00000000-0005-0000-0000-0000EFA90000}"/>
    <cellStyle name="Vírgula 9 3 2 4" xfId="3538" xr:uid="{00000000-0005-0000-0000-0000F0A90000}"/>
    <cellStyle name="Vírgula 9 3 2 4 2" xfId="27140" xr:uid="{00000000-0005-0000-0000-0000F1A90000}"/>
    <cellStyle name="Vírgula 9 3 2 4 3" xfId="37320" xr:uid="{00000000-0005-0000-0000-0000F2A90000}"/>
    <cellStyle name="Vírgula 9 3 2 4 4" xfId="16959" xr:uid="{00000000-0005-0000-0000-0000F3A90000}"/>
    <cellStyle name="Vírgula 9 3 2 4 5" xfId="7953" xr:uid="{00000000-0005-0000-0000-0000F4A90000}"/>
    <cellStyle name="Vírgula 9 3 2 5" xfId="9946" xr:uid="{00000000-0005-0000-0000-0000F5A90000}"/>
    <cellStyle name="Vírgula 9 3 2 5 2" xfId="29130" xr:uid="{00000000-0005-0000-0000-0000F6A90000}"/>
    <cellStyle name="Vírgula 9 3 2 5 3" xfId="39310" xr:uid="{00000000-0005-0000-0000-0000F7A90000}"/>
    <cellStyle name="Vírgula 9 3 2 5 4" xfId="18950" xr:uid="{00000000-0005-0000-0000-0000F8A90000}"/>
    <cellStyle name="Vírgula 9 3 2 6" xfId="11699" xr:uid="{00000000-0005-0000-0000-0000F9A90000}"/>
    <cellStyle name="Vírgula 9 3 2 6 2" xfId="30883" xr:uid="{00000000-0005-0000-0000-0000FAA90000}"/>
    <cellStyle name="Vírgula 9 3 2 6 3" xfId="41063" xr:uid="{00000000-0005-0000-0000-0000FBA90000}"/>
    <cellStyle name="Vírgula 9 3 2 6 4" xfId="20703" xr:uid="{00000000-0005-0000-0000-0000FCA90000}"/>
    <cellStyle name="Vírgula 9 3 2 7" xfId="12575" xr:uid="{00000000-0005-0000-0000-0000FDA90000}"/>
    <cellStyle name="Vírgula 9 3 2 7 2" xfId="31759" xr:uid="{00000000-0005-0000-0000-0000FEA90000}"/>
    <cellStyle name="Vírgula 9 3 2 7 3" xfId="41939" xr:uid="{00000000-0005-0000-0000-0000FFA90000}"/>
    <cellStyle name="Vírgula 9 3 2 7 4" xfId="21579" xr:uid="{00000000-0005-0000-0000-000000AA0000}"/>
    <cellStyle name="Vírgula 9 3 2 8" xfId="22456" xr:uid="{00000000-0005-0000-0000-000001AA0000}"/>
    <cellStyle name="Vírgula 9 3 2 8 2" xfId="32636" xr:uid="{00000000-0005-0000-0000-000002AA0000}"/>
    <cellStyle name="Vírgula 9 3 2 8 3" xfId="42816" xr:uid="{00000000-0005-0000-0000-000003AA0000}"/>
    <cellStyle name="Vírgula 9 3 2 9" xfId="23635" xr:uid="{00000000-0005-0000-0000-000004AA0000}"/>
    <cellStyle name="Vírgula 9 3 3" xfId="1179" xr:uid="{00000000-0005-0000-0000-000005AA0000}"/>
    <cellStyle name="Vírgula 9 3 3 2" xfId="2529" xr:uid="{00000000-0005-0000-0000-000006AA0000}"/>
    <cellStyle name="Vírgula 9 3 3 2 2" xfId="25825" xr:uid="{00000000-0005-0000-0000-000007AA0000}"/>
    <cellStyle name="Vírgula 9 3 3 2 3" xfId="36005" xr:uid="{00000000-0005-0000-0000-000008AA0000}"/>
    <cellStyle name="Vírgula 9 3 3 2 4" xfId="15644" xr:uid="{00000000-0005-0000-0000-000009AA0000}"/>
    <cellStyle name="Vírgula 9 3 3 2 5" xfId="6638" xr:uid="{00000000-0005-0000-0000-00000AAA0000}"/>
    <cellStyle name="Vírgula 9 3 3 3" xfId="8391" xr:uid="{00000000-0005-0000-0000-00000BAA0000}"/>
    <cellStyle name="Vírgula 9 3 3 3 2" xfId="27578" xr:uid="{00000000-0005-0000-0000-00000CAA0000}"/>
    <cellStyle name="Vírgula 9 3 3 3 3" xfId="37758" xr:uid="{00000000-0005-0000-0000-00000DAA0000}"/>
    <cellStyle name="Vírgula 9 3 3 3 4" xfId="17397" xr:uid="{00000000-0005-0000-0000-00000EAA0000}"/>
    <cellStyle name="Vírgula 9 3 3 4" xfId="10384" xr:uid="{00000000-0005-0000-0000-00000FAA0000}"/>
    <cellStyle name="Vírgula 9 3 3 4 2" xfId="29568" xr:uid="{00000000-0005-0000-0000-000010AA0000}"/>
    <cellStyle name="Vírgula 9 3 3 4 3" xfId="39748" xr:uid="{00000000-0005-0000-0000-000011AA0000}"/>
    <cellStyle name="Vírgula 9 3 3 4 4" xfId="19388" xr:uid="{00000000-0005-0000-0000-000012AA0000}"/>
    <cellStyle name="Vírgula 9 3 3 5" xfId="24073" xr:uid="{00000000-0005-0000-0000-000013AA0000}"/>
    <cellStyle name="Vírgula 9 3 3 6" xfId="34253" xr:uid="{00000000-0005-0000-0000-000014AA0000}"/>
    <cellStyle name="Vírgula 9 3 3 7" xfId="13892" xr:uid="{00000000-0005-0000-0000-000015AA0000}"/>
    <cellStyle name="Vírgula 9 3 3 8" xfId="4886" xr:uid="{00000000-0005-0000-0000-000016AA0000}"/>
    <cellStyle name="Vírgula 9 3 4" xfId="1855" xr:uid="{00000000-0005-0000-0000-000017AA0000}"/>
    <cellStyle name="Vírgula 9 3 4 2" xfId="24949" xr:uid="{00000000-0005-0000-0000-000018AA0000}"/>
    <cellStyle name="Vírgula 9 3 4 3" xfId="35129" xr:uid="{00000000-0005-0000-0000-000019AA0000}"/>
    <cellStyle name="Vírgula 9 3 4 4" xfId="14768" xr:uid="{00000000-0005-0000-0000-00001AAA0000}"/>
    <cellStyle name="Vírgula 9 3 4 5" xfId="5762" xr:uid="{00000000-0005-0000-0000-00001BAA0000}"/>
    <cellStyle name="Vírgula 9 3 5" xfId="3203" xr:uid="{00000000-0005-0000-0000-00001CAA0000}"/>
    <cellStyle name="Vírgula 9 3 5 2" xfId="26702" xr:uid="{00000000-0005-0000-0000-00001DAA0000}"/>
    <cellStyle name="Vírgula 9 3 5 3" xfId="36882" xr:uid="{00000000-0005-0000-0000-00001EAA0000}"/>
    <cellStyle name="Vírgula 9 3 5 4" xfId="16521" xr:uid="{00000000-0005-0000-0000-00001FAA0000}"/>
    <cellStyle name="Vírgula 9 3 5 5" xfId="7515" xr:uid="{00000000-0005-0000-0000-000020AA0000}"/>
    <cellStyle name="Vírgula 9 3 6" xfId="9508" xr:uid="{00000000-0005-0000-0000-000021AA0000}"/>
    <cellStyle name="Vírgula 9 3 6 2" xfId="28692" xr:uid="{00000000-0005-0000-0000-000022AA0000}"/>
    <cellStyle name="Vírgula 9 3 6 3" xfId="38872" xr:uid="{00000000-0005-0000-0000-000023AA0000}"/>
    <cellStyle name="Vírgula 9 3 6 4" xfId="18512" xr:uid="{00000000-0005-0000-0000-000024AA0000}"/>
    <cellStyle name="Vírgula 9 3 7" xfId="11261" xr:uid="{00000000-0005-0000-0000-000025AA0000}"/>
    <cellStyle name="Vírgula 9 3 7 2" xfId="30445" xr:uid="{00000000-0005-0000-0000-000026AA0000}"/>
    <cellStyle name="Vírgula 9 3 7 3" xfId="40625" xr:uid="{00000000-0005-0000-0000-000027AA0000}"/>
    <cellStyle name="Vírgula 9 3 7 4" xfId="20265" xr:uid="{00000000-0005-0000-0000-000028AA0000}"/>
    <cellStyle name="Vírgula 9 3 8" xfId="12137" xr:uid="{00000000-0005-0000-0000-000029AA0000}"/>
    <cellStyle name="Vírgula 9 3 8 2" xfId="31321" xr:uid="{00000000-0005-0000-0000-00002AAA0000}"/>
    <cellStyle name="Vírgula 9 3 8 3" xfId="41501" xr:uid="{00000000-0005-0000-0000-00002BAA0000}"/>
    <cellStyle name="Vírgula 9 3 8 4" xfId="21141" xr:uid="{00000000-0005-0000-0000-00002CAA0000}"/>
    <cellStyle name="Vírgula 9 3 9" xfId="22018" xr:uid="{00000000-0005-0000-0000-00002DAA0000}"/>
    <cellStyle name="Vírgula 9 3 9 2" xfId="32198" xr:uid="{00000000-0005-0000-0000-00002EAA0000}"/>
    <cellStyle name="Vírgula 9 3 9 3" xfId="42378" xr:uid="{00000000-0005-0000-0000-00002FAA0000}"/>
    <cellStyle name="Vírgula 9 4" xfId="675" xr:uid="{00000000-0005-0000-0000-000030AA0000}"/>
    <cellStyle name="Vírgula 9 4 10" xfId="33596" xr:uid="{00000000-0005-0000-0000-000031AA0000}"/>
    <cellStyle name="Vírgula 9 4 11" xfId="13235" xr:uid="{00000000-0005-0000-0000-000032AA0000}"/>
    <cellStyle name="Vírgula 9 4 12" xfId="4228" xr:uid="{00000000-0005-0000-0000-000033AA0000}"/>
    <cellStyle name="Vírgula 9 4 2" xfId="1348" xr:uid="{00000000-0005-0000-0000-000034AA0000}"/>
    <cellStyle name="Vírgula 9 4 2 2" xfId="2698" xr:uid="{00000000-0005-0000-0000-000035AA0000}"/>
    <cellStyle name="Vírgula 9 4 2 2 2" xfId="26044" xr:uid="{00000000-0005-0000-0000-000036AA0000}"/>
    <cellStyle name="Vírgula 9 4 2 2 3" xfId="36224" xr:uid="{00000000-0005-0000-0000-000037AA0000}"/>
    <cellStyle name="Vírgula 9 4 2 2 4" xfId="15863" xr:uid="{00000000-0005-0000-0000-000038AA0000}"/>
    <cellStyle name="Vírgula 9 4 2 2 5" xfId="6857" xr:uid="{00000000-0005-0000-0000-000039AA0000}"/>
    <cellStyle name="Vírgula 9 4 2 3" xfId="8610" xr:uid="{00000000-0005-0000-0000-00003AAA0000}"/>
    <cellStyle name="Vírgula 9 4 2 3 2" xfId="27797" xr:uid="{00000000-0005-0000-0000-00003BAA0000}"/>
    <cellStyle name="Vírgula 9 4 2 3 3" xfId="37977" xr:uid="{00000000-0005-0000-0000-00003CAA0000}"/>
    <cellStyle name="Vírgula 9 4 2 3 4" xfId="17616" xr:uid="{00000000-0005-0000-0000-00003DAA0000}"/>
    <cellStyle name="Vírgula 9 4 2 4" xfId="10603" xr:uid="{00000000-0005-0000-0000-00003EAA0000}"/>
    <cellStyle name="Vírgula 9 4 2 4 2" xfId="29787" xr:uid="{00000000-0005-0000-0000-00003FAA0000}"/>
    <cellStyle name="Vírgula 9 4 2 4 3" xfId="39967" xr:uid="{00000000-0005-0000-0000-000040AA0000}"/>
    <cellStyle name="Vírgula 9 4 2 4 4" xfId="19607" xr:uid="{00000000-0005-0000-0000-000041AA0000}"/>
    <cellStyle name="Vírgula 9 4 2 5" xfId="24292" xr:uid="{00000000-0005-0000-0000-000042AA0000}"/>
    <cellStyle name="Vírgula 9 4 2 6" xfId="34472" xr:uid="{00000000-0005-0000-0000-000043AA0000}"/>
    <cellStyle name="Vírgula 9 4 2 7" xfId="14111" xr:uid="{00000000-0005-0000-0000-000044AA0000}"/>
    <cellStyle name="Vírgula 9 4 2 8" xfId="5105" xr:uid="{00000000-0005-0000-0000-000045AA0000}"/>
    <cellStyle name="Vírgula 9 4 3" xfId="2024" xr:uid="{00000000-0005-0000-0000-000046AA0000}"/>
    <cellStyle name="Vírgula 9 4 3 2" xfId="25168" xr:uid="{00000000-0005-0000-0000-000047AA0000}"/>
    <cellStyle name="Vírgula 9 4 3 3" xfId="35348" xr:uid="{00000000-0005-0000-0000-000048AA0000}"/>
    <cellStyle name="Vírgula 9 4 3 4" xfId="14987" xr:uid="{00000000-0005-0000-0000-000049AA0000}"/>
    <cellStyle name="Vírgula 9 4 3 5" xfId="5981" xr:uid="{00000000-0005-0000-0000-00004AAA0000}"/>
    <cellStyle name="Vírgula 9 4 4" xfId="3372" xr:uid="{00000000-0005-0000-0000-00004BAA0000}"/>
    <cellStyle name="Vírgula 9 4 4 2" xfId="26921" xr:uid="{00000000-0005-0000-0000-00004CAA0000}"/>
    <cellStyle name="Vírgula 9 4 4 3" xfId="37101" xr:uid="{00000000-0005-0000-0000-00004DAA0000}"/>
    <cellStyle name="Vírgula 9 4 4 4" xfId="16740" xr:uid="{00000000-0005-0000-0000-00004EAA0000}"/>
    <cellStyle name="Vírgula 9 4 4 5" xfId="7734" xr:uid="{00000000-0005-0000-0000-00004FAA0000}"/>
    <cellStyle name="Vírgula 9 4 5" xfId="9727" xr:uid="{00000000-0005-0000-0000-000050AA0000}"/>
    <cellStyle name="Vírgula 9 4 5 2" xfId="28911" xr:uid="{00000000-0005-0000-0000-000051AA0000}"/>
    <cellStyle name="Vírgula 9 4 5 3" xfId="39091" xr:uid="{00000000-0005-0000-0000-000052AA0000}"/>
    <cellStyle name="Vírgula 9 4 5 4" xfId="18731" xr:uid="{00000000-0005-0000-0000-000053AA0000}"/>
    <cellStyle name="Vírgula 9 4 6" xfId="11480" xr:uid="{00000000-0005-0000-0000-000054AA0000}"/>
    <cellStyle name="Vírgula 9 4 6 2" xfId="30664" xr:uid="{00000000-0005-0000-0000-000055AA0000}"/>
    <cellStyle name="Vírgula 9 4 6 3" xfId="40844" xr:uid="{00000000-0005-0000-0000-000056AA0000}"/>
    <cellStyle name="Vírgula 9 4 6 4" xfId="20484" xr:uid="{00000000-0005-0000-0000-000057AA0000}"/>
    <cellStyle name="Vírgula 9 4 7" xfId="12356" xr:uid="{00000000-0005-0000-0000-000058AA0000}"/>
    <cellStyle name="Vírgula 9 4 7 2" xfId="31540" xr:uid="{00000000-0005-0000-0000-000059AA0000}"/>
    <cellStyle name="Vírgula 9 4 7 3" xfId="41720" xr:uid="{00000000-0005-0000-0000-00005AAA0000}"/>
    <cellStyle name="Vírgula 9 4 7 4" xfId="21360" xr:uid="{00000000-0005-0000-0000-00005BAA0000}"/>
    <cellStyle name="Vírgula 9 4 8" xfId="22237" xr:uid="{00000000-0005-0000-0000-00005CAA0000}"/>
    <cellStyle name="Vírgula 9 4 8 2" xfId="32417" xr:uid="{00000000-0005-0000-0000-00005DAA0000}"/>
    <cellStyle name="Vírgula 9 4 8 3" xfId="42597" xr:uid="{00000000-0005-0000-0000-00005EAA0000}"/>
    <cellStyle name="Vírgula 9 4 9" xfId="23416" xr:uid="{00000000-0005-0000-0000-00005FAA0000}"/>
    <cellStyle name="Vírgula 9 5" xfId="1013" xr:uid="{00000000-0005-0000-0000-000060AA0000}"/>
    <cellStyle name="Vírgula 9 5 2" xfId="2363" xr:uid="{00000000-0005-0000-0000-000061AA0000}"/>
    <cellStyle name="Vírgula 9 5 2 2" xfId="25606" xr:uid="{00000000-0005-0000-0000-000062AA0000}"/>
    <cellStyle name="Vírgula 9 5 2 3" xfId="35786" xr:uid="{00000000-0005-0000-0000-000063AA0000}"/>
    <cellStyle name="Vírgula 9 5 2 4" xfId="15425" xr:uid="{00000000-0005-0000-0000-000064AA0000}"/>
    <cellStyle name="Vírgula 9 5 2 5" xfId="6419" xr:uid="{00000000-0005-0000-0000-000065AA0000}"/>
    <cellStyle name="Vírgula 9 5 3" xfId="8172" xr:uid="{00000000-0005-0000-0000-000066AA0000}"/>
    <cellStyle name="Vírgula 9 5 3 2" xfId="27359" xr:uid="{00000000-0005-0000-0000-000067AA0000}"/>
    <cellStyle name="Vírgula 9 5 3 3" xfId="37539" xr:uid="{00000000-0005-0000-0000-000068AA0000}"/>
    <cellStyle name="Vírgula 9 5 3 4" xfId="17178" xr:uid="{00000000-0005-0000-0000-000069AA0000}"/>
    <cellStyle name="Vírgula 9 5 4" xfId="10165" xr:uid="{00000000-0005-0000-0000-00006AAA0000}"/>
    <cellStyle name="Vírgula 9 5 4 2" xfId="29349" xr:uid="{00000000-0005-0000-0000-00006BAA0000}"/>
    <cellStyle name="Vírgula 9 5 4 3" xfId="39529" xr:uid="{00000000-0005-0000-0000-00006CAA0000}"/>
    <cellStyle name="Vírgula 9 5 4 4" xfId="19169" xr:uid="{00000000-0005-0000-0000-00006DAA0000}"/>
    <cellStyle name="Vírgula 9 5 5" xfId="23854" xr:uid="{00000000-0005-0000-0000-00006EAA0000}"/>
    <cellStyle name="Vírgula 9 5 6" xfId="34034" xr:uid="{00000000-0005-0000-0000-00006FAA0000}"/>
    <cellStyle name="Vírgula 9 5 7" xfId="13673" xr:uid="{00000000-0005-0000-0000-000070AA0000}"/>
    <cellStyle name="Vírgula 9 5 8" xfId="4667" xr:uid="{00000000-0005-0000-0000-000071AA0000}"/>
    <cellStyle name="Vírgula 9 6" xfId="1689" xr:uid="{00000000-0005-0000-0000-000072AA0000}"/>
    <cellStyle name="Vírgula 9 6 2" xfId="9069" xr:uid="{00000000-0005-0000-0000-000073AA0000}"/>
    <cellStyle name="Vírgula 9 6 2 2" xfId="28253" xr:uid="{00000000-0005-0000-0000-000074AA0000}"/>
    <cellStyle name="Vírgula 9 6 2 3" xfId="38433" xr:uid="{00000000-0005-0000-0000-000075AA0000}"/>
    <cellStyle name="Vírgula 9 6 2 4" xfId="18073" xr:uid="{00000000-0005-0000-0000-000076AA0000}"/>
    <cellStyle name="Vírgula 9 6 3" xfId="24730" xr:uid="{00000000-0005-0000-0000-000077AA0000}"/>
    <cellStyle name="Vírgula 9 6 4" xfId="34910" xr:uid="{00000000-0005-0000-0000-000078AA0000}"/>
    <cellStyle name="Vírgula 9 6 5" xfId="14549" xr:uid="{00000000-0005-0000-0000-000079AA0000}"/>
    <cellStyle name="Vírgula 9 6 6" xfId="5543" xr:uid="{00000000-0005-0000-0000-00007AAA0000}"/>
    <cellStyle name="Vírgula 9 7" xfId="3037" xr:uid="{00000000-0005-0000-0000-00007BAA0000}"/>
    <cellStyle name="Vírgula 9 7 2" xfId="26483" xr:uid="{00000000-0005-0000-0000-00007CAA0000}"/>
    <cellStyle name="Vírgula 9 7 3" xfId="36663" xr:uid="{00000000-0005-0000-0000-00007DAA0000}"/>
    <cellStyle name="Vírgula 9 7 4" xfId="16302" xr:uid="{00000000-0005-0000-0000-00007EAA0000}"/>
    <cellStyle name="Vírgula 9 7 5" xfId="7296" xr:uid="{00000000-0005-0000-0000-00007FAA0000}"/>
    <cellStyle name="Vírgula 9 8" xfId="9289" xr:uid="{00000000-0005-0000-0000-000080AA0000}"/>
    <cellStyle name="Vírgula 9 8 2" xfId="28473" xr:uid="{00000000-0005-0000-0000-000081AA0000}"/>
    <cellStyle name="Vírgula 9 8 3" xfId="38653" xr:uid="{00000000-0005-0000-0000-000082AA0000}"/>
    <cellStyle name="Vírgula 9 8 4" xfId="18293" xr:uid="{00000000-0005-0000-0000-000083AA0000}"/>
    <cellStyle name="Vírgula 9 9" xfId="11042" xr:uid="{00000000-0005-0000-0000-000084AA0000}"/>
    <cellStyle name="Vírgula 9 9 2" xfId="30226" xr:uid="{00000000-0005-0000-0000-000085AA0000}"/>
    <cellStyle name="Vírgula 9 9 3" xfId="40406" xr:uid="{00000000-0005-0000-0000-000086AA0000}"/>
    <cellStyle name="Vírgula 9 9 4" xfId="20046" xr:uid="{00000000-0005-0000-0000-000087AA0000}"/>
    <cellStyle name="Warning Text" xfId="340" xr:uid="{00000000-0005-0000-0000-000088AA0000}"/>
  </cellStyles>
  <dxfs count="0"/>
  <tableStyles count="1" defaultTableStyle="TableStyleMedium9" defaultPivotStyle="PivotStyleLight16">
    <tableStyle name="Invisible" pivot="0" table="0" count="0" xr9:uid="{53679117-AECC-41F8-B951-FE96905335D8}"/>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onnections" Target="connection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64s205i\Atividades_ASPLA\Pasta%20Geral\LDO\2018\LDO%202018%20%20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ou S"/>
      <sheetName val="Tabela Dinamica Rec2017"/>
      <sheetName val="Prev_2017_Base"/>
      <sheetName val="Rec 2015"/>
      <sheetName val="DICAR 2016"/>
      <sheetName val="Rec 2017"/>
      <sheetName val="Mês"/>
      <sheetName val="Dados Rubrica"/>
      <sheetName val="Variáveis"/>
      <sheetName val="Aplicações Financeiras"/>
      <sheetName val="PPI"/>
      <sheetName val="Realizada Ano"/>
      <sheetName val="Rubrica"/>
      <sheetName val="Controle"/>
      <sheetName val="Aplic Financeiras 2016"/>
      <sheetName val="Inclusão Receita"/>
      <sheetName val="Plano de Contas - Consolidado"/>
      <sheetName val="Plano de Contas Direta"/>
      <sheetName val="Plano de Contas Indireta"/>
      <sheetName val="Analíticas Consolidadas Indiret"/>
      <sheetName val="Analíticas Consolidadas Direta"/>
      <sheetName val="Analíticas Consolidadas"/>
      <sheetName val="Listas"/>
      <sheetName val="Alterações"/>
      <sheetName val="METAS BIMESTRAIS 2014 (2)"/>
      <sheetName val="Descrição"/>
      <sheetName val="Tela"/>
      <sheetName val="metas bimestrais"/>
      <sheetName val="Empresas"/>
      <sheetName val="METAS BIMESTRAIS 2013 PUBLICADA"/>
      <sheetName val="Rec Prevista 2014"/>
      <sheetName val="PPI.DJ"/>
      <sheetName val="rec informada"/>
      <sheetName val="VARIÁVEIS "/>
      <sheetName val="Variáveis DICAR"/>
      <sheetName val="Dados DICAR"/>
      <sheetName val="Evolução Dicar"/>
      <sheetName val="Controle Rubricas DICAR"/>
      <sheetName val="Dicar antigo"/>
      <sheetName val="Plan4"/>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ow r="4">
          <cell r="O4">
            <v>2.5000000000000001E-2</v>
          </cell>
        </row>
      </sheetData>
      <sheetData sheetId="9" refreshError="1"/>
      <sheetData sheetId="10" refreshError="1"/>
      <sheetData sheetId="11" refreshError="1"/>
      <sheetData sheetId="12" refreshError="1"/>
      <sheetData sheetId="13">
        <row r="24">
          <cell r="B24" t="str">
            <v>Jan</v>
          </cell>
        </row>
        <row r="25">
          <cell r="B25" t="str">
            <v>Fev</v>
          </cell>
        </row>
        <row r="26">
          <cell r="B26" t="str">
            <v>Mar</v>
          </cell>
        </row>
        <row r="27">
          <cell r="B27" t="str">
            <v>Abr</v>
          </cell>
        </row>
        <row r="28">
          <cell r="B28" t="str">
            <v>Mai</v>
          </cell>
        </row>
        <row r="29">
          <cell r="B29" t="str">
            <v>Jun</v>
          </cell>
        </row>
        <row r="30">
          <cell r="B30" t="str">
            <v>Jul</v>
          </cell>
        </row>
        <row r="31">
          <cell r="B31" t="str">
            <v>Ago</v>
          </cell>
        </row>
        <row r="32">
          <cell r="B32" t="str">
            <v>Set</v>
          </cell>
        </row>
        <row r="33">
          <cell r="B33" t="str">
            <v>Out</v>
          </cell>
        </row>
        <row r="34">
          <cell r="B34" t="str">
            <v>Nov</v>
          </cell>
        </row>
        <row r="35">
          <cell r="B35" t="str">
            <v>Dez</v>
          </cell>
        </row>
        <row r="83">
          <cell r="B83" t="str">
            <v>'Empresas'!L2C3:L2C3</v>
          </cell>
        </row>
      </sheetData>
      <sheetData sheetId="14" refreshError="1"/>
      <sheetData sheetId="15" refreshError="1"/>
      <sheetData sheetId="16"/>
      <sheetData sheetId="17" refreshError="1"/>
      <sheetData sheetId="18" refreshError="1"/>
      <sheetData sheetId="19" refreshError="1"/>
      <sheetData sheetId="20" refreshError="1"/>
      <sheetData sheetId="21" refreshError="1"/>
      <sheetData sheetId="22">
        <row r="2">
          <cell r="B2" t="str">
            <v>'Listas'!L4C2:L38C2</v>
          </cell>
          <cell r="C2" t="str">
            <v>'Listas'!L4C3:L5C3</v>
          </cell>
          <cell r="D2" t="str">
            <v>'Listas'!L4C4:L5C4</v>
          </cell>
        </row>
      </sheetData>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3.bcb.gov.br/expectativas2/"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59999389629810485"/>
    <pageSetUpPr fitToPage="1"/>
  </sheetPr>
  <dimension ref="A1:I31"/>
  <sheetViews>
    <sheetView workbookViewId="0">
      <selection sqref="A1:A2"/>
    </sheetView>
  </sheetViews>
  <sheetFormatPr defaultColWidth="9.140625" defaultRowHeight="15"/>
  <cols>
    <col min="1" max="1" width="16.5703125" style="146" customWidth="1"/>
    <col min="2" max="2" width="24.28515625" style="146" customWidth="1"/>
    <col min="3" max="3" width="25.7109375" style="146" customWidth="1"/>
    <col min="4" max="4" width="55.42578125" style="147" customWidth="1"/>
    <col min="5" max="6" width="17.28515625" style="163" customWidth="1"/>
    <col min="7" max="7" width="17.7109375" style="163" customWidth="1"/>
    <col min="8" max="8" width="17.7109375" style="146" customWidth="1"/>
    <col min="9" max="9" width="44.7109375" style="164" customWidth="1"/>
    <col min="10" max="16384" width="9.140625" style="140"/>
  </cols>
  <sheetData>
    <row r="1" spans="1:9" ht="15.75">
      <c r="A1" s="407" t="s">
        <v>4</v>
      </c>
      <c r="B1" s="407" t="s">
        <v>5</v>
      </c>
      <c r="C1" s="407" t="s">
        <v>223</v>
      </c>
      <c r="D1" s="407" t="s">
        <v>224</v>
      </c>
      <c r="E1" s="407" t="s">
        <v>7</v>
      </c>
      <c r="F1" s="407"/>
      <c r="G1" s="407"/>
      <c r="H1" s="397" t="s">
        <v>216</v>
      </c>
      <c r="I1" s="408" t="s">
        <v>225</v>
      </c>
    </row>
    <row r="2" spans="1:9" ht="15.75">
      <c r="A2" s="407"/>
      <c r="B2" s="407"/>
      <c r="C2" s="407"/>
      <c r="D2" s="407"/>
      <c r="E2" s="148">
        <v>2018</v>
      </c>
      <c r="F2" s="148">
        <v>2019</v>
      </c>
      <c r="G2" s="148">
        <v>2020</v>
      </c>
      <c r="H2" s="398"/>
      <c r="I2" s="408"/>
    </row>
    <row r="3" spans="1:9" s="141" customFormat="1" ht="78.75" customHeight="1">
      <c r="A3" s="149" t="s">
        <v>35</v>
      </c>
      <c r="B3" s="143" t="s">
        <v>228</v>
      </c>
      <c r="C3" s="143" t="s">
        <v>229</v>
      </c>
      <c r="D3" s="144" t="s">
        <v>230</v>
      </c>
      <c r="E3" s="150">
        <v>115354883.67235833</v>
      </c>
      <c r="F3" s="150">
        <v>119899866.08904926</v>
      </c>
      <c r="G3" s="150">
        <v>124995610.39783385</v>
      </c>
      <c r="H3" s="175" t="s">
        <v>217</v>
      </c>
      <c r="I3" s="182" t="s">
        <v>329</v>
      </c>
    </row>
    <row r="4" spans="1:9" ht="77.25" customHeight="1">
      <c r="A4" s="149" t="s">
        <v>35</v>
      </c>
      <c r="B4" s="143" t="s">
        <v>228</v>
      </c>
      <c r="C4" s="143" t="s">
        <v>231</v>
      </c>
      <c r="D4" s="144" t="s">
        <v>232</v>
      </c>
      <c r="E4" s="151">
        <v>39000524.114576668</v>
      </c>
      <c r="F4" s="151">
        <v>40537144.764690995</v>
      </c>
      <c r="G4" s="151">
        <v>42259973.417190365</v>
      </c>
      <c r="H4" s="174" t="s">
        <v>217</v>
      </c>
      <c r="I4" s="182" t="s">
        <v>330</v>
      </c>
    </row>
    <row r="5" spans="1:9" ht="79.5" customHeight="1">
      <c r="A5" s="152" t="s">
        <v>35</v>
      </c>
      <c r="B5" s="152" t="s">
        <v>25</v>
      </c>
      <c r="C5" s="153" t="s">
        <v>233</v>
      </c>
      <c r="D5" s="154" t="s">
        <v>234</v>
      </c>
      <c r="E5" s="155"/>
      <c r="F5" s="155"/>
      <c r="G5" s="155"/>
      <c r="H5" s="152"/>
      <c r="I5" s="177" t="s">
        <v>327</v>
      </c>
    </row>
    <row r="6" spans="1:9" ht="96.75" customHeight="1">
      <c r="A6" s="149" t="s">
        <v>35</v>
      </c>
      <c r="B6" s="149" t="s">
        <v>25</v>
      </c>
      <c r="C6" s="143" t="s">
        <v>235</v>
      </c>
      <c r="D6" s="144" t="s">
        <v>236</v>
      </c>
      <c r="E6" s="183"/>
      <c r="F6" s="183"/>
      <c r="G6" s="183"/>
      <c r="H6" s="178" t="s">
        <v>328</v>
      </c>
      <c r="I6" s="187" t="s">
        <v>317</v>
      </c>
    </row>
    <row r="7" spans="1:9" ht="125.25" customHeight="1">
      <c r="A7" s="149" t="s">
        <v>35</v>
      </c>
      <c r="B7" s="149" t="s">
        <v>25</v>
      </c>
      <c r="C7" s="143" t="s">
        <v>237</v>
      </c>
      <c r="D7" s="144" t="s">
        <v>238</v>
      </c>
      <c r="E7" s="150">
        <v>540096.26941000007</v>
      </c>
      <c r="F7" s="150">
        <v>561376.06242475414</v>
      </c>
      <c r="G7" s="150">
        <v>585234.54507780622</v>
      </c>
      <c r="H7" s="175" t="s">
        <v>217</v>
      </c>
      <c r="I7" s="182" t="s">
        <v>331</v>
      </c>
    </row>
    <row r="8" spans="1:9" ht="51.75" customHeight="1">
      <c r="A8" s="401" t="s">
        <v>35</v>
      </c>
      <c r="B8" s="401" t="s">
        <v>25</v>
      </c>
      <c r="C8" s="403" t="s">
        <v>239</v>
      </c>
      <c r="D8" s="405" t="s">
        <v>240</v>
      </c>
      <c r="E8" s="156">
        <v>67364846.260785565</v>
      </c>
      <c r="F8" s="157">
        <v>70019021.203460529</v>
      </c>
      <c r="G8" s="157">
        <v>72994829.604607597</v>
      </c>
      <c r="H8" s="175" t="s">
        <v>217</v>
      </c>
      <c r="I8" s="158" t="s">
        <v>241</v>
      </c>
    </row>
    <row r="9" spans="1:9" ht="81" customHeight="1">
      <c r="A9" s="402"/>
      <c r="B9" s="402"/>
      <c r="C9" s="404"/>
      <c r="D9" s="406"/>
      <c r="E9" s="159">
        <v>15033735.691179801</v>
      </c>
      <c r="F9" s="159">
        <v>15626064.877412286</v>
      </c>
      <c r="G9" s="159">
        <v>16290172.634702308</v>
      </c>
      <c r="H9" s="175" t="s">
        <v>217</v>
      </c>
      <c r="I9" s="186" t="s">
        <v>332</v>
      </c>
    </row>
    <row r="10" spans="1:9" ht="375">
      <c r="A10" s="152" t="s">
        <v>35</v>
      </c>
      <c r="B10" s="152" t="s">
        <v>25</v>
      </c>
      <c r="C10" s="153" t="s">
        <v>242</v>
      </c>
      <c r="D10" s="154" t="s">
        <v>243</v>
      </c>
      <c r="E10" s="155"/>
      <c r="F10" s="155"/>
      <c r="G10" s="155"/>
      <c r="H10" s="184" t="s">
        <v>218</v>
      </c>
      <c r="I10" s="176" t="s">
        <v>318</v>
      </c>
    </row>
    <row r="11" spans="1:9" ht="180">
      <c r="A11" s="152" t="s">
        <v>35</v>
      </c>
      <c r="B11" s="152" t="s">
        <v>25</v>
      </c>
      <c r="C11" s="153" t="s">
        <v>244</v>
      </c>
      <c r="D11" s="154" t="s">
        <v>245</v>
      </c>
      <c r="E11" s="155"/>
      <c r="F11" s="155"/>
      <c r="G11" s="155"/>
      <c r="H11" s="184" t="s">
        <v>218</v>
      </c>
      <c r="I11" s="176" t="s">
        <v>319</v>
      </c>
    </row>
    <row r="12" spans="1:9" ht="219" customHeight="1">
      <c r="A12" s="152" t="s">
        <v>35</v>
      </c>
      <c r="B12" s="152" t="s">
        <v>25</v>
      </c>
      <c r="C12" s="153" t="s">
        <v>246</v>
      </c>
      <c r="D12" s="154" t="s">
        <v>247</v>
      </c>
      <c r="E12" s="155"/>
      <c r="F12" s="155"/>
      <c r="G12" s="155"/>
      <c r="H12" s="184" t="s">
        <v>218</v>
      </c>
      <c r="I12" s="176" t="s">
        <v>320</v>
      </c>
    </row>
    <row r="13" spans="1:9" ht="150">
      <c r="A13" s="152" t="s">
        <v>35</v>
      </c>
      <c r="B13" s="152" t="s">
        <v>25</v>
      </c>
      <c r="C13" s="153" t="s">
        <v>248</v>
      </c>
      <c r="D13" s="154" t="s">
        <v>249</v>
      </c>
      <c r="E13" s="155"/>
      <c r="F13" s="155"/>
      <c r="G13" s="155"/>
      <c r="H13" s="184" t="s">
        <v>218</v>
      </c>
      <c r="I13" s="399" t="s">
        <v>321</v>
      </c>
    </row>
    <row r="14" spans="1:9" ht="409.5">
      <c r="A14" s="152" t="s">
        <v>35</v>
      </c>
      <c r="B14" s="152" t="s">
        <v>25</v>
      </c>
      <c r="C14" s="153" t="s">
        <v>250</v>
      </c>
      <c r="D14" s="154" t="s">
        <v>251</v>
      </c>
      <c r="E14" s="155"/>
      <c r="F14" s="155"/>
      <c r="G14" s="155"/>
      <c r="H14" s="184" t="s">
        <v>218</v>
      </c>
      <c r="I14" s="400"/>
    </row>
    <row r="15" spans="1:9" ht="66" customHeight="1">
      <c r="A15" s="152" t="s">
        <v>35</v>
      </c>
      <c r="B15" s="152" t="s">
        <v>25</v>
      </c>
      <c r="C15" s="153" t="s">
        <v>252</v>
      </c>
      <c r="D15" s="154" t="s">
        <v>253</v>
      </c>
      <c r="E15" s="155"/>
      <c r="F15" s="155"/>
      <c r="G15" s="155"/>
      <c r="H15" s="184" t="s">
        <v>218</v>
      </c>
      <c r="I15" s="176" t="s">
        <v>322</v>
      </c>
    </row>
    <row r="16" spans="1:9" ht="245.25" customHeight="1">
      <c r="A16" s="152" t="s">
        <v>35</v>
      </c>
      <c r="B16" s="152" t="s">
        <v>25</v>
      </c>
      <c r="C16" s="153" t="s">
        <v>254</v>
      </c>
      <c r="D16" s="154" t="s">
        <v>255</v>
      </c>
      <c r="E16" s="155"/>
      <c r="F16" s="155"/>
      <c r="G16" s="155"/>
      <c r="H16" s="184" t="s">
        <v>218</v>
      </c>
      <c r="I16" s="177" t="s">
        <v>323</v>
      </c>
    </row>
    <row r="17" spans="1:9" ht="360">
      <c r="A17" s="152" t="s">
        <v>35</v>
      </c>
      <c r="B17" s="152" t="s">
        <v>25</v>
      </c>
      <c r="C17" s="153" t="s">
        <v>256</v>
      </c>
      <c r="D17" s="154" t="s">
        <v>257</v>
      </c>
      <c r="E17" s="155"/>
      <c r="F17" s="155"/>
      <c r="G17" s="155"/>
      <c r="H17" s="184" t="s">
        <v>218</v>
      </c>
      <c r="I17" s="177" t="s">
        <v>324</v>
      </c>
    </row>
    <row r="18" spans="1:9" ht="85.5" customHeight="1">
      <c r="A18" s="149" t="s">
        <v>35</v>
      </c>
      <c r="B18" s="149" t="s">
        <v>25</v>
      </c>
      <c r="C18" s="143" t="s">
        <v>258</v>
      </c>
      <c r="D18" s="144" t="s">
        <v>259</v>
      </c>
      <c r="E18" s="150">
        <v>15834023.400390001</v>
      </c>
      <c r="F18" s="150">
        <v>16301127.090701507</v>
      </c>
      <c r="G18" s="150">
        <v>16782010.339877203</v>
      </c>
      <c r="H18" s="175" t="s">
        <v>217</v>
      </c>
      <c r="I18" s="182" t="s">
        <v>333</v>
      </c>
    </row>
    <row r="19" spans="1:9" ht="409.5">
      <c r="A19" s="149" t="s">
        <v>35</v>
      </c>
      <c r="B19" s="149" t="s">
        <v>22</v>
      </c>
      <c r="C19" s="143" t="s">
        <v>260</v>
      </c>
      <c r="D19" s="144" t="s">
        <v>261</v>
      </c>
      <c r="E19" s="185" t="s">
        <v>312</v>
      </c>
      <c r="F19" s="185" t="s">
        <v>312</v>
      </c>
      <c r="G19" s="185" t="s">
        <v>312</v>
      </c>
      <c r="H19" s="182" t="s">
        <v>328</v>
      </c>
      <c r="I19" s="179" t="s">
        <v>326</v>
      </c>
    </row>
    <row r="20" spans="1:9" ht="147.75" customHeight="1">
      <c r="A20" s="152" t="s">
        <v>35</v>
      </c>
      <c r="B20" s="152" t="s">
        <v>22</v>
      </c>
      <c r="C20" s="153" t="s">
        <v>262</v>
      </c>
      <c r="D20" s="154" t="s">
        <v>263</v>
      </c>
      <c r="E20" s="155"/>
      <c r="F20" s="155"/>
      <c r="G20" s="155"/>
      <c r="H20" s="184" t="s">
        <v>218</v>
      </c>
      <c r="I20" s="177" t="s">
        <v>325</v>
      </c>
    </row>
    <row r="21" spans="1:9" ht="98.25" customHeight="1">
      <c r="A21" s="149" t="s">
        <v>35</v>
      </c>
      <c r="B21" s="149" t="s">
        <v>25</v>
      </c>
      <c r="C21" s="143" t="s">
        <v>264</v>
      </c>
      <c r="D21" s="144" t="s">
        <v>265</v>
      </c>
      <c r="E21" s="150">
        <v>44149157.745069996</v>
      </c>
      <c r="F21" s="150">
        <v>45888634.560225755</v>
      </c>
      <c r="G21" s="150">
        <v>47838901.529035352</v>
      </c>
      <c r="H21" s="175" t="s">
        <v>217</v>
      </c>
      <c r="I21" s="182" t="s">
        <v>334</v>
      </c>
    </row>
    <row r="22" spans="1:9" ht="287.25" customHeight="1">
      <c r="A22" s="149" t="s">
        <v>35</v>
      </c>
      <c r="B22" s="143" t="s">
        <v>228</v>
      </c>
      <c r="C22" s="143" t="s">
        <v>266</v>
      </c>
      <c r="D22" s="144" t="s">
        <v>267</v>
      </c>
      <c r="E22" s="150">
        <v>23819110.613070011</v>
      </c>
      <c r="F22" s="150">
        <v>24757583.571224973</v>
      </c>
      <c r="G22" s="150">
        <v>25809780.873002034</v>
      </c>
      <c r="H22" s="175" t="s">
        <v>217</v>
      </c>
      <c r="I22" s="182" t="s">
        <v>335</v>
      </c>
    </row>
    <row r="23" spans="1:9" ht="90">
      <c r="A23" s="149" t="s">
        <v>35</v>
      </c>
      <c r="B23" s="143" t="s">
        <v>228</v>
      </c>
      <c r="C23" s="143" t="s">
        <v>268</v>
      </c>
      <c r="D23" s="142" t="s">
        <v>269</v>
      </c>
      <c r="E23" s="150">
        <v>1789961554.4772227</v>
      </c>
      <c r="F23" s="150">
        <v>1860486039.7236247</v>
      </c>
      <c r="G23" s="150">
        <v>1939556696.4118791</v>
      </c>
      <c r="H23" s="175" t="s">
        <v>217</v>
      </c>
      <c r="I23" s="182" t="s">
        <v>335</v>
      </c>
    </row>
    <row r="24" spans="1:9" ht="105">
      <c r="A24" s="149" t="s">
        <v>35</v>
      </c>
      <c r="B24" s="143" t="s">
        <v>228</v>
      </c>
      <c r="C24" s="143" t="s">
        <v>270</v>
      </c>
      <c r="D24" s="144" t="s">
        <v>271</v>
      </c>
      <c r="E24" s="150">
        <v>657955869.05733013</v>
      </c>
      <c r="F24" s="150">
        <v>683879330.29818904</v>
      </c>
      <c r="G24" s="150">
        <v>712944201.83586204</v>
      </c>
      <c r="H24" s="175" t="s">
        <v>217</v>
      </c>
      <c r="I24" s="182" t="s">
        <v>335</v>
      </c>
    </row>
    <row r="25" spans="1:9" ht="66" customHeight="1">
      <c r="A25" s="149" t="s">
        <v>35</v>
      </c>
      <c r="B25" s="143" t="s">
        <v>228</v>
      </c>
      <c r="C25" s="143" t="s">
        <v>272</v>
      </c>
      <c r="D25" s="144" t="s">
        <v>273</v>
      </c>
      <c r="E25" s="150">
        <v>68162388.144817501</v>
      </c>
      <c r="F25" s="150">
        <v>70847986.237723321</v>
      </c>
      <c r="G25" s="150">
        <v>73859025.652826548</v>
      </c>
      <c r="H25" s="175" t="s">
        <v>217</v>
      </c>
      <c r="I25" s="182" t="s">
        <v>335</v>
      </c>
    </row>
    <row r="26" spans="1:9" ht="48.75" customHeight="1" thickBot="1">
      <c r="A26" s="149" t="s">
        <v>35</v>
      </c>
      <c r="B26" s="143" t="s">
        <v>228</v>
      </c>
      <c r="C26" s="143" t="s">
        <v>270</v>
      </c>
      <c r="D26" s="144" t="s">
        <v>274</v>
      </c>
      <c r="E26" s="150">
        <v>35074802.348812506</v>
      </c>
      <c r="F26" s="150">
        <v>36456749.561355717</v>
      </c>
      <c r="G26" s="150">
        <v>38006161.417713337</v>
      </c>
      <c r="H26" s="175" t="s">
        <v>217</v>
      </c>
      <c r="I26" s="182" t="s">
        <v>335</v>
      </c>
    </row>
    <row r="27" spans="1:9" ht="120.75" thickBot="1">
      <c r="A27" s="149" t="s">
        <v>35</v>
      </c>
      <c r="B27" s="143" t="s">
        <v>228</v>
      </c>
      <c r="C27" s="143" t="s">
        <v>275</v>
      </c>
      <c r="D27" s="144" t="s">
        <v>276</v>
      </c>
      <c r="E27" s="160">
        <v>6458240.9410649994</v>
      </c>
      <c r="F27" s="160">
        <v>6712695.6341429614</v>
      </c>
      <c r="G27" s="160">
        <v>6997985.1985940374</v>
      </c>
      <c r="H27" s="181" t="s">
        <v>328</v>
      </c>
      <c r="I27" s="182" t="s">
        <v>335</v>
      </c>
    </row>
    <row r="28" spans="1:9" ht="90.75" thickBot="1">
      <c r="A28" s="149" t="s">
        <v>35</v>
      </c>
      <c r="B28" s="143" t="s">
        <v>228</v>
      </c>
      <c r="C28" s="143" t="s">
        <v>275</v>
      </c>
      <c r="D28" s="144" t="s">
        <v>277</v>
      </c>
      <c r="E28" s="150">
        <v>13476498.616215</v>
      </c>
      <c r="F28" s="150">
        <v>14007472.661693873</v>
      </c>
      <c r="G28" s="150">
        <v>14602790.249815863</v>
      </c>
      <c r="H28" s="181" t="s">
        <v>328</v>
      </c>
      <c r="I28" s="182" t="s">
        <v>335</v>
      </c>
    </row>
    <row r="29" spans="1:9" ht="78" customHeight="1">
      <c r="A29" s="409" t="s">
        <v>35</v>
      </c>
      <c r="B29" s="410" t="s">
        <v>228</v>
      </c>
      <c r="C29" s="411" t="s">
        <v>278</v>
      </c>
      <c r="D29" s="161" t="s">
        <v>279</v>
      </c>
      <c r="E29" s="162">
        <v>275357.13237000006</v>
      </c>
      <c r="F29" s="162">
        <v>286206.20338537812</v>
      </c>
      <c r="G29" s="162">
        <v>298369.96702925669</v>
      </c>
      <c r="H29" s="173" t="s">
        <v>217</v>
      </c>
      <c r="I29" s="180" t="s">
        <v>335</v>
      </c>
    </row>
    <row r="30" spans="1:9" ht="67.5" customHeight="1">
      <c r="A30" s="402"/>
      <c r="B30" s="404"/>
      <c r="C30" s="404"/>
      <c r="D30" s="144" t="s">
        <v>280</v>
      </c>
      <c r="E30" s="159">
        <v>42202835.80971501</v>
      </c>
      <c r="F30" s="159">
        <v>43865627.540617786</v>
      </c>
      <c r="G30" s="159">
        <v>45729916.711094044</v>
      </c>
      <c r="H30" s="172" t="s">
        <v>217</v>
      </c>
      <c r="I30" s="180" t="s">
        <v>335</v>
      </c>
    </row>
    <row r="31" spans="1:9" ht="90">
      <c r="A31" s="149" t="s">
        <v>35</v>
      </c>
      <c r="B31" s="143" t="s">
        <v>228</v>
      </c>
      <c r="C31" s="143" t="s">
        <v>281</v>
      </c>
      <c r="D31" s="145" t="s">
        <v>282</v>
      </c>
      <c r="E31" s="150">
        <v>230709767.3447167</v>
      </c>
      <c r="F31" s="150">
        <v>239799732.17809856</v>
      </c>
      <c r="G31" s="150">
        <v>249991220.79566774</v>
      </c>
      <c r="H31" s="175" t="s">
        <v>217</v>
      </c>
      <c r="I31" s="182" t="s">
        <v>335</v>
      </c>
    </row>
  </sheetData>
  <mergeCells count="15">
    <mergeCell ref="A29:A30"/>
    <mergeCell ref="B29:B30"/>
    <mergeCell ref="C29:C30"/>
    <mergeCell ref="A1:A2"/>
    <mergeCell ref="B1:B2"/>
    <mergeCell ref="C1:C2"/>
    <mergeCell ref="H1:H2"/>
    <mergeCell ref="I13:I14"/>
    <mergeCell ref="A8:A9"/>
    <mergeCell ref="B8:B9"/>
    <mergeCell ref="C8:C9"/>
    <mergeCell ref="D8:D9"/>
    <mergeCell ref="D1:D2"/>
    <mergeCell ref="E1:G1"/>
    <mergeCell ref="I1:I2"/>
  </mergeCells>
  <pageMargins left="0.511811024" right="0.511811024" top="0.78740157499999996" bottom="0.78740157499999996" header="0.31496062000000002" footer="0.31496062000000002"/>
  <pageSetup paperSize="9" scale="58"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17"/>
  <sheetViews>
    <sheetView workbookViewId="0">
      <selection sqref="A1:A2"/>
    </sheetView>
  </sheetViews>
  <sheetFormatPr defaultRowHeight="12.75"/>
  <cols>
    <col min="1" max="1" width="25.85546875" customWidth="1"/>
    <col min="2" max="2" width="24.85546875" customWidth="1"/>
    <col min="3" max="3" width="33.140625" customWidth="1"/>
    <col min="4" max="4" width="78.5703125" customWidth="1"/>
    <col min="5" max="5" width="58.28515625" customWidth="1"/>
    <col min="6" max="6" width="39.28515625" customWidth="1"/>
  </cols>
  <sheetData>
    <row r="1" spans="1:6" ht="15.75" customHeight="1">
      <c r="A1" s="519" t="s">
        <v>4</v>
      </c>
      <c r="B1" s="519" t="s">
        <v>5</v>
      </c>
      <c r="C1" s="519" t="s">
        <v>223</v>
      </c>
      <c r="D1" s="519" t="s">
        <v>224</v>
      </c>
      <c r="E1" s="520" t="s">
        <v>216</v>
      </c>
      <c r="F1" s="519" t="s">
        <v>287</v>
      </c>
    </row>
    <row r="2" spans="1:6" ht="15.75" customHeight="1">
      <c r="A2" s="520"/>
      <c r="B2" s="520"/>
      <c r="C2" s="520"/>
      <c r="D2" s="520"/>
      <c r="E2" s="521"/>
      <c r="F2" s="520"/>
    </row>
    <row r="3" spans="1:6" ht="147" customHeight="1">
      <c r="A3" s="81" t="s">
        <v>28</v>
      </c>
      <c r="B3" s="81" t="s">
        <v>22</v>
      </c>
      <c r="C3" s="81" t="s">
        <v>283</v>
      </c>
      <c r="D3" s="81" t="s">
        <v>284</v>
      </c>
      <c r="E3" s="81" t="s">
        <v>217</v>
      </c>
      <c r="F3" s="128" t="s">
        <v>314</v>
      </c>
    </row>
    <row r="4" spans="1:6" ht="186.75" customHeight="1">
      <c r="A4" s="81" t="s">
        <v>28</v>
      </c>
      <c r="B4" s="81" t="s">
        <v>25</v>
      </c>
      <c r="C4" s="81" t="s">
        <v>285</v>
      </c>
      <c r="D4" s="81" t="s">
        <v>286</v>
      </c>
      <c r="E4" s="81" t="s">
        <v>217</v>
      </c>
      <c r="F4" s="128" t="s">
        <v>288</v>
      </c>
    </row>
    <row r="5" spans="1:6" ht="89.25" customHeight="1">
      <c r="A5" s="60" t="s">
        <v>289</v>
      </c>
      <c r="B5" s="60" t="s">
        <v>25</v>
      </c>
      <c r="C5" s="60" t="s">
        <v>290</v>
      </c>
      <c r="D5" s="60" t="s">
        <v>291</v>
      </c>
      <c r="E5" s="60" t="s">
        <v>316</v>
      </c>
      <c r="F5" s="70" t="s">
        <v>315</v>
      </c>
    </row>
    <row r="6" spans="1:6" ht="115.5" customHeight="1">
      <c r="A6" s="60" t="s">
        <v>289</v>
      </c>
      <c r="B6" s="60" t="s">
        <v>25</v>
      </c>
      <c r="C6" s="60" t="s">
        <v>292</v>
      </c>
      <c r="D6" s="60" t="s">
        <v>293</v>
      </c>
      <c r="E6" s="60" t="s">
        <v>316</v>
      </c>
      <c r="F6" s="70" t="s">
        <v>315</v>
      </c>
    </row>
    <row r="7" spans="1:6" ht="126.75" customHeight="1">
      <c r="A7" s="60" t="s">
        <v>289</v>
      </c>
      <c r="B7" s="60" t="s">
        <v>25</v>
      </c>
      <c r="C7" s="60" t="s">
        <v>294</v>
      </c>
      <c r="D7" s="60" t="s">
        <v>295</v>
      </c>
      <c r="E7" s="60" t="s">
        <v>316</v>
      </c>
      <c r="F7" s="70" t="s">
        <v>315</v>
      </c>
    </row>
    <row r="8" spans="1:6" ht="111.75" customHeight="1">
      <c r="A8" s="60" t="s">
        <v>289</v>
      </c>
      <c r="B8" s="60" t="s">
        <v>25</v>
      </c>
      <c r="C8" s="60" t="s">
        <v>294</v>
      </c>
      <c r="D8" s="60" t="s">
        <v>296</v>
      </c>
      <c r="E8" s="60" t="s">
        <v>316</v>
      </c>
      <c r="F8" s="70" t="s">
        <v>315</v>
      </c>
    </row>
    <row r="9" spans="1:6" ht="125.25" customHeight="1">
      <c r="A9" s="60" t="s">
        <v>289</v>
      </c>
      <c r="B9" s="60" t="s">
        <v>25</v>
      </c>
      <c r="C9" s="60" t="s">
        <v>294</v>
      </c>
      <c r="D9" s="60" t="s">
        <v>297</v>
      </c>
      <c r="E9" s="60" t="s">
        <v>316</v>
      </c>
      <c r="F9" s="70" t="s">
        <v>315</v>
      </c>
    </row>
    <row r="10" spans="1:6" ht="123.75" customHeight="1">
      <c r="A10" s="60" t="s">
        <v>289</v>
      </c>
      <c r="B10" s="60" t="s">
        <v>25</v>
      </c>
      <c r="C10" s="60" t="s">
        <v>294</v>
      </c>
      <c r="D10" s="60" t="s">
        <v>298</v>
      </c>
      <c r="E10" s="60" t="s">
        <v>316</v>
      </c>
      <c r="F10" s="70" t="s">
        <v>315</v>
      </c>
    </row>
    <row r="11" spans="1:6" ht="186.75" customHeight="1">
      <c r="A11" s="60" t="s">
        <v>289</v>
      </c>
      <c r="B11" s="60" t="s">
        <v>25</v>
      </c>
      <c r="C11" s="60" t="s">
        <v>294</v>
      </c>
      <c r="D11" s="60" t="s">
        <v>299</v>
      </c>
      <c r="E11" s="60" t="s">
        <v>316</v>
      </c>
      <c r="F11" s="70" t="s">
        <v>315</v>
      </c>
    </row>
    <row r="12" spans="1:6" ht="141" customHeight="1">
      <c r="A12" s="60" t="s">
        <v>289</v>
      </c>
      <c r="B12" s="60" t="s">
        <v>25</v>
      </c>
      <c r="C12" s="60" t="s">
        <v>300</v>
      </c>
      <c r="D12" s="60" t="s">
        <v>301</v>
      </c>
      <c r="E12" s="60" t="s">
        <v>316</v>
      </c>
      <c r="F12" s="70" t="s">
        <v>315</v>
      </c>
    </row>
    <row r="13" spans="1:6" ht="186.75" customHeight="1">
      <c r="A13" s="60" t="s">
        <v>23</v>
      </c>
      <c r="B13" s="60" t="s">
        <v>22</v>
      </c>
      <c r="C13" s="60" t="s">
        <v>302</v>
      </c>
      <c r="D13" s="60" t="s">
        <v>303</v>
      </c>
      <c r="E13" s="60" t="s">
        <v>316</v>
      </c>
      <c r="F13" s="70" t="s">
        <v>315</v>
      </c>
    </row>
    <row r="14" spans="1:6" ht="186.75" customHeight="1">
      <c r="A14" s="60" t="s">
        <v>23</v>
      </c>
      <c r="B14" s="60" t="s">
        <v>22</v>
      </c>
      <c r="C14" s="60" t="s">
        <v>304</v>
      </c>
      <c r="D14" s="60" t="s">
        <v>305</v>
      </c>
      <c r="E14" s="60" t="s">
        <v>316</v>
      </c>
      <c r="F14" s="70" t="s">
        <v>315</v>
      </c>
    </row>
    <row r="15" spans="1:6" ht="186.75" customHeight="1">
      <c r="A15" s="60" t="s">
        <v>23</v>
      </c>
      <c r="B15" s="60" t="s">
        <v>22</v>
      </c>
      <c r="C15" s="60" t="s">
        <v>306</v>
      </c>
      <c r="D15" s="60" t="s">
        <v>307</v>
      </c>
      <c r="E15" s="60" t="s">
        <v>316</v>
      </c>
      <c r="F15" s="70" t="s">
        <v>315</v>
      </c>
    </row>
    <row r="16" spans="1:6" ht="96" customHeight="1">
      <c r="A16" s="60" t="s">
        <v>35</v>
      </c>
      <c r="B16" s="60"/>
      <c r="C16" s="60" t="s">
        <v>308</v>
      </c>
      <c r="D16" s="60" t="s">
        <v>311</v>
      </c>
      <c r="E16" s="60" t="s">
        <v>316</v>
      </c>
      <c r="F16" s="70" t="s">
        <v>336</v>
      </c>
    </row>
    <row r="17" spans="1:6" ht="84" customHeight="1">
      <c r="A17" s="81" t="s">
        <v>310</v>
      </c>
      <c r="B17" s="81"/>
      <c r="C17" s="81"/>
      <c r="D17" s="81" t="s">
        <v>309</v>
      </c>
      <c r="E17" s="81" t="s">
        <v>217</v>
      </c>
      <c r="F17" s="128"/>
    </row>
  </sheetData>
  <mergeCells count="6">
    <mergeCell ref="F1:F2"/>
    <mergeCell ref="A1:A2"/>
    <mergeCell ref="B1:B2"/>
    <mergeCell ref="C1:C2"/>
    <mergeCell ref="D1:D2"/>
    <mergeCell ref="E1:E2"/>
  </mergeCells>
  <pageMargins left="0.511811024" right="0.511811024" top="0.78740157499999996" bottom="0.78740157499999996" header="0.31496062000000002" footer="0.3149606200000000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J270"/>
  <sheetViews>
    <sheetView workbookViewId="0"/>
  </sheetViews>
  <sheetFormatPr defaultRowHeight="12.75"/>
  <cols>
    <col min="1" max="1" width="150.140625" customWidth="1"/>
    <col min="2" max="2" width="16.5703125" bestFit="1" customWidth="1"/>
    <col min="3" max="3" width="15" bestFit="1" customWidth="1"/>
    <col min="4" max="4" width="14" bestFit="1" customWidth="1"/>
  </cols>
  <sheetData>
    <row r="1" spans="1:4">
      <c r="A1" s="48" t="s">
        <v>76</v>
      </c>
      <c r="D1" s="48" t="s">
        <v>77</v>
      </c>
    </row>
    <row r="2" spans="1:4">
      <c r="D2" s="45" t="s">
        <v>89</v>
      </c>
    </row>
    <row r="3" spans="1:4" ht="25.5">
      <c r="A3" s="47" t="s">
        <v>74</v>
      </c>
    </row>
    <row r="4" spans="1:4" ht="15">
      <c r="D4" s="49" t="s">
        <v>79</v>
      </c>
    </row>
    <row r="5" spans="1:4" ht="15">
      <c r="A5" t="s">
        <v>66</v>
      </c>
      <c r="D5" s="49" t="s">
        <v>80</v>
      </c>
    </row>
    <row r="6" spans="1:4" ht="15">
      <c r="A6" t="s">
        <v>67</v>
      </c>
      <c r="D6" s="49" t="s">
        <v>81</v>
      </c>
    </row>
    <row r="7" spans="1:4" ht="15">
      <c r="A7" s="37" t="s">
        <v>72</v>
      </c>
      <c r="D7" s="49" t="s">
        <v>82</v>
      </c>
    </row>
    <row r="8" spans="1:4" ht="15">
      <c r="D8" s="49" t="s">
        <v>83</v>
      </c>
    </row>
    <row r="9" spans="1:4" ht="15">
      <c r="A9" t="s">
        <v>68</v>
      </c>
      <c r="D9" s="49" t="s">
        <v>84</v>
      </c>
    </row>
    <row r="10" spans="1:4" ht="15">
      <c r="D10" s="49" t="s">
        <v>85</v>
      </c>
    </row>
    <row r="11" spans="1:4" ht="15">
      <c r="A11" t="s">
        <v>69</v>
      </c>
      <c r="D11" s="49"/>
    </row>
    <row r="12" spans="1:4" ht="15">
      <c r="D12" s="49" t="s">
        <v>86</v>
      </c>
    </row>
    <row r="13" spans="1:4" ht="15">
      <c r="D13" s="49" t="s">
        <v>87</v>
      </c>
    </row>
    <row r="14" spans="1:4" ht="15">
      <c r="A14" t="s">
        <v>70</v>
      </c>
      <c r="D14" s="49"/>
    </row>
    <row r="15" spans="1:4" ht="15">
      <c r="A15" t="s">
        <v>71</v>
      </c>
      <c r="D15" s="49" t="s">
        <v>88</v>
      </c>
    </row>
    <row r="16" spans="1:4" ht="15">
      <c r="D16" s="49" t="s">
        <v>80</v>
      </c>
    </row>
    <row r="20" spans="1:4">
      <c r="D20" t="s">
        <v>161</v>
      </c>
    </row>
    <row r="21" spans="1:4">
      <c r="A21" s="46" t="s">
        <v>75</v>
      </c>
    </row>
    <row r="22" spans="1:4">
      <c r="D22" t="s">
        <v>66</v>
      </c>
    </row>
    <row r="23" spans="1:4">
      <c r="A23" t="s">
        <v>127</v>
      </c>
      <c r="D23" t="s">
        <v>67</v>
      </c>
    </row>
    <row r="24" spans="1:4">
      <c r="A24" t="s">
        <v>142</v>
      </c>
      <c r="D24" t="s">
        <v>159</v>
      </c>
    </row>
    <row r="25" spans="1:4">
      <c r="A25" t="s">
        <v>129</v>
      </c>
    </row>
    <row r="26" spans="1:4">
      <c r="D26" t="s">
        <v>68</v>
      </c>
    </row>
    <row r="27" spans="1:4">
      <c r="A27" t="s">
        <v>130</v>
      </c>
    </row>
    <row r="28" spans="1:4">
      <c r="D28" t="s">
        <v>160</v>
      </c>
    </row>
    <row r="29" spans="1:4">
      <c r="A29" t="s">
        <v>131</v>
      </c>
    </row>
    <row r="30" spans="1:4">
      <c r="A30" t="s">
        <v>84</v>
      </c>
    </row>
    <row r="31" spans="1:4">
      <c r="A31" t="s">
        <v>143</v>
      </c>
      <c r="D31" t="s">
        <v>70</v>
      </c>
    </row>
    <row r="32" spans="1:4">
      <c r="A32" t="s">
        <v>144</v>
      </c>
      <c r="D32" t="s">
        <v>71</v>
      </c>
    </row>
    <row r="33" spans="1:1">
      <c r="A33" t="s">
        <v>145</v>
      </c>
    </row>
    <row r="34" spans="1:1">
      <c r="A34" t="s">
        <v>146</v>
      </c>
    </row>
    <row r="35" spans="1:1">
      <c r="A35" t="s">
        <v>147</v>
      </c>
    </row>
    <row r="36" spans="1:1">
      <c r="A36" t="s">
        <v>148</v>
      </c>
    </row>
    <row r="37" spans="1:1">
      <c r="A37" t="s">
        <v>149</v>
      </c>
    </row>
    <row r="38" spans="1:1">
      <c r="A38" t="s">
        <v>150</v>
      </c>
    </row>
    <row r="39" spans="1:1">
      <c r="A39" t="s">
        <v>151</v>
      </c>
    </row>
    <row r="40" spans="1:1">
      <c r="A40" t="s">
        <v>152</v>
      </c>
    </row>
    <row r="41" spans="1:1">
      <c r="A41" t="s">
        <v>153</v>
      </c>
    </row>
    <row r="43" spans="1:1">
      <c r="A43" t="s">
        <v>106</v>
      </c>
    </row>
    <row r="44" spans="1:1">
      <c r="A44" t="s">
        <v>134</v>
      </c>
    </row>
    <row r="46" spans="1:1">
      <c r="A46" t="s">
        <v>154</v>
      </c>
    </row>
    <row r="49" spans="1:1">
      <c r="A49" s="106" t="s">
        <v>73</v>
      </c>
    </row>
    <row r="50" spans="1:1">
      <c r="A50" s="106" t="s">
        <v>78</v>
      </c>
    </row>
    <row r="51" spans="1:1">
      <c r="A51" s="107" t="s">
        <v>163</v>
      </c>
    </row>
    <row r="52" spans="1:1">
      <c r="A52" s="107"/>
    </row>
    <row r="53" spans="1:1">
      <c r="A53" s="107" t="s">
        <v>66</v>
      </c>
    </row>
    <row r="54" spans="1:1">
      <c r="A54" s="107"/>
    </row>
    <row r="55" spans="1:1">
      <c r="A55" s="107" t="s">
        <v>164</v>
      </c>
    </row>
    <row r="56" spans="1:1">
      <c r="A56" s="107" t="s">
        <v>165</v>
      </c>
    </row>
    <row r="57" spans="1:1">
      <c r="A57" s="107" t="s">
        <v>166</v>
      </c>
    </row>
    <row r="58" spans="1:1">
      <c r="A58" s="107" t="s">
        <v>167</v>
      </c>
    </row>
    <row r="59" spans="1:1">
      <c r="A59" s="107" t="s">
        <v>168</v>
      </c>
    </row>
    <row r="60" spans="1:1">
      <c r="A60" s="107"/>
    </row>
    <row r="61" spans="1:1">
      <c r="A61" s="107" t="s">
        <v>169</v>
      </c>
    </row>
    <row r="62" spans="1:1">
      <c r="A62" s="107"/>
    </row>
    <row r="63" spans="1:1">
      <c r="A63" s="107" t="s">
        <v>170</v>
      </c>
    </row>
    <row r="64" spans="1:1">
      <c r="A64" s="107"/>
    </row>
    <row r="65" spans="1:1">
      <c r="A65" s="107" t="s">
        <v>171</v>
      </c>
    </row>
    <row r="66" spans="1:1">
      <c r="A66" s="107"/>
    </row>
    <row r="67" spans="1:1">
      <c r="A67" s="107" t="s">
        <v>172</v>
      </c>
    </row>
    <row r="68" spans="1:1">
      <c r="A68" s="107" t="s">
        <v>165</v>
      </c>
    </row>
    <row r="69" spans="1:1">
      <c r="A69" s="107" t="s">
        <v>166</v>
      </c>
    </row>
    <row r="70" spans="1:1">
      <c r="A70" s="107" t="s">
        <v>167</v>
      </c>
    </row>
    <row r="71" spans="1:1">
      <c r="A71" s="107"/>
    </row>
    <row r="72" spans="1:1">
      <c r="A72" s="107" t="s">
        <v>173</v>
      </c>
    </row>
    <row r="73" spans="1:1">
      <c r="A73" s="107" t="s">
        <v>165</v>
      </c>
    </row>
    <row r="74" spans="1:1">
      <c r="A74" s="107" t="s">
        <v>166</v>
      </c>
    </row>
    <row r="75" spans="1:1">
      <c r="A75" s="107" t="s">
        <v>167</v>
      </c>
    </row>
    <row r="76" spans="1:1">
      <c r="A76" s="107"/>
    </row>
    <row r="77" spans="1:1">
      <c r="A77" s="107"/>
    </row>
    <row r="78" spans="1:1">
      <c r="A78" s="107" t="s">
        <v>174</v>
      </c>
    </row>
    <row r="79" spans="1:1">
      <c r="A79" s="107"/>
    </row>
    <row r="80" spans="1:1">
      <c r="A80" s="107" t="s">
        <v>175</v>
      </c>
    </row>
    <row r="81" spans="1:1">
      <c r="A81" s="107" t="s">
        <v>165</v>
      </c>
    </row>
    <row r="82" spans="1:1">
      <c r="A82" s="107" t="s">
        <v>166</v>
      </c>
    </row>
    <row r="83" spans="1:1">
      <c r="A83" s="107" t="s">
        <v>167</v>
      </c>
    </row>
    <row r="84" spans="1:1">
      <c r="A84" s="107" t="s">
        <v>176</v>
      </c>
    </row>
    <row r="85" spans="1:1">
      <c r="A85" s="107" t="s">
        <v>177</v>
      </c>
    </row>
    <row r="86" spans="1:1">
      <c r="A86" s="107" t="s">
        <v>178</v>
      </c>
    </row>
    <row r="87" spans="1:1">
      <c r="A87" s="107" t="s">
        <v>179</v>
      </c>
    </row>
    <row r="88" spans="1:1">
      <c r="A88" s="107" t="s">
        <v>180</v>
      </c>
    </row>
    <row r="89" spans="1:1">
      <c r="A89" s="107" t="s">
        <v>181</v>
      </c>
    </row>
    <row r="90" spans="1:1">
      <c r="A90" s="107"/>
    </row>
    <row r="91" spans="1:1">
      <c r="A91" s="107" t="s">
        <v>182</v>
      </c>
    </row>
    <row r="92" spans="1:1">
      <c r="A92" s="107"/>
    </row>
    <row r="93" spans="1:1">
      <c r="A93" s="107" t="s">
        <v>183</v>
      </c>
    </row>
    <row r="94" spans="1:1">
      <c r="A94" s="107"/>
    </row>
    <row r="95" spans="1:1">
      <c r="A95" s="107" t="s">
        <v>184</v>
      </c>
    </row>
    <row r="96" spans="1:1">
      <c r="A96" s="107"/>
    </row>
    <row r="97" spans="1:1">
      <c r="A97" s="107" t="s">
        <v>185</v>
      </c>
    </row>
    <row r="98" spans="1:1">
      <c r="A98" s="107"/>
    </row>
    <row r="99" spans="1:1">
      <c r="A99" s="107" t="s">
        <v>66</v>
      </c>
    </row>
    <row r="100" spans="1:1">
      <c r="A100" s="107"/>
    </row>
    <row r="101" spans="1:1">
      <c r="A101" s="107" t="s">
        <v>186</v>
      </c>
    </row>
    <row r="102" spans="1:1">
      <c r="A102" s="107" t="s">
        <v>187</v>
      </c>
    </row>
    <row r="103" spans="1:1">
      <c r="A103" s="107" t="s">
        <v>188</v>
      </c>
    </row>
    <row r="104" spans="1:1">
      <c r="A104" s="107" t="s">
        <v>189</v>
      </c>
    </row>
    <row r="105" spans="1:1">
      <c r="A105" s="107" t="s">
        <v>190</v>
      </c>
    </row>
    <row r="106" spans="1:1">
      <c r="A106" s="107" t="s">
        <v>191</v>
      </c>
    </row>
    <row r="107" spans="1:1">
      <c r="A107" s="107" t="s">
        <v>192</v>
      </c>
    </row>
    <row r="108" spans="1:1">
      <c r="A108" s="107" t="s">
        <v>193</v>
      </c>
    </row>
    <row r="109" spans="1:1">
      <c r="A109" s="107" t="s">
        <v>194</v>
      </c>
    </row>
    <row r="110" spans="1:1">
      <c r="A110" s="107" t="s">
        <v>195</v>
      </c>
    </row>
    <row r="111" spans="1:1">
      <c r="A111" s="107" t="s">
        <v>196</v>
      </c>
    </row>
    <row r="112" spans="1:1">
      <c r="A112" s="107" t="s">
        <v>197</v>
      </c>
    </row>
    <row r="113" spans="1:1">
      <c r="A113" s="107"/>
    </row>
    <row r="114" spans="1:1">
      <c r="A114" s="107"/>
    </row>
    <row r="115" spans="1:1">
      <c r="A115" s="107" t="s">
        <v>198</v>
      </c>
    </row>
    <row r="116" spans="1:1">
      <c r="A116" s="107"/>
    </row>
    <row r="117" spans="1:1">
      <c r="A117" s="107" t="s">
        <v>199</v>
      </c>
    </row>
    <row r="118" spans="1:1">
      <c r="A118" s="107"/>
    </row>
    <row r="119" spans="1:1">
      <c r="A119" s="107"/>
    </row>
    <row r="120" spans="1:1">
      <c r="A120" s="107"/>
    </row>
    <row r="121" spans="1:1">
      <c r="A121" s="107" t="s">
        <v>200</v>
      </c>
    </row>
    <row r="122" spans="1:1">
      <c r="A122" s="107"/>
    </row>
    <row r="123" spans="1:1">
      <c r="A123" s="107" t="s">
        <v>66</v>
      </c>
    </row>
    <row r="124" spans="1:1">
      <c r="A124" s="107"/>
    </row>
    <row r="125" spans="1:1">
      <c r="A125" s="107" t="s">
        <v>186</v>
      </c>
    </row>
    <row r="126" spans="1:1">
      <c r="A126" s="107" t="s">
        <v>187</v>
      </c>
    </row>
    <row r="127" spans="1:1">
      <c r="A127" s="107" t="s">
        <v>188</v>
      </c>
    </row>
    <row r="128" spans="1:1">
      <c r="A128" s="107"/>
    </row>
    <row r="129" spans="1:1">
      <c r="A129" s="107" t="s">
        <v>189</v>
      </c>
    </row>
    <row r="130" spans="1:1">
      <c r="A130" s="107" t="s">
        <v>190</v>
      </c>
    </row>
    <row r="131" spans="1:1">
      <c r="A131" s="107" t="s">
        <v>191</v>
      </c>
    </row>
    <row r="132" spans="1:1">
      <c r="A132" s="107"/>
    </row>
    <row r="133" spans="1:1">
      <c r="A133" s="107" t="s">
        <v>192</v>
      </c>
    </row>
    <row r="134" spans="1:1">
      <c r="A134" s="107" t="s">
        <v>193</v>
      </c>
    </row>
    <row r="135" spans="1:1">
      <c r="A135" s="107" t="s">
        <v>194</v>
      </c>
    </row>
    <row r="136" spans="1:1">
      <c r="A136" s="107"/>
    </row>
    <row r="137" spans="1:1">
      <c r="A137" s="107" t="s">
        <v>195</v>
      </c>
    </row>
    <row r="138" spans="1:1">
      <c r="A138" s="107" t="s">
        <v>196</v>
      </c>
    </row>
    <row r="139" spans="1:1">
      <c r="A139" s="107" t="s">
        <v>197</v>
      </c>
    </row>
    <row r="140" spans="1:1">
      <c r="A140" s="107"/>
    </row>
    <row r="141" spans="1:1">
      <c r="A141" s="107"/>
    </row>
    <row r="142" spans="1:1">
      <c r="A142" s="107"/>
    </row>
    <row r="143" spans="1:1">
      <c r="A143" s="107" t="s">
        <v>198</v>
      </c>
    </row>
    <row r="144" spans="1:1">
      <c r="A144" s="107"/>
    </row>
    <row r="145" spans="1:9">
      <c r="A145" s="107" t="s">
        <v>201</v>
      </c>
    </row>
    <row r="146" spans="1:9">
      <c r="A146" s="107"/>
    </row>
    <row r="149" spans="1:9">
      <c r="A149" s="56"/>
      <c r="B149" s="56"/>
      <c r="C149" s="56"/>
      <c r="D149" s="56"/>
      <c r="E149" s="56"/>
      <c r="F149" s="56"/>
      <c r="G149" s="56"/>
      <c r="H149" s="56"/>
      <c r="I149" s="56"/>
    </row>
    <row r="150" spans="1:9">
      <c r="A150" s="64" t="s">
        <v>74</v>
      </c>
      <c r="B150" s="56"/>
      <c r="C150" s="56"/>
      <c r="D150" s="56"/>
      <c r="E150" s="56"/>
      <c r="F150" s="56"/>
      <c r="G150" s="56"/>
      <c r="H150" s="56"/>
      <c r="I150" s="56"/>
    </row>
    <row r="151" spans="1:9">
      <c r="A151" s="56"/>
      <c r="B151" s="56"/>
      <c r="C151" s="56"/>
      <c r="D151" s="56"/>
      <c r="E151" s="56"/>
      <c r="F151" s="56"/>
      <c r="G151" s="56"/>
      <c r="H151" s="56"/>
      <c r="I151" s="56"/>
    </row>
    <row r="152" spans="1:9">
      <c r="A152" s="56" t="s">
        <v>66</v>
      </c>
      <c r="B152" s="56"/>
      <c r="C152" s="56"/>
      <c r="D152" s="56"/>
      <c r="E152" s="56"/>
      <c r="F152" s="56"/>
      <c r="G152" s="56"/>
      <c r="H152" s="56"/>
      <c r="I152" s="56"/>
    </row>
    <row r="153" spans="1:9">
      <c r="A153" s="56" t="s">
        <v>67</v>
      </c>
      <c r="B153" s="56"/>
      <c r="C153" s="56"/>
      <c r="D153" s="56"/>
      <c r="E153" s="56"/>
      <c r="F153" s="56"/>
      <c r="G153" s="56"/>
      <c r="H153" s="56"/>
      <c r="I153" s="56"/>
    </row>
    <row r="154" spans="1:9">
      <c r="A154" s="56" t="s">
        <v>72</v>
      </c>
      <c r="B154" s="56"/>
      <c r="C154" s="56"/>
      <c r="D154" s="56"/>
      <c r="E154" s="56"/>
      <c r="F154" s="56"/>
      <c r="G154" s="56"/>
      <c r="H154" s="56"/>
      <c r="I154" s="56"/>
    </row>
    <row r="155" spans="1:9">
      <c r="A155" s="56"/>
      <c r="B155" s="56"/>
      <c r="C155" s="56"/>
      <c r="D155" s="56"/>
      <c r="E155" s="56"/>
      <c r="F155" s="56"/>
      <c r="G155" s="56"/>
      <c r="H155" s="56"/>
      <c r="I155" s="56"/>
    </row>
    <row r="156" spans="1:9">
      <c r="A156" s="56" t="s">
        <v>68</v>
      </c>
      <c r="B156" s="56"/>
      <c r="C156" s="56"/>
      <c r="D156" s="56"/>
      <c r="E156" s="56"/>
      <c r="F156" s="56"/>
      <c r="G156" s="56"/>
      <c r="H156" s="56"/>
      <c r="I156" s="56"/>
    </row>
    <row r="157" spans="1:9">
      <c r="A157" s="56"/>
      <c r="B157" s="56"/>
      <c r="C157" s="56"/>
      <c r="D157" s="56"/>
      <c r="E157" s="56"/>
      <c r="F157" s="56"/>
      <c r="G157" s="56"/>
      <c r="H157" s="56"/>
      <c r="I157" s="56"/>
    </row>
    <row r="158" spans="1:9">
      <c r="A158" s="56" t="s">
        <v>69</v>
      </c>
      <c r="B158" s="56"/>
      <c r="C158" s="56"/>
      <c r="D158" s="56"/>
      <c r="E158" s="56"/>
      <c r="F158" s="56"/>
      <c r="G158" s="56"/>
      <c r="H158" s="56"/>
      <c r="I158" s="56"/>
    </row>
    <row r="159" spans="1:9">
      <c r="A159" s="56"/>
      <c r="B159" s="56"/>
      <c r="C159" s="56"/>
      <c r="D159" s="56"/>
      <c r="E159" s="56"/>
      <c r="F159" s="56"/>
      <c r="G159" s="56"/>
      <c r="H159" s="56"/>
      <c r="I159" s="56"/>
    </row>
    <row r="160" spans="1:9">
      <c r="A160" s="56"/>
      <c r="B160" s="56"/>
      <c r="C160" s="56"/>
      <c r="D160" s="56"/>
      <c r="E160" s="56"/>
      <c r="F160" s="56"/>
      <c r="G160" s="56"/>
      <c r="H160" s="56"/>
      <c r="I160" s="56"/>
    </row>
    <row r="161" spans="1:9">
      <c r="A161" s="56" t="s">
        <v>70</v>
      </c>
      <c r="B161" s="56"/>
      <c r="C161" s="56"/>
      <c r="D161" s="56"/>
      <c r="E161" s="56"/>
      <c r="F161" s="56"/>
      <c r="G161" s="56"/>
      <c r="H161" s="56"/>
      <c r="I161" s="56"/>
    </row>
    <row r="162" spans="1:9">
      <c r="A162" s="56" t="s">
        <v>71</v>
      </c>
      <c r="B162" s="56"/>
      <c r="C162" s="56"/>
      <c r="D162" s="56"/>
      <c r="E162" s="56"/>
      <c r="F162" s="56"/>
      <c r="G162" s="56"/>
      <c r="H162" s="56"/>
      <c r="I162" s="56"/>
    </row>
    <row r="163" spans="1:9">
      <c r="A163" s="56"/>
      <c r="B163" s="56"/>
      <c r="C163" s="56"/>
      <c r="D163" s="56"/>
      <c r="E163" s="56"/>
      <c r="F163" s="56"/>
      <c r="G163" s="56"/>
      <c r="H163" s="56"/>
      <c r="I163" s="56"/>
    </row>
    <row r="164" spans="1:9">
      <c r="A164" s="56"/>
      <c r="B164" s="56"/>
      <c r="C164" s="56"/>
      <c r="D164" s="56"/>
      <c r="E164" s="56"/>
      <c r="F164" s="56"/>
      <c r="G164" s="56"/>
      <c r="H164" s="56"/>
      <c r="I164" s="56"/>
    </row>
    <row r="165" spans="1:9">
      <c r="A165" s="56"/>
      <c r="B165" s="56"/>
      <c r="C165" s="56"/>
      <c r="D165" s="56"/>
      <c r="E165" s="56"/>
      <c r="F165" s="56"/>
      <c r="G165" s="56"/>
      <c r="H165" s="56"/>
      <c r="I165" s="56"/>
    </row>
    <row r="166" spans="1:9">
      <c r="A166" s="56"/>
      <c r="B166" s="56"/>
      <c r="C166" s="56"/>
      <c r="D166" s="56"/>
      <c r="E166" s="56"/>
      <c r="F166" s="56"/>
      <c r="G166" s="56"/>
      <c r="H166" s="56"/>
      <c r="I166" s="56"/>
    </row>
    <row r="167" spans="1:9">
      <c r="A167" s="56"/>
      <c r="B167" s="56"/>
      <c r="C167" s="56"/>
      <c r="D167" s="56"/>
      <c r="E167" s="56"/>
      <c r="F167" s="56"/>
      <c r="G167" s="56"/>
      <c r="H167" s="56"/>
      <c r="I167" s="56"/>
    </row>
    <row r="168" spans="1:9">
      <c r="A168" s="63" t="s">
        <v>37</v>
      </c>
      <c r="B168" s="56"/>
      <c r="C168" s="56"/>
      <c r="D168" s="56"/>
      <c r="E168" s="56"/>
      <c r="F168" s="56"/>
      <c r="G168" s="56"/>
      <c r="H168" s="56"/>
      <c r="I168" s="56"/>
    </row>
    <row r="169" spans="1:9">
      <c r="A169" s="56"/>
      <c r="B169" s="56"/>
      <c r="C169" s="56"/>
      <c r="D169" s="56"/>
      <c r="E169" s="56"/>
      <c r="F169" s="56"/>
      <c r="G169" s="56"/>
      <c r="H169" s="56"/>
      <c r="I169" s="56"/>
    </row>
    <row r="170" spans="1:9">
      <c r="A170" s="56"/>
      <c r="B170" s="56"/>
      <c r="C170" s="56"/>
      <c r="D170" s="56"/>
      <c r="E170" s="56"/>
      <c r="F170" s="56"/>
      <c r="G170" s="56"/>
      <c r="H170" s="56"/>
      <c r="I170" s="56"/>
    </row>
    <row r="171" spans="1:9">
      <c r="A171" s="56" t="s">
        <v>139</v>
      </c>
      <c r="B171" s="56"/>
      <c r="C171" s="56"/>
      <c r="D171" s="56"/>
      <c r="E171" s="56"/>
      <c r="F171" s="56"/>
      <c r="G171" s="56"/>
      <c r="H171" s="56"/>
      <c r="I171" s="56"/>
    </row>
    <row r="172" spans="1:9">
      <c r="A172" s="56" t="s">
        <v>67</v>
      </c>
      <c r="B172" s="56"/>
      <c r="C172" s="56"/>
      <c r="D172" s="56"/>
      <c r="E172" s="56"/>
      <c r="F172" s="56"/>
      <c r="G172" s="56"/>
      <c r="H172" s="56"/>
      <c r="I172" s="56"/>
    </row>
    <row r="173" spans="1:9">
      <c r="A173" s="56" t="s">
        <v>72</v>
      </c>
      <c r="B173" s="56"/>
      <c r="C173" s="56"/>
      <c r="D173" s="56"/>
      <c r="E173" s="56"/>
      <c r="F173" s="56"/>
      <c r="G173" s="56"/>
      <c r="H173" s="56"/>
      <c r="I173" s="56"/>
    </row>
    <row r="174" spans="1:9">
      <c r="A174" s="56"/>
      <c r="B174" s="56"/>
      <c r="C174" s="56"/>
      <c r="D174" s="56"/>
      <c r="E174" s="56"/>
      <c r="F174" s="56"/>
      <c r="G174" s="56"/>
      <c r="H174" s="56"/>
      <c r="I174" s="56"/>
    </row>
    <row r="175" spans="1:9">
      <c r="A175" s="56" t="s">
        <v>68</v>
      </c>
      <c r="B175" s="56"/>
      <c r="C175" s="56"/>
      <c r="D175" s="56"/>
      <c r="E175" s="56"/>
      <c r="F175" s="56"/>
      <c r="G175" s="56"/>
      <c r="H175" s="56"/>
      <c r="I175" s="56"/>
    </row>
    <row r="176" spans="1:9">
      <c r="A176" s="56"/>
      <c r="B176" s="56"/>
      <c r="C176" s="56"/>
      <c r="D176" s="56"/>
      <c r="E176" s="56"/>
      <c r="F176" s="56"/>
      <c r="G176" s="56"/>
      <c r="H176" s="56"/>
      <c r="I176" s="56"/>
    </row>
    <row r="177" spans="1:10">
      <c r="A177" s="56" t="s">
        <v>140</v>
      </c>
      <c r="B177" s="56"/>
      <c r="C177" s="56"/>
      <c r="D177" s="56"/>
      <c r="E177" s="56"/>
      <c r="F177" s="56"/>
      <c r="G177" s="56"/>
      <c r="H177" s="56"/>
      <c r="I177" s="56"/>
    </row>
    <row r="178" spans="1:10">
      <c r="A178" s="56"/>
      <c r="B178" s="56"/>
      <c r="C178" s="56"/>
      <c r="D178" s="56"/>
      <c r="E178" s="56"/>
      <c r="F178" s="56"/>
      <c r="G178" s="56"/>
      <c r="H178" s="56"/>
      <c r="I178" s="56"/>
    </row>
    <row r="179" spans="1:10">
      <c r="A179" s="56"/>
      <c r="B179" s="56"/>
      <c r="C179" s="56"/>
      <c r="D179" s="56"/>
      <c r="E179" s="56"/>
      <c r="F179" s="56"/>
      <c r="G179" s="56"/>
      <c r="H179" s="56"/>
      <c r="I179" s="56"/>
    </row>
    <row r="180" spans="1:10">
      <c r="A180" s="56" t="s">
        <v>70</v>
      </c>
      <c r="B180" s="56"/>
      <c r="C180" s="56"/>
      <c r="D180" s="56"/>
      <c r="E180" s="56"/>
      <c r="F180" s="56"/>
      <c r="G180" s="56"/>
      <c r="H180" s="56"/>
      <c r="I180" s="56"/>
    </row>
    <row r="181" spans="1:10">
      <c r="A181" s="56" t="s">
        <v>71</v>
      </c>
      <c r="B181" s="56"/>
      <c r="C181" s="56"/>
      <c r="D181" s="56"/>
      <c r="E181" s="56"/>
      <c r="F181" s="56"/>
      <c r="G181" s="56"/>
      <c r="H181" s="56"/>
      <c r="I181" s="56"/>
    </row>
    <row r="182" spans="1:10">
      <c r="A182" s="56"/>
      <c r="B182" s="56"/>
      <c r="C182" s="56"/>
      <c r="D182" s="56"/>
      <c r="E182" s="56"/>
      <c r="F182" s="56"/>
      <c r="G182" s="56"/>
      <c r="H182" s="56"/>
      <c r="I182" s="56"/>
    </row>
    <row r="183" spans="1:10">
      <c r="A183" s="56"/>
      <c r="B183" s="56"/>
      <c r="C183" s="56"/>
      <c r="D183" s="56"/>
      <c r="E183" s="56"/>
      <c r="F183" s="56"/>
      <c r="G183" s="56"/>
      <c r="H183" s="56"/>
      <c r="I183" s="56"/>
    </row>
    <row r="184" spans="1:10">
      <c r="A184" s="56"/>
      <c r="B184" s="56"/>
      <c r="C184" s="56"/>
      <c r="D184" s="56"/>
      <c r="E184" s="56"/>
      <c r="F184" s="56"/>
      <c r="G184" s="56"/>
      <c r="H184" s="56"/>
      <c r="I184" s="56"/>
    </row>
    <row r="185" spans="1:10">
      <c r="A185" s="120" t="s">
        <v>208</v>
      </c>
      <c r="B185" s="56"/>
      <c r="C185" s="56"/>
      <c r="D185" s="56"/>
      <c r="E185" s="56"/>
      <c r="F185" s="56"/>
      <c r="G185" s="56"/>
      <c r="H185" s="56"/>
      <c r="I185" s="56"/>
      <c r="J185" s="56"/>
    </row>
    <row r="186" spans="1:10">
      <c r="A186" s="56"/>
      <c r="B186" s="56"/>
      <c r="C186" s="56"/>
      <c r="D186" s="56"/>
      <c r="E186" s="56"/>
      <c r="F186" s="56"/>
      <c r="G186" s="56"/>
      <c r="H186" s="56"/>
      <c r="I186" s="56"/>
      <c r="J186" s="56"/>
    </row>
    <row r="187" spans="1:10">
      <c r="A187" s="57" t="s">
        <v>113</v>
      </c>
      <c r="B187" s="56"/>
      <c r="C187" s="56"/>
      <c r="D187" s="56"/>
      <c r="E187" s="56"/>
      <c r="F187" s="56"/>
      <c r="G187" s="56"/>
      <c r="H187" s="56"/>
      <c r="I187" s="56"/>
      <c r="J187" s="56"/>
    </row>
    <row r="188" spans="1:10">
      <c r="A188" s="56"/>
      <c r="B188" s="56"/>
      <c r="C188" s="56"/>
      <c r="D188" s="56"/>
      <c r="E188" s="56"/>
      <c r="F188" s="56"/>
      <c r="G188" s="56"/>
      <c r="H188" s="56"/>
      <c r="I188" s="56"/>
      <c r="J188" s="56"/>
    </row>
    <row r="189" spans="1:10">
      <c r="A189" s="56" t="s">
        <v>114</v>
      </c>
      <c r="B189" s="56"/>
      <c r="C189" s="56"/>
      <c r="D189" s="56"/>
      <c r="E189" s="56"/>
      <c r="F189" s="56"/>
      <c r="G189" s="56"/>
      <c r="H189" s="56"/>
      <c r="I189" s="56"/>
      <c r="J189" s="56"/>
    </row>
    <row r="190" spans="1:10">
      <c r="A190" s="56" t="s">
        <v>84</v>
      </c>
      <c r="B190" s="56"/>
      <c r="C190" s="56"/>
      <c r="D190" s="56"/>
      <c r="E190" s="56"/>
      <c r="F190" s="56"/>
      <c r="G190" s="56"/>
      <c r="H190" s="56"/>
      <c r="I190" s="56"/>
      <c r="J190" s="56"/>
    </row>
    <row r="191" spans="1:10">
      <c r="A191" s="56" t="s">
        <v>115</v>
      </c>
      <c r="B191" s="56"/>
      <c r="C191" s="56"/>
      <c r="D191" s="56"/>
      <c r="E191" s="56"/>
      <c r="F191" s="56"/>
      <c r="G191" s="56"/>
      <c r="H191" s="56"/>
      <c r="I191" s="56"/>
      <c r="J191" s="56"/>
    </row>
    <row r="192" spans="1:10">
      <c r="A192" s="56" t="s">
        <v>116</v>
      </c>
      <c r="B192" s="56"/>
      <c r="C192" s="56"/>
      <c r="D192" s="56"/>
      <c r="E192" s="56"/>
      <c r="F192" s="56"/>
      <c r="G192" s="56"/>
      <c r="H192" s="56"/>
      <c r="I192" s="56"/>
      <c r="J192" s="56"/>
    </row>
    <row r="193" spans="1:10">
      <c r="A193" s="56"/>
      <c r="B193" s="56"/>
      <c r="C193" s="56"/>
      <c r="D193" s="56"/>
      <c r="E193" s="56"/>
      <c r="F193" s="56"/>
      <c r="G193" s="56"/>
      <c r="H193" s="56"/>
      <c r="I193" s="56"/>
      <c r="J193" s="56"/>
    </row>
    <row r="194" spans="1:10">
      <c r="A194" s="56" t="s">
        <v>101</v>
      </c>
      <c r="B194" s="56"/>
      <c r="C194" s="56"/>
      <c r="D194" s="56"/>
      <c r="E194" s="56"/>
      <c r="F194" s="56"/>
      <c r="G194" s="56"/>
      <c r="H194" s="56"/>
      <c r="I194" s="56"/>
      <c r="J194" s="56"/>
    </row>
    <row r="195" spans="1:10">
      <c r="A195" s="56"/>
      <c r="B195" s="56"/>
      <c r="C195" s="56"/>
      <c r="D195" s="56"/>
      <c r="E195" s="56"/>
      <c r="F195" s="56"/>
      <c r="G195" s="56"/>
      <c r="H195" s="56"/>
      <c r="I195" s="56"/>
      <c r="J195" s="56"/>
    </row>
    <row r="196" spans="1:10">
      <c r="A196" s="56" t="s">
        <v>117</v>
      </c>
      <c r="B196" s="56"/>
      <c r="C196" s="56"/>
      <c r="D196" s="56"/>
      <c r="E196" s="56"/>
      <c r="F196" s="56"/>
      <c r="G196" s="56"/>
      <c r="H196" s="56"/>
      <c r="I196" s="56"/>
      <c r="J196" s="56"/>
    </row>
    <row r="197" spans="1:10">
      <c r="A197" s="56" t="s">
        <v>118</v>
      </c>
      <c r="B197" s="56"/>
      <c r="C197" s="56"/>
      <c r="D197" s="56"/>
      <c r="E197" s="56"/>
      <c r="F197" s="56"/>
      <c r="G197" s="56"/>
      <c r="H197" s="56"/>
      <c r="I197" s="56"/>
      <c r="J197" s="56"/>
    </row>
    <row r="198" spans="1:10">
      <c r="A198" s="56" t="s">
        <v>119</v>
      </c>
      <c r="B198" s="56"/>
      <c r="C198" s="56"/>
      <c r="D198" s="56"/>
      <c r="E198" s="56"/>
      <c r="F198" s="56"/>
      <c r="G198" s="56"/>
      <c r="H198" s="56"/>
      <c r="I198" s="56"/>
      <c r="J198" s="56"/>
    </row>
    <row r="199" spans="1:10">
      <c r="A199" s="56"/>
      <c r="B199" s="56"/>
      <c r="C199" s="56"/>
      <c r="D199" s="56"/>
      <c r="E199" s="56"/>
      <c r="F199" s="56"/>
      <c r="G199" s="56"/>
      <c r="H199" s="56"/>
      <c r="I199" s="56"/>
      <c r="J199" s="56"/>
    </row>
    <row r="200" spans="1:10">
      <c r="A200" s="56"/>
      <c r="B200" s="56"/>
      <c r="C200" s="56"/>
      <c r="D200" s="56"/>
      <c r="E200" s="56"/>
      <c r="F200" s="56"/>
      <c r="G200" s="56"/>
      <c r="H200" s="56"/>
      <c r="I200" s="56"/>
      <c r="J200" s="56"/>
    </row>
    <row r="201" spans="1:10">
      <c r="A201" s="56"/>
      <c r="B201" s="56"/>
      <c r="C201" s="56"/>
      <c r="D201" s="56"/>
      <c r="E201" s="56"/>
      <c r="F201" s="56"/>
      <c r="G201" s="56"/>
      <c r="H201" s="56"/>
      <c r="I201" s="56"/>
      <c r="J201" s="56"/>
    </row>
    <row r="202" spans="1:10">
      <c r="A202" s="55" t="s">
        <v>93</v>
      </c>
      <c r="B202" s="56"/>
      <c r="C202" s="56"/>
      <c r="D202" s="56"/>
      <c r="E202" s="56"/>
      <c r="F202" s="56"/>
      <c r="G202" s="56"/>
      <c r="H202" s="56"/>
      <c r="I202" s="56"/>
      <c r="J202" s="56"/>
    </row>
    <row r="203" spans="1:10">
      <c r="A203" s="56"/>
      <c r="B203" s="56"/>
      <c r="C203" s="56"/>
      <c r="D203" s="56"/>
      <c r="E203" s="56"/>
      <c r="F203" s="56"/>
      <c r="G203" s="56"/>
      <c r="H203" s="56"/>
      <c r="I203" s="56"/>
      <c r="J203" s="56"/>
    </row>
    <row r="204" spans="1:10">
      <c r="A204" s="57" t="s">
        <v>120</v>
      </c>
      <c r="B204" s="56"/>
      <c r="C204" s="56"/>
      <c r="D204" s="56"/>
      <c r="E204" s="56"/>
      <c r="F204" s="56"/>
      <c r="G204" s="56"/>
      <c r="H204" s="56"/>
      <c r="I204" s="56"/>
      <c r="J204" s="56"/>
    </row>
    <row r="205" spans="1:10">
      <c r="A205" s="56" t="s">
        <v>121</v>
      </c>
      <c r="B205" s="56"/>
      <c r="C205" s="56"/>
      <c r="D205" s="56"/>
      <c r="E205" s="56"/>
      <c r="F205" s="56"/>
      <c r="G205" s="56"/>
      <c r="H205" s="56"/>
      <c r="I205" s="56"/>
      <c r="J205" s="56"/>
    </row>
    <row r="206" spans="1:10">
      <c r="A206" s="56" t="s">
        <v>84</v>
      </c>
      <c r="B206" s="56"/>
      <c r="C206" s="56"/>
      <c r="D206" s="56"/>
      <c r="E206" s="56"/>
      <c r="F206" s="56"/>
      <c r="G206" s="56"/>
      <c r="H206" s="56"/>
      <c r="I206" s="56"/>
      <c r="J206" s="56"/>
    </row>
    <row r="207" spans="1:10">
      <c r="A207" s="56" t="s">
        <v>122</v>
      </c>
      <c r="B207" s="56"/>
      <c r="C207" s="56"/>
      <c r="D207" s="56"/>
      <c r="E207" s="56"/>
      <c r="F207" s="56"/>
      <c r="G207" s="56"/>
      <c r="H207" s="56"/>
      <c r="I207" s="56"/>
      <c r="J207" s="56"/>
    </row>
    <row r="208" spans="1:10">
      <c r="A208" s="56" t="s">
        <v>123</v>
      </c>
      <c r="B208" s="56"/>
      <c r="C208" s="56"/>
      <c r="D208" s="56"/>
      <c r="E208" s="56"/>
      <c r="F208" s="56"/>
      <c r="G208" s="56"/>
      <c r="H208" s="56"/>
      <c r="I208" s="56"/>
      <c r="J208" s="56"/>
    </row>
    <row r="209" spans="1:10">
      <c r="A209" s="56"/>
      <c r="B209" s="56"/>
      <c r="C209" s="56"/>
      <c r="D209" s="56"/>
      <c r="E209" s="56"/>
      <c r="F209" s="56"/>
      <c r="G209" s="56"/>
      <c r="H209" s="56"/>
      <c r="I209" s="56"/>
      <c r="J209" s="56"/>
    </row>
    <row r="210" spans="1:10">
      <c r="A210" s="56" t="s">
        <v>124</v>
      </c>
      <c r="B210" s="56"/>
      <c r="C210" s="56"/>
      <c r="D210" s="56"/>
      <c r="E210" s="56"/>
      <c r="F210" s="56"/>
      <c r="G210" s="56"/>
      <c r="H210" s="56"/>
      <c r="I210" s="56"/>
      <c r="J210" s="56"/>
    </row>
    <row r="211" spans="1:10">
      <c r="A211" s="56"/>
      <c r="B211" s="56"/>
      <c r="C211" s="56"/>
      <c r="D211" s="56"/>
      <c r="E211" s="56"/>
      <c r="F211" s="56"/>
      <c r="G211" s="56"/>
      <c r="H211" s="56"/>
      <c r="I211" s="56"/>
      <c r="J211" s="56"/>
    </row>
    <row r="212" spans="1:10">
      <c r="A212" s="56" t="s">
        <v>117</v>
      </c>
      <c r="B212" s="56"/>
      <c r="C212" s="56"/>
      <c r="D212" s="56"/>
      <c r="E212" s="56"/>
      <c r="F212" s="56"/>
      <c r="G212" s="56"/>
      <c r="H212" s="56"/>
      <c r="I212" s="56"/>
      <c r="J212" s="56"/>
    </row>
    <row r="213" spans="1:10">
      <c r="A213" s="56" t="s">
        <v>118</v>
      </c>
      <c r="B213" s="56"/>
      <c r="C213" s="56"/>
      <c r="D213" s="56"/>
      <c r="E213" s="56"/>
      <c r="F213" s="56"/>
      <c r="G213" s="56"/>
      <c r="H213" s="56"/>
      <c r="I213" s="56"/>
      <c r="J213" s="56"/>
    </row>
    <row r="214" spans="1:10">
      <c r="A214" s="56" t="s">
        <v>125</v>
      </c>
      <c r="B214" s="56"/>
      <c r="C214" s="56"/>
      <c r="D214" s="56"/>
      <c r="E214" s="56"/>
      <c r="F214" s="56"/>
      <c r="G214" s="56"/>
      <c r="H214" s="56"/>
      <c r="I214" s="56"/>
      <c r="J214" s="56"/>
    </row>
    <row r="215" spans="1:10">
      <c r="A215" s="56"/>
      <c r="B215" s="56"/>
      <c r="C215" s="56"/>
      <c r="D215" s="56"/>
      <c r="E215" s="56"/>
      <c r="F215" s="56"/>
      <c r="G215" s="56"/>
      <c r="H215" s="56"/>
      <c r="I215" s="56"/>
      <c r="J215" s="56"/>
    </row>
    <row r="216" spans="1:10">
      <c r="A216" s="56"/>
      <c r="B216" s="56"/>
      <c r="C216" s="56"/>
      <c r="D216" s="56"/>
      <c r="E216" s="56"/>
      <c r="F216" s="56"/>
      <c r="G216" s="56"/>
      <c r="H216" s="56"/>
      <c r="I216" s="56"/>
      <c r="J216" s="56"/>
    </row>
    <row r="217" spans="1:10">
      <c r="A217" s="55" t="s">
        <v>93</v>
      </c>
      <c r="B217" s="56"/>
      <c r="C217" s="56"/>
      <c r="D217" s="56"/>
      <c r="E217" s="56"/>
      <c r="F217" s="56"/>
      <c r="G217" s="56"/>
      <c r="H217" s="56"/>
      <c r="I217" s="56"/>
      <c r="J217" s="56"/>
    </row>
    <row r="218" spans="1:10">
      <c r="A218" s="56"/>
      <c r="B218" s="56"/>
      <c r="C218" s="56"/>
      <c r="D218" s="56"/>
      <c r="E218" s="56"/>
      <c r="F218" s="56"/>
      <c r="G218" s="56"/>
      <c r="H218" s="56"/>
      <c r="I218" s="56"/>
      <c r="J218" s="56"/>
    </row>
    <row r="219" spans="1:10">
      <c r="A219" s="57" t="s">
        <v>126</v>
      </c>
      <c r="B219" s="56"/>
      <c r="C219" s="56"/>
      <c r="D219" s="56"/>
      <c r="E219" s="56"/>
      <c r="F219" s="56"/>
      <c r="G219" s="56"/>
      <c r="H219" s="56"/>
      <c r="I219" s="56"/>
      <c r="J219" s="56"/>
    </row>
    <row r="220" spans="1:10">
      <c r="A220" s="56" t="s">
        <v>127</v>
      </c>
      <c r="B220" s="56"/>
      <c r="C220" s="56"/>
      <c r="D220" s="56"/>
      <c r="E220" s="56"/>
      <c r="F220" s="56"/>
      <c r="G220" s="56"/>
      <c r="H220" s="56"/>
      <c r="I220" s="56"/>
      <c r="J220" s="56"/>
    </row>
    <row r="221" spans="1:10">
      <c r="A221" s="56" t="s">
        <v>128</v>
      </c>
      <c r="B221" s="56"/>
      <c r="C221" s="56"/>
      <c r="D221" s="56"/>
      <c r="E221" s="56"/>
      <c r="F221" s="56"/>
      <c r="G221" s="56"/>
      <c r="H221" s="56"/>
      <c r="I221" s="56"/>
      <c r="J221" s="56"/>
    </row>
    <row r="222" spans="1:10">
      <c r="A222" s="56" t="s">
        <v>129</v>
      </c>
      <c r="B222" s="56"/>
      <c r="C222" s="56"/>
      <c r="D222" s="56"/>
      <c r="E222" s="56"/>
      <c r="F222" s="56"/>
      <c r="G222" s="56"/>
      <c r="H222" s="56"/>
      <c r="I222" s="56"/>
      <c r="J222" s="56"/>
    </row>
    <row r="223" spans="1:10">
      <c r="A223" s="56"/>
      <c r="B223" s="56"/>
      <c r="C223" s="56"/>
      <c r="D223" s="56"/>
      <c r="E223" s="56"/>
      <c r="F223" s="56"/>
      <c r="G223" s="56"/>
      <c r="H223" s="56"/>
      <c r="I223" s="56"/>
      <c r="J223" s="56"/>
    </row>
    <row r="224" spans="1:10">
      <c r="A224" s="56" t="s">
        <v>130</v>
      </c>
      <c r="B224" s="56"/>
      <c r="C224" s="56"/>
      <c r="D224" s="56"/>
      <c r="E224" s="56"/>
      <c r="F224" s="56"/>
      <c r="G224" s="56"/>
      <c r="H224" s="56"/>
      <c r="I224" s="56"/>
      <c r="J224" s="56"/>
    </row>
    <row r="225" spans="1:10">
      <c r="A225" s="56"/>
      <c r="B225" s="56"/>
      <c r="C225" s="56"/>
      <c r="D225" s="56"/>
      <c r="E225" s="56"/>
      <c r="F225" s="56"/>
      <c r="G225" s="56"/>
      <c r="H225" s="56"/>
      <c r="I225" s="56"/>
      <c r="J225" s="56"/>
    </row>
    <row r="226" spans="1:10">
      <c r="A226" s="56" t="s">
        <v>131</v>
      </c>
      <c r="B226" s="56"/>
      <c r="C226" s="56"/>
      <c r="D226" s="56"/>
      <c r="E226" s="56"/>
      <c r="F226" s="56"/>
      <c r="G226" s="56"/>
      <c r="H226" s="56"/>
      <c r="I226" s="56"/>
      <c r="J226" s="56"/>
    </row>
    <row r="227" spans="1:10">
      <c r="A227" s="56" t="s">
        <v>132</v>
      </c>
      <c r="B227" s="56"/>
      <c r="C227" s="56"/>
      <c r="D227" s="56"/>
      <c r="E227" s="56"/>
      <c r="F227" s="56"/>
      <c r="G227" s="56"/>
      <c r="H227" s="56"/>
      <c r="I227" s="56"/>
      <c r="J227" s="56"/>
    </row>
    <row r="228" spans="1:10">
      <c r="A228" s="56" t="s">
        <v>133</v>
      </c>
      <c r="B228" s="56"/>
      <c r="C228" s="56"/>
      <c r="D228" s="56"/>
      <c r="E228" s="56"/>
      <c r="F228" s="56"/>
      <c r="G228" s="56"/>
      <c r="H228" s="56"/>
      <c r="I228" s="56"/>
      <c r="J228" s="56"/>
    </row>
    <row r="229" spans="1:10">
      <c r="A229" s="56" t="s">
        <v>134</v>
      </c>
      <c r="B229" s="56"/>
      <c r="C229" s="56"/>
      <c r="D229" s="56"/>
      <c r="E229" s="56"/>
      <c r="F229" s="56"/>
      <c r="G229" s="56"/>
      <c r="H229" s="56"/>
      <c r="I229" s="56"/>
      <c r="J229" s="56"/>
    </row>
    <row r="230" spans="1:10">
      <c r="A230" s="56"/>
      <c r="B230" s="56"/>
      <c r="C230" s="56"/>
      <c r="D230" s="56"/>
      <c r="E230" s="56"/>
      <c r="F230" s="56"/>
      <c r="G230" s="56"/>
      <c r="H230" s="56"/>
      <c r="I230" s="56"/>
      <c r="J230" s="56"/>
    </row>
    <row r="231" spans="1:10">
      <c r="A231" s="56" t="s">
        <v>135</v>
      </c>
      <c r="B231" s="56"/>
      <c r="C231" s="56"/>
      <c r="D231" s="56"/>
      <c r="E231" s="56"/>
      <c r="F231" s="56"/>
      <c r="G231" s="56"/>
      <c r="H231" s="56"/>
      <c r="I231" s="56"/>
      <c r="J231" s="56"/>
    </row>
    <row r="232" spans="1:10">
      <c r="A232" s="56" t="s">
        <v>121</v>
      </c>
      <c r="B232" s="56"/>
      <c r="C232" s="56"/>
      <c r="D232" s="56"/>
      <c r="E232" s="56"/>
      <c r="F232" s="56"/>
      <c r="G232" s="56"/>
      <c r="H232" s="56"/>
      <c r="I232" s="56"/>
      <c r="J232" s="56"/>
    </row>
    <row r="233" spans="1:10">
      <c r="A233" s="56" t="s">
        <v>84</v>
      </c>
      <c r="B233" s="56"/>
      <c r="C233" s="56"/>
      <c r="D233" s="56"/>
      <c r="E233" s="56"/>
      <c r="F233" s="56"/>
      <c r="G233" s="56"/>
      <c r="H233" s="56"/>
      <c r="I233" s="56"/>
      <c r="J233" s="56"/>
    </row>
    <row r="234" spans="1:10">
      <c r="A234" s="56" t="s">
        <v>136</v>
      </c>
      <c r="B234" s="56"/>
      <c r="C234" s="56"/>
      <c r="D234" s="56"/>
      <c r="E234" s="56"/>
      <c r="F234" s="56"/>
      <c r="G234" s="56"/>
      <c r="H234" s="56"/>
      <c r="I234" s="56"/>
      <c r="J234" s="56"/>
    </row>
    <row r="235" spans="1:10">
      <c r="A235" s="56" t="s">
        <v>137</v>
      </c>
      <c r="B235" s="56"/>
      <c r="C235" s="56"/>
      <c r="D235" s="56"/>
      <c r="E235" s="56"/>
      <c r="F235" s="56"/>
      <c r="G235" s="56"/>
      <c r="H235" s="56"/>
      <c r="I235" s="56"/>
      <c r="J235" s="56"/>
    </row>
    <row r="236" spans="1:10">
      <c r="A236" s="56"/>
      <c r="B236" s="56"/>
      <c r="C236" s="56"/>
      <c r="D236" s="56"/>
      <c r="E236" s="56"/>
      <c r="F236" s="56"/>
      <c r="G236" s="56"/>
      <c r="H236" s="56"/>
      <c r="I236" s="56"/>
      <c r="J236" s="56"/>
    </row>
    <row r="237" spans="1:10">
      <c r="A237" s="56" t="s">
        <v>101</v>
      </c>
      <c r="B237" s="56"/>
      <c r="C237" s="56"/>
      <c r="D237" s="56"/>
      <c r="E237" s="56"/>
      <c r="F237" s="56"/>
      <c r="G237" s="56"/>
      <c r="H237" s="56"/>
      <c r="I237" s="56"/>
      <c r="J237" s="56"/>
    </row>
    <row r="238" spans="1:10">
      <c r="A238" s="56"/>
      <c r="B238" s="56"/>
      <c r="C238" s="56"/>
      <c r="D238" s="56"/>
      <c r="E238" s="56"/>
      <c r="F238" s="56"/>
      <c r="G238" s="56"/>
      <c r="H238" s="56"/>
      <c r="I238" s="56"/>
      <c r="J238" s="56"/>
    </row>
    <row r="239" spans="1:10">
      <c r="A239" s="56" t="s">
        <v>117</v>
      </c>
      <c r="B239" s="56"/>
      <c r="C239" s="56"/>
      <c r="D239" s="56"/>
      <c r="E239" s="56"/>
      <c r="F239" s="56"/>
      <c r="G239" s="56"/>
      <c r="H239" s="56"/>
      <c r="I239" s="56"/>
      <c r="J239" s="56"/>
    </row>
    <row r="240" spans="1:10">
      <c r="A240" s="56" t="s">
        <v>138</v>
      </c>
      <c r="B240" s="56"/>
      <c r="C240" s="56"/>
      <c r="D240" s="56"/>
      <c r="E240" s="56"/>
      <c r="F240" s="56"/>
      <c r="G240" s="56"/>
      <c r="H240" s="56"/>
      <c r="I240" s="56"/>
      <c r="J240" s="56"/>
    </row>
    <row r="241" spans="1:10">
      <c r="A241" s="56"/>
      <c r="B241" s="56"/>
      <c r="C241" s="56"/>
      <c r="D241" s="56"/>
      <c r="E241" s="56"/>
      <c r="F241" s="56"/>
      <c r="G241" s="56"/>
      <c r="H241" s="56"/>
      <c r="I241" s="56"/>
      <c r="J241" s="56"/>
    </row>
    <row r="242" spans="1:10">
      <c r="A242" s="56"/>
      <c r="B242" s="56"/>
      <c r="C242" s="56"/>
      <c r="D242" s="56"/>
      <c r="E242" s="56"/>
      <c r="F242" s="56"/>
      <c r="G242" s="56"/>
      <c r="H242" s="56"/>
      <c r="I242" s="56"/>
      <c r="J242" s="56"/>
    </row>
    <row r="243" spans="1:10">
      <c r="A243" s="120" t="s">
        <v>209</v>
      </c>
      <c r="B243" s="56"/>
      <c r="C243" s="56"/>
      <c r="D243" s="56"/>
      <c r="E243" s="56"/>
      <c r="F243" s="56"/>
      <c r="G243" s="56"/>
      <c r="H243" s="56"/>
      <c r="I243" s="56"/>
      <c r="J243" s="56"/>
    </row>
    <row r="244" spans="1:10">
      <c r="A244" s="37" t="s">
        <v>93</v>
      </c>
    </row>
    <row r="245" spans="1:10">
      <c r="A245" t="s">
        <v>94</v>
      </c>
    </row>
    <row r="246" spans="1:10">
      <c r="A246" t="s">
        <v>95</v>
      </c>
    </row>
    <row r="247" spans="1:10">
      <c r="A247" t="s">
        <v>96</v>
      </c>
    </row>
    <row r="248" spans="1:10">
      <c r="A248" t="s">
        <v>97</v>
      </c>
    </row>
    <row r="249" spans="1:10">
      <c r="A249" t="s">
        <v>98</v>
      </c>
    </row>
    <row r="251" spans="1:10">
      <c r="A251" t="s">
        <v>99</v>
      </c>
    </row>
    <row r="252" spans="1:10">
      <c r="A252" t="s">
        <v>100</v>
      </c>
    </row>
    <row r="253" spans="1:10">
      <c r="A253" t="s">
        <v>101</v>
      </c>
    </row>
    <row r="255" spans="1:10">
      <c r="A255" t="s">
        <v>102</v>
      </c>
    </row>
    <row r="257" spans="1:1">
      <c r="A257" t="s">
        <v>103</v>
      </c>
    </row>
    <row r="258" spans="1:1">
      <c r="A258" t="s">
        <v>104</v>
      </c>
    </row>
    <row r="260" spans="1:1">
      <c r="A260" t="s">
        <v>105</v>
      </c>
    </row>
    <row r="261" spans="1:1">
      <c r="A261" t="s">
        <v>106</v>
      </c>
    </row>
    <row r="262" spans="1:1">
      <c r="A262" t="s">
        <v>107</v>
      </c>
    </row>
    <row r="265" spans="1:1">
      <c r="A265" t="s">
        <v>108</v>
      </c>
    </row>
    <row r="266" spans="1:1">
      <c r="A266" t="s">
        <v>109</v>
      </c>
    </row>
    <row r="267" spans="1:1">
      <c r="A267" t="s">
        <v>110</v>
      </c>
    </row>
    <row r="268" spans="1:1">
      <c r="A268" t="s">
        <v>111</v>
      </c>
    </row>
    <row r="269" spans="1:1">
      <c r="A269" t="s">
        <v>99</v>
      </c>
    </row>
    <row r="270" spans="1:1">
      <c r="A270" t="s">
        <v>112</v>
      </c>
    </row>
  </sheetData>
  <pageMargins left="0.511811024" right="0.511811024" top="0.78740157499999996" bottom="0.78740157499999996" header="0.31496062000000002" footer="0.31496062000000002"/>
  <pageSetup paperSize="9" orientation="portrait" verticalDpi="599"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3730D-F706-486C-A148-55E27B5BADF6}">
  <dimension ref="B2:L22"/>
  <sheetViews>
    <sheetView workbookViewId="0">
      <selection activeCell="B11" sqref="B11"/>
    </sheetView>
  </sheetViews>
  <sheetFormatPr defaultRowHeight="12.75"/>
  <cols>
    <col min="2" max="2" width="40.42578125" customWidth="1"/>
    <col min="3" max="3" width="25.7109375" customWidth="1"/>
    <col min="5" max="5" width="45.85546875" customWidth="1"/>
    <col min="6" max="6" width="25" customWidth="1"/>
    <col min="8" max="8" width="58.7109375" customWidth="1"/>
    <col min="9" max="9" width="18.140625" customWidth="1"/>
    <col min="11" max="11" width="58.7109375" customWidth="1"/>
    <col min="12" max="12" width="18.140625" customWidth="1"/>
  </cols>
  <sheetData>
    <row r="2" spans="2:12">
      <c r="B2" s="48" t="s">
        <v>923</v>
      </c>
      <c r="E2" s="48" t="s">
        <v>922</v>
      </c>
      <c r="H2" s="48" t="s">
        <v>921</v>
      </c>
      <c r="K2" s="48" t="s">
        <v>928</v>
      </c>
    </row>
    <row r="3" spans="2:12" ht="25.5">
      <c r="B3" s="412" t="s">
        <v>467</v>
      </c>
      <c r="C3" s="346" t="s">
        <v>919</v>
      </c>
      <c r="E3" s="412" t="s">
        <v>467</v>
      </c>
      <c r="F3" s="349" t="s">
        <v>920</v>
      </c>
      <c r="H3" s="412" t="s">
        <v>475</v>
      </c>
      <c r="I3" s="349" t="s">
        <v>920</v>
      </c>
      <c r="K3" s="412" t="s">
        <v>475</v>
      </c>
      <c r="L3" s="349" t="s">
        <v>920</v>
      </c>
    </row>
    <row r="4" spans="2:12">
      <c r="B4" s="413"/>
      <c r="C4" s="346">
        <v>2023</v>
      </c>
      <c r="E4" s="413"/>
      <c r="F4" s="346">
        <v>2023</v>
      </c>
      <c r="H4" s="413"/>
      <c r="I4" s="346">
        <v>2023</v>
      </c>
      <c r="K4" s="413"/>
      <c r="L4" s="346">
        <v>2023</v>
      </c>
    </row>
    <row r="5" spans="2:12" ht="20.100000000000001" customHeight="1">
      <c r="B5" s="386" t="s">
        <v>40</v>
      </c>
      <c r="C5" s="344">
        <f>SUMIF('Quadro - Renúncias e Benefícios'!$D$2:$D$207,B5,'Quadro - Renúncias e Benefícios'!$M$2:$M$207)</f>
        <v>11.738</v>
      </c>
      <c r="E5" s="350" t="s">
        <v>918</v>
      </c>
      <c r="F5" s="356">
        <f>C7+C9+C10+C13+C5</f>
        <v>2636.9037163870112</v>
      </c>
      <c r="H5" s="40" t="s">
        <v>28</v>
      </c>
      <c r="I5" s="354">
        <f>SUMIFS('Quadro - Renúncias e Benefícios'!$M$2:$M$207,'Quadro - Renúncias e Benefícios'!$B$2:$B$207,H5,'Quadro - Renúncias e Benefícios'!$D$2:$D$207,"Isenção")+SUMIFS('Quadro - Renúncias e Benefícios'!$M$2:$M$207,'Quadro - Renúncias e Benefícios'!$B$2:$B$207,H5,'Quadro - Renúncias e Benefícios'!$D$2:$D$207,"Remissão")+SUMIFS('Quadro - Renúncias e Benefícios'!$M$2:$M$207,'Quadro - Renúncias e Benefícios'!$B$2:$B$207,H5,'Quadro - Renúncias e Benefícios'!$D$2:$D$207,"Desoneração tributária")+SUMIFS('Quadro - Renúncias e Benefícios'!$M$2:$M$207,'Quadro - Renúncias e Benefícios'!$B$2:$B$207,H5,'Quadro - Renúncias e Benefícios'!$D$2:$D$207,"Incentivo fiscal")+SUMIFS('Quadro - Renúncias e Benefícios'!$M$2:$M$207,'Quadro - Renúncias e Benefícios'!$B$2:$B$207,H5,'Quadro - Renúncias e Benefícios'!$D$2:$D$207,"Anistia")</f>
        <v>345.38274052808288</v>
      </c>
      <c r="K5" s="345" t="s">
        <v>924</v>
      </c>
      <c r="L5" s="356">
        <f>I5+I6+I7</f>
        <v>2130.4447613180828</v>
      </c>
    </row>
    <row r="6" spans="2:12" ht="38.25">
      <c r="B6" s="237" t="s">
        <v>535</v>
      </c>
      <c r="C6" s="344">
        <f>SUMIF('Quadro - Renúncias e Benefícios'!$D$2:$D$207,B6,'Quadro - Renúncias e Benefícios'!$M$2:$M$207)</f>
        <v>102.18045500000001</v>
      </c>
      <c r="E6" s="243" t="s">
        <v>930</v>
      </c>
      <c r="F6" s="356">
        <f>C11+C12</f>
        <v>19465.329536121157</v>
      </c>
      <c r="H6" s="38" t="s">
        <v>226</v>
      </c>
      <c r="I6" s="354">
        <f>SUMIFS('Quadro - Renúncias e Benefícios'!$M$2:$M$207,'Quadro - Renúncias e Benefícios'!$B$2:$B$207,H6,'Quadro - Renúncias e Benefícios'!$D$2:$D$207,"Isenção")+SUMIFS('Quadro - Renúncias e Benefícios'!$M$2:$M$207,'Quadro - Renúncias e Benefícios'!$B$2:$B$207,H6,'Quadro - Renúncias e Benefícios'!$D$2:$D$207,"Remissão")+SUMIFS('Quadro - Renúncias e Benefícios'!$M$2:$M$207,'Quadro - Renúncias e Benefícios'!$B$2:$B$207,H6,'Quadro - Renúncias e Benefícios'!$D$2:$D$207,"Desoneração tributária")+SUMIFS('Quadro - Renúncias e Benefícios'!$M$2:$M$207,'Quadro - Renúncias e Benefícios'!$B$2:$B$207,H6,'Quadro - Renúncias e Benefícios'!$D$2:$D$207,"Incentivo fiscal")+SUMIFS('Quadro - Renúncias e Benefícios'!$M$2:$M$207,'Quadro - Renúncias e Benefícios'!$B$2:$B$207,H6,'Quadro - Renúncias e Benefícios'!$D$2:$D$207,"Anistia")</f>
        <v>1719.5417333400001</v>
      </c>
      <c r="K6" s="345" t="s">
        <v>925</v>
      </c>
      <c r="L6" s="356">
        <f>I9</f>
        <v>437.7640600883098</v>
      </c>
    </row>
    <row r="7" spans="2:12" ht="20.100000000000001" customHeight="1">
      <c r="B7" s="237" t="s">
        <v>228</v>
      </c>
      <c r="C7" s="344">
        <f>SUMIF('Quadro - Renúncias e Benefícios'!$D$2:$D$207,B7,'Quadro - Renúncias e Benefícios'!$M$2:$M$207)</f>
        <v>25.003057989466672</v>
      </c>
      <c r="E7" s="350" t="s">
        <v>825</v>
      </c>
      <c r="F7" s="356">
        <f>C8</f>
        <v>5072.4628980420002</v>
      </c>
      <c r="H7" s="40" t="s">
        <v>227</v>
      </c>
      <c r="I7" s="354">
        <f>SUMIFS('Quadro - Renúncias e Benefícios'!$M$2:$M$207,'Quadro - Renúncias e Benefícios'!$B$2:$B$207,H7,'Quadro - Renúncias e Benefícios'!$D$2:$D$207,"Isenção")+SUMIFS('Quadro - Renúncias e Benefícios'!$M$2:$M$207,'Quadro - Renúncias e Benefícios'!$B$2:$B$207,H7,'Quadro - Renúncias e Benefícios'!$D$2:$D$207,"Remissão")+SUMIFS('Quadro - Renúncias e Benefícios'!$M$2:$M$207,'Quadro - Renúncias e Benefícios'!$B$2:$B$207,H7,'Quadro - Renúncias e Benefícios'!$D$2:$D$207,"Desoneração tributária")+SUMIFS('Quadro - Renúncias e Benefícios'!$M$2:$M$207,'Quadro - Renúncias e Benefícios'!$B$2:$B$207,H7,'Quadro - Renúncias e Benefícios'!$D$2:$D$207,"Incentivo fiscal")+SUMIFS('Quadro - Renúncias e Benefícios'!$M$2:$M$207,'Quadro - Renúncias e Benefícios'!$B$2:$B$207,H7,'Quadro - Renúncias e Benefícios'!$D$2:$D$207,"Anistia")</f>
        <v>65.520287449999998</v>
      </c>
      <c r="K7" s="345" t="s">
        <v>926</v>
      </c>
      <c r="L7" s="356">
        <f>I10</f>
        <v>40.349799660618359</v>
      </c>
    </row>
    <row r="8" spans="2:12" ht="20.100000000000001" customHeight="1">
      <c r="B8" s="194" t="s">
        <v>824</v>
      </c>
      <c r="C8" s="344">
        <f>SUMIF('Quadro - Renúncias e Benefícios'!$D$2:$D$207,B8,'Quadro - Renúncias e Benefícios'!$M$2:$M$207)</f>
        <v>5072.4628980420002</v>
      </c>
      <c r="E8" s="351" t="s">
        <v>535</v>
      </c>
      <c r="F8" s="356">
        <f>C6</f>
        <v>102.18045500000001</v>
      </c>
      <c r="H8" s="387" t="s">
        <v>1072</v>
      </c>
      <c r="I8" s="354">
        <f>SUMIFS('Quadro - Renúncias e Benefícios'!$M$2:$M$207,'Quadro - Renúncias e Benefícios'!$B$2:$B$207,H8,'Quadro - Renúncias e Benefícios'!$D$2:$D$207,"Isenção")+SUMIFS('Quadro - Renúncias e Benefícios'!$M$2:$M$207,'Quadro - Renúncias e Benefícios'!$B$2:$B$207,H8,'Quadro - Renúncias e Benefícios'!$D$2:$D$207,"Remissão")+SUMIFS('Quadro - Renúncias e Benefícios'!$M$2:$M$207,'Quadro - Renúncias e Benefícios'!$B$2:$B$207,H8,'Quadro - Renúncias e Benefícios'!$D$2:$D$207,"Desoneração tributária")+SUMIFS('Quadro - Renúncias e Benefícios'!$M$2:$M$207,'Quadro - Renúncias e Benefícios'!$B$2:$B$207,H8,'Quadro - Renúncias e Benefícios'!$D$2:$D$207,"Incentivo fiscal")+SUMIFS('Quadro - Renúncias e Benefícios'!$M$2:$M$207,'Quadro - Renúncias e Benefícios'!$B$2:$B$207,H8,'Quadro - Renúncias e Benefícios'!$D$2:$D$207,"Anistia")</f>
        <v>23</v>
      </c>
      <c r="K8" s="345" t="s">
        <v>929</v>
      </c>
      <c r="L8" s="356">
        <f>I8+I11+I12+I13+I14+I15+I16</f>
        <v>28.345095319999999</v>
      </c>
    </row>
    <row r="9" spans="2:12" ht="20.100000000000001" customHeight="1">
      <c r="B9" s="193" t="s">
        <v>22</v>
      </c>
      <c r="C9" s="344">
        <f>SUMIF('Quadro - Renúncias e Benefícios'!$D$2:$D$207,B9,'Quadro - Renúncias e Benefícios'!$M$2:$M$207)</f>
        <v>10.6949437849</v>
      </c>
      <c r="E9" s="352" t="s">
        <v>917</v>
      </c>
      <c r="F9" s="353">
        <f>SUM(F5:F8)</f>
        <v>27276.876605550169</v>
      </c>
      <c r="H9" s="40" t="s">
        <v>35</v>
      </c>
      <c r="I9" s="354">
        <f>SUMIFS('Quadro - Renúncias e Benefícios'!$M$2:$M$207,'Quadro - Renúncias e Benefícios'!$B$2:$B$207,H9,'Quadro - Renúncias e Benefícios'!$D$2:$D$207,"Isenção")+SUMIFS('Quadro - Renúncias e Benefícios'!$M$2:$M$207,'Quadro - Renúncias e Benefícios'!$B$2:$B$207,H9,'Quadro - Renúncias e Benefícios'!$D$2:$D$207,"Remissão")+SUMIFS('Quadro - Renúncias e Benefícios'!$M$2:$M$207,'Quadro - Renúncias e Benefícios'!$B$2:$B$207,H9,'Quadro - Renúncias e Benefícios'!$D$2:$D$207,"Desoneração tributária")+SUMIFS('Quadro - Renúncias e Benefícios'!$M$2:$M$207,'Quadro - Renúncias e Benefícios'!$B$2:$B$207,H9,'Quadro - Renúncias e Benefícios'!$D$2:$D$207,"Incentivo fiscal")+SUMIFS('Quadro - Renúncias e Benefícios'!$M$2:$M$207,'Quadro - Renúncias e Benefícios'!$B$2:$B$207,H9,'Quadro - Renúncias e Benefícios'!$D$2:$D$207,"Anistia")</f>
        <v>437.7640600883098</v>
      </c>
      <c r="K9" s="357" t="s">
        <v>917</v>
      </c>
      <c r="L9" s="358">
        <f>SUM(L5:L8)</f>
        <v>2636.9037163870107</v>
      </c>
    </row>
    <row r="10" spans="2:12" ht="20.100000000000001" customHeight="1">
      <c r="B10" s="237" t="s">
        <v>25</v>
      </c>
      <c r="C10" s="344">
        <f>SUMIF('Quadro - Renúncias e Benefícios'!$D$2:$D$207,B10,'Quadro - Renúncias e Benefícios'!$M$2:$M$207)</f>
        <v>2466.7001730245615</v>
      </c>
      <c r="F10" t="b">
        <f>F9=C14</f>
        <v>1</v>
      </c>
      <c r="H10" s="40" t="s">
        <v>310</v>
      </c>
      <c r="I10" s="354">
        <f>SUMIFS('Quadro - Renúncias e Benefícios'!$M$2:$M$207,'Quadro - Renúncias e Benefícios'!$B$2:$B$207,H10,'Quadro - Renúncias e Benefícios'!$D$2:$D$207,"Isenção")+SUMIFS('Quadro - Renúncias e Benefícios'!$M$2:$M$207,'Quadro - Renúncias e Benefícios'!$B$2:$B$207,H10,'Quadro - Renúncias e Benefícios'!$D$2:$D$207,"Remissão")+SUMIFS('Quadro - Renúncias e Benefícios'!$M$2:$M$207,'Quadro - Renúncias e Benefícios'!$B$2:$B$207,H10,'Quadro - Renúncias e Benefícios'!$D$2:$D$207,"Desoneração tributária")+SUMIFS('Quadro - Renúncias e Benefícios'!$M$2:$M$207,'Quadro - Renúncias e Benefícios'!$B$2:$B$207,H10,'Quadro - Renúncias e Benefícios'!$D$2:$D$207,"Incentivo fiscal")+SUMIFS('Quadro - Renúncias e Benefícios'!$M$2:$M$207,'Quadro - Renúncias e Benefícios'!$B$2:$B$207,H10,'Quadro - Renúncias e Benefícios'!$D$2:$D$207,"Anistia")</f>
        <v>40.349799660618359</v>
      </c>
      <c r="L10" t="b">
        <f>L9=I18</f>
        <v>1</v>
      </c>
    </row>
    <row r="11" spans="2:12" ht="20.100000000000001" customHeight="1">
      <c r="B11" s="237" t="s">
        <v>364</v>
      </c>
      <c r="C11" s="344">
        <f>SUMIF('Quadro - Renúncias e Benefícios'!$D$2:$D$207,B11,'Quadro - Renúncias e Benefícios'!$M$2:$M$207)</f>
        <v>19238.994918911158</v>
      </c>
      <c r="H11" s="40" t="s">
        <v>289</v>
      </c>
      <c r="I11" s="354">
        <f>SUMIFS('Quadro - Renúncias e Benefícios'!$M$2:$M$207,'Quadro - Renúncias e Benefícios'!$B$2:$B$207,H11,'Quadro - Renúncias e Benefícios'!$D$2:$D$207,"Isenção")+SUMIFS('Quadro - Renúncias e Benefícios'!$M$2:$M$207,'Quadro - Renúncias e Benefícios'!$B$2:$B$207,H11,'Quadro - Renúncias e Benefícios'!$D$2:$D$207,"Remissão")+SUMIFS('Quadro - Renúncias e Benefícios'!$M$2:$M$207,'Quadro - Renúncias e Benefícios'!$B$2:$B$207,H11,'Quadro - Renúncias e Benefícios'!$D$2:$D$207,"Desoneração tributária")+SUMIFS('Quadro - Renúncias e Benefícios'!$M$2:$M$207,'Quadro - Renúncias e Benefícios'!$B$2:$B$207,H11,'Quadro - Renúncias e Benefícios'!$D$2:$D$207,"Incentivo fiscal")+SUMIFS('Quadro - Renúncias e Benefícios'!$M$2:$M$207,'Quadro - Renúncias e Benefícios'!$B$2:$B$207,H11,'Quadro - Renúncias e Benefícios'!$D$2:$D$207,"Anistia")</f>
        <v>5.3450953199999995</v>
      </c>
    </row>
    <row r="12" spans="2:12" ht="20.100000000000001" customHeight="1">
      <c r="B12" s="275" t="s">
        <v>425</v>
      </c>
      <c r="C12" s="344">
        <f>SUMIF('Quadro - Renúncias e Benefícios'!$D$2:$D$207,B12,'Quadro - Renúncias e Benefícios'!$M$2:$M$207)</f>
        <v>226.33461721000003</v>
      </c>
      <c r="H12" s="40" t="s">
        <v>313</v>
      </c>
      <c r="I12" s="354">
        <f>SUMIFS('Quadro - Renúncias e Benefícios'!$M$2:$M$207,'Quadro - Renúncias e Benefícios'!$B$2:$B$207,H12,'Quadro - Renúncias e Benefícios'!$D$2:$D$207,"Isenção")+SUMIFS('Quadro - Renúncias e Benefícios'!$M$2:$M$207,'Quadro - Renúncias e Benefícios'!$B$2:$B$207,H12,'Quadro - Renúncias e Benefícios'!$D$2:$D$207,"Remissão")+SUMIFS('Quadro - Renúncias e Benefícios'!$M$2:$M$207,'Quadro - Renúncias e Benefícios'!$B$2:$B$207,H12,'Quadro - Renúncias e Benefícios'!$D$2:$D$207,"Desoneração tributária")+SUMIFS('Quadro - Renúncias e Benefícios'!$M$2:$M$207,'Quadro - Renúncias e Benefícios'!$B$2:$B$207,H12,'Quadro - Renúncias e Benefícios'!$D$2:$D$207,"Incentivo fiscal")+SUMIFS('Quadro - Renúncias e Benefícios'!$M$2:$M$207,'Quadro - Renúncias e Benefícios'!$B$2:$B$207,H12,'Quadro - Renúncias e Benefícios'!$D$2:$D$207,"Anistia")</f>
        <v>0</v>
      </c>
    </row>
    <row r="13" spans="2:12">
      <c r="B13" s="193" t="s">
        <v>44</v>
      </c>
      <c r="C13" s="344">
        <f>SUMIF('Quadro - Renúncias e Benefícios'!$D$2:$D$207,B13,'Quadro - Renúncias e Benefícios'!$M$2:$M$207)</f>
        <v>122.76754158808288</v>
      </c>
      <c r="H13" s="40" t="s">
        <v>23</v>
      </c>
      <c r="I13" s="354">
        <f>SUMIFS('Quadro - Renúncias e Benefícios'!$M$2:$M$207,'Quadro - Renúncias e Benefícios'!$B$2:$B$207,H13,'Quadro - Renúncias e Benefícios'!$D$2:$D$207,"Isenção")+SUMIFS('Quadro - Renúncias e Benefícios'!$M$2:$M$207,'Quadro - Renúncias e Benefícios'!$B$2:$B$207,H13,'Quadro - Renúncias e Benefícios'!$D$2:$D$207,"Remissão")+SUMIFS('Quadro - Renúncias e Benefícios'!$M$2:$M$207,'Quadro - Renúncias e Benefícios'!$B$2:$B$207,H13,'Quadro - Renúncias e Benefícios'!$D$2:$D$207,"Desoneração tributária")+SUMIFS('Quadro - Renúncias e Benefícios'!$M$2:$M$207,'Quadro - Renúncias e Benefícios'!$B$2:$B$207,H13,'Quadro - Renúncias e Benefícios'!$D$2:$D$207,"Incentivo fiscal")+SUMIFS('Quadro - Renúncias e Benefícios'!$M$2:$M$207,'Quadro - Renúncias e Benefícios'!$B$2:$B$207,H13,'Quadro - Renúncias e Benefícios'!$D$2:$D$207,"Anistia")</f>
        <v>0</v>
      </c>
    </row>
    <row r="14" spans="2:12">
      <c r="B14" s="347" t="s">
        <v>917</v>
      </c>
      <c r="C14" s="348">
        <f>SUM(C5:C13)</f>
        <v>27276.876605550169</v>
      </c>
      <c r="H14" s="40" t="s">
        <v>896</v>
      </c>
      <c r="I14" s="354">
        <f>SUMIFS('Quadro - Renúncias e Benefícios'!$M$2:$M$207,'Quadro - Renúncias e Benefícios'!$B$2:$B$207,H14,'Quadro - Renúncias e Benefícios'!$D$2:$D$207,"Isenção")+SUMIFS('Quadro - Renúncias e Benefícios'!$M$2:$M$207,'Quadro - Renúncias e Benefícios'!$B$2:$B$207,H14,'Quadro - Renúncias e Benefícios'!$D$2:$D$207,"Remissão")+SUMIFS('Quadro - Renúncias e Benefícios'!$M$2:$M$207,'Quadro - Renúncias e Benefícios'!$B$2:$B$207,H14,'Quadro - Renúncias e Benefícios'!$D$2:$D$207,"Desoneração tributária")+SUMIFS('Quadro - Renúncias e Benefícios'!$M$2:$M$207,'Quadro - Renúncias e Benefícios'!$B$2:$B$207,H14,'Quadro - Renúncias e Benefícios'!$D$2:$D$207,"Incentivo fiscal")+SUMIFS('Quadro - Renúncias e Benefícios'!$M$2:$M$207,'Quadro - Renúncias e Benefícios'!$B$2:$B$207,H14,'Quadro - Renúncias e Benefícios'!$D$2:$D$207,"Anistia")</f>
        <v>0</v>
      </c>
    </row>
    <row r="15" spans="2:12">
      <c r="C15" t="b">
        <f>C14='Quadro - Renúncias e Benefícios'!M212</f>
        <v>1</v>
      </c>
      <c r="H15" s="40" t="s">
        <v>927</v>
      </c>
      <c r="I15" s="354">
        <f>SUMIFS('Quadro - Renúncias e Benefícios'!$M$2:$M$207,'Quadro - Renúncias e Benefícios'!$B$2:$B$207,H15,'Quadro - Renúncias e Benefícios'!$D$2:$D$207,"Isenção")+SUMIFS('Quadro - Renúncias e Benefícios'!$M$2:$M$207,'Quadro - Renúncias e Benefícios'!$B$2:$B$207,H15,'Quadro - Renúncias e Benefícios'!$D$2:$D$207,"Remissão")+SUMIFS('Quadro - Renúncias e Benefícios'!$M$2:$M$207,'Quadro - Renúncias e Benefícios'!$B$2:$B$207,H15,'Quadro - Renúncias e Benefícios'!$D$2:$D$207,"Desoneração tributária")+SUMIFS('Quadro - Renúncias e Benefícios'!$M$2:$M$207,'Quadro - Renúncias e Benefícios'!$B$2:$B$207,H15,'Quadro - Renúncias e Benefícios'!$D$2:$D$207,"Incentivo fiscal")+SUMIFS('Quadro - Renúncias e Benefícios'!$M$2:$M$207,'Quadro - Renúncias e Benefícios'!$B$2:$B$207,H15,'Quadro - Renúncias e Benefícios'!$D$2:$D$207,"Anistia")</f>
        <v>0</v>
      </c>
    </row>
    <row r="16" spans="2:12">
      <c r="H16" s="40" t="s">
        <v>990</v>
      </c>
      <c r="I16" s="354">
        <f>SUMIFS('Quadro - Renúncias e Benefícios'!$M$2:$M$207,'Quadro - Renúncias e Benefícios'!$B$2:$B$207,H16,'Quadro - Renúncias e Benefícios'!$D$2:$D$207,"Isenção")+SUMIFS('Quadro - Renúncias e Benefícios'!$M$2:$M$207,'Quadro - Renúncias e Benefícios'!$B$2:$B$207,H16,'Quadro - Renúncias e Benefícios'!$D$2:$D$207,"Remissão")+SUMIFS('Quadro - Renúncias e Benefícios'!$M$2:$M$207,'Quadro - Renúncias e Benefícios'!$B$2:$B$207,H16,'Quadro - Renúncias e Benefícios'!$D$2:$D$207,"Desoneração tributária")+SUMIFS('Quadro - Renúncias e Benefícios'!$M$2:$M$207,'Quadro - Renúncias e Benefícios'!$B$2:$B$207,H16,'Quadro - Renúncias e Benefícios'!$D$2:$D$207,"Incentivo fiscal")+SUMIFS('Quadro - Renúncias e Benefícios'!$M$2:$M$207,'Quadro - Renúncias e Benefícios'!$B$2:$B$207,H16,'Quadro - Renúncias e Benefícios'!$D$2:$D$207,"Anistia")</f>
        <v>0</v>
      </c>
    </row>
    <row r="17" spans="8:9">
      <c r="H17" s="40" t="s">
        <v>1086</v>
      </c>
      <c r="I17" s="354">
        <f>SUMIFS('Quadro - Renúncias e Benefícios'!$M$2:$M$207,'Quadro - Renúncias e Benefícios'!$B$2:$B$207,H17,'Quadro - Renúncias e Benefícios'!$D$2:$D$207,"Isenção")+SUMIFS('Quadro - Renúncias e Benefícios'!$M$2:$M$207,'Quadro - Renúncias e Benefícios'!$B$2:$B$207,H17,'Quadro - Renúncias e Benefícios'!$D$2:$D$207,"Remissão")+SUMIFS('Quadro - Renúncias e Benefícios'!$M$2:$M$207,'Quadro - Renúncias e Benefícios'!$B$2:$B$207,H17,'Quadro - Renúncias e Benefícios'!$D$2:$D$207,"Desoneração tributária")+SUMIFS('Quadro - Renúncias e Benefícios'!$M$2:$M$207,'Quadro - Renúncias e Benefícios'!$B$2:$B$207,H17,'Quadro - Renúncias e Benefícios'!$D$2:$D$207,"Incentivo fiscal")+SUMIFS('Quadro - Renúncias e Benefícios'!$M$2:$M$207,'Quadro - Renúncias e Benefícios'!$B$2:$B$207,H17,'Quadro - Renúncias e Benefícios'!$D$2:$D$207,"Anistia")</f>
        <v>0</v>
      </c>
    </row>
    <row r="18" spans="8:9">
      <c r="H18" s="355" t="s">
        <v>917</v>
      </c>
      <c r="I18" s="353">
        <f>SUM(I5:I16)</f>
        <v>2636.9037163870107</v>
      </c>
    </row>
    <row r="19" spans="8:9">
      <c r="I19" t="b">
        <f>I18=F5</f>
        <v>1</v>
      </c>
    </row>
    <row r="21" spans="8:9">
      <c r="H21" s="37"/>
    </row>
    <row r="22" spans="8:9">
      <c r="H22" s="38"/>
    </row>
  </sheetData>
  <mergeCells count="4">
    <mergeCell ref="B3:B4"/>
    <mergeCell ref="E3:E4"/>
    <mergeCell ref="H3:H4"/>
    <mergeCell ref="K3:K4"/>
  </mergeCells>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K30"/>
  <sheetViews>
    <sheetView workbookViewId="0">
      <selection activeCell="E32" sqref="E32"/>
    </sheetView>
  </sheetViews>
  <sheetFormatPr defaultRowHeight="12.75" customHeight="1"/>
  <cols>
    <col min="1" max="1" width="7.28515625" style="270" customWidth="1"/>
    <col min="2" max="8" width="10.7109375" style="270" customWidth="1"/>
    <col min="9" max="9" width="8.5703125" style="270" customWidth="1"/>
    <col min="10" max="10" width="6.28515625" style="270" customWidth="1"/>
    <col min="11" max="11" width="10.5703125" style="271" customWidth="1"/>
    <col min="12" max="12" width="9.42578125" style="270" customWidth="1"/>
    <col min="13" max="13" width="10.5703125" style="270" customWidth="1"/>
    <col min="14" max="14" width="9.85546875" style="270" customWidth="1"/>
    <col min="15" max="15" width="9.7109375" style="270" customWidth="1"/>
    <col min="16" max="16" width="7" style="270" customWidth="1"/>
    <col min="17" max="248" width="9.140625" style="270"/>
    <col min="249" max="249" width="7.28515625" style="270" customWidth="1"/>
    <col min="250" max="250" width="7.7109375" style="270" customWidth="1"/>
    <col min="251" max="251" width="10.42578125" style="270" customWidth="1"/>
    <col min="252" max="254" width="9.140625" style="270" customWidth="1"/>
    <col min="255" max="255" width="7.140625" style="270" customWidth="1"/>
    <col min="256" max="262" width="9.140625" style="270" customWidth="1"/>
    <col min="263" max="263" width="7.28515625" style="270" customWidth="1"/>
    <col min="264" max="264" width="6.42578125" style="270" customWidth="1"/>
    <col min="265" max="265" width="8.5703125" style="270" customWidth="1"/>
    <col min="266" max="266" width="6.28515625" style="270" customWidth="1"/>
    <col min="267" max="267" width="10.5703125" style="270" customWidth="1"/>
    <col min="268" max="268" width="9.42578125" style="270" customWidth="1"/>
    <col min="269" max="269" width="10.5703125" style="270" customWidth="1"/>
    <col min="270" max="270" width="9.85546875" style="270" customWidth="1"/>
    <col min="271" max="271" width="9.7109375" style="270" customWidth="1"/>
    <col min="272" max="272" width="7" style="270" customWidth="1"/>
    <col min="273" max="504" width="9.140625" style="270"/>
    <col min="505" max="505" width="7.28515625" style="270" customWidth="1"/>
    <col min="506" max="506" width="7.7109375" style="270" customWidth="1"/>
    <col min="507" max="507" width="10.42578125" style="270" customWidth="1"/>
    <col min="508" max="510" width="9.140625" style="270" customWidth="1"/>
    <col min="511" max="511" width="7.140625" style="270" customWidth="1"/>
    <col min="512" max="518" width="9.140625" style="270" customWidth="1"/>
    <col min="519" max="519" width="7.28515625" style="270" customWidth="1"/>
    <col min="520" max="520" width="6.42578125" style="270" customWidth="1"/>
    <col min="521" max="521" width="8.5703125" style="270" customWidth="1"/>
    <col min="522" max="522" width="6.28515625" style="270" customWidth="1"/>
    <col min="523" max="523" width="10.5703125" style="270" customWidth="1"/>
    <col min="524" max="524" width="9.42578125" style="270" customWidth="1"/>
    <col min="525" max="525" width="10.5703125" style="270" customWidth="1"/>
    <col min="526" max="526" width="9.85546875" style="270" customWidth="1"/>
    <col min="527" max="527" width="9.7109375" style="270" customWidth="1"/>
    <col min="528" max="528" width="7" style="270" customWidth="1"/>
    <col min="529" max="760" width="9.140625" style="270"/>
    <col min="761" max="761" width="7.28515625" style="270" customWidth="1"/>
    <col min="762" max="762" width="7.7109375" style="270" customWidth="1"/>
    <col min="763" max="763" width="10.42578125" style="270" customWidth="1"/>
    <col min="764" max="766" width="9.140625" style="270" customWidth="1"/>
    <col min="767" max="767" width="7.140625" style="270" customWidth="1"/>
    <col min="768" max="774" width="9.140625" style="270" customWidth="1"/>
    <col min="775" max="775" width="7.28515625" style="270" customWidth="1"/>
    <col min="776" max="776" width="6.42578125" style="270" customWidth="1"/>
    <col min="777" max="777" width="8.5703125" style="270" customWidth="1"/>
    <col min="778" max="778" width="6.28515625" style="270" customWidth="1"/>
    <col min="779" max="779" width="10.5703125" style="270" customWidth="1"/>
    <col min="780" max="780" width="9.42578125" style="270" customWidth="1"/>
    <col min="781" max="781" width="10.5703125" style="270" customWidth="1"/>
    <col min="782" max="782" width="9.85546875" style="270" customWidth="1"/>
    <col min="783" max="783" width="9.7109375" style="270" customWidth="1"/>
    <col min="784" max="784" width="7" style="270" customWidth="1"/>
    <col min="785" max="1016" width="9.140625" style="270"/>
    <col min="1017" max="1017" width="7.28515625" style="270" customWidth="1"/>
    <col min="1018" max="1018" width="7.7109375" style="270" customWidth="1"/>
    <col min="1019" max="1019" width="10.42578125" style="270" customWidth="1"/>
    <col min="1020" max="1022" width="9.140625" style="270" customWidth="1"/>
    <col min="1023" max="1023" width="7.140625" style="270" customWidth="1"/>
    <col min="1024" max="1030" width="9.140625" style="270" customWidth="1"/>
    <col min="1031" max="1031" width="7.28515625" style="270" customWidth="1"/>
    <col min="1032" max="1032" width="6.42578125" style="270" customWidth="1"/>
    <col min="1033" max="1033" width="8.5703125" style="270" customWidth="1"/>
    <col min="1034" max="1034" width="6.28515625" style="270" customWidth="1"/>
    <col min="1035" max="1035" width="10.5703125" style="270" customWidth="1"/>
    <col min="1036" max="1036" width="9.42578125" style="270" customWidth="1"/>
    <col min="1037" max="1037" width="10.5703125" style="270" customWidth="1"/>
    <col min="1038" max="1038" width="9.85546875" style="270" customWidth="1"/>
    <col min="1039" max="1039" width="9.7109375" style="270" customWidth="1"/>
    <col min="1040" max="1040" width="7" style="270" customWidth="1"/>
    <col min="1041" max="1272" width="9.140625" style="270"/>
    <col min="1273" max="1273" width="7.28515625" style="270" customWidth="1"/>
    <col min="1274" max="1274" width="7.7109375" style="270" customWidth="1"/>
    <col min="1275" max="1275" width="10.42578125" style="270" customWidth="1"/>
    <col min="1276" max="1278" width="9.140625" style="270" customWidth="1"/>
    <col min="1279" max="1279" width="7.140625" style="270" customWidth="1"/>
    <col min="1280" max="1286" width="9.140625" style="270" customWidth="1"/>
    <col min="1287" max="1287" width="7.28515625" style="270" customWidth="1"/>
    <col min="1288" max="1288" width="6.42578125" style="270" customWidth="1"/>
    <col min="1289" max="1289" width="8.5703125" style="270" customWidth="1"/>
    <col min="1290" max="1290" width="6.28515625" style="270" customWidth="1"/>
    <col min="1291" max="1291" width="10.5703125" style="270" customWidth="1"/>
    <col min="1292" max="1292" width="9.42578125" style="270" customWidth="1"/>
    <col min="1293" max="1293" width="10.5703125" style="270" customWidth="1"/>
    <col min="1294" max="1294" width="9.85546875" style="270" customWidth="1"/>
    <col min="1295" max="1295" width="9.7109375" style="270" customWidth="1"/>
    <col min="1296" max="1296" width="7" style="270" customWidth="1"/>
    <col min="1297" max="1528" width="9.140625" style="270"/>
    <col min="1529" max="1529" width="7.28515625" style="270" customWidth="1"/>
    <col min="1530" max="1530" width="7.7109375" style="270" customWidth="1"/>
    <col min="1531" max="1531" width="10.42578125" style="270" customWidth="1"/>
    <col min="1532" max="1534" width="9.140625" style="270" customWidth="1"/>
    <col min="1535" max="1535" width="7.140625" style="270" customWidth="1"/>
    <col min="1536" max="1542" width="9.140625" style="270" customWidth="1"/>
    <col min="1543" max="1543" width="7.28515625" style="270" customWidth="1"/>
    <col min="1544" max="1544" width="6.42578125" style="270" customWidth="1"/>
    <col min="1545" max="1545" width="8.5703125" style="270" customWidth="1"/>
    <col min="1546" max="1546" width="6.28515625" style="270" customWidth="1"/>
    <col min="1547" max="1547" width="10.5703125" style="270" customWidth="1"/>
    <col min="1548" max="1548" width="9.42578125" style="270" customWidth="1"/>
    <col min="1549" max="1549" width="10.5703125" style="270" customWidth="1"/>
    <col min="1550" max="1550" width="9.85546875" style="270" customWidth="1"/>
    <col min="1551" max="1551" width="9.7109375" style="270" customWidth="1"/>
    <col min="1552" max="1552" width="7" style="270" customWidth="1"/>
    <col min="1553" max="1784" width="9.140625" style="270"/>
    <col min="1785" max="1785" width="7.28515625" style="270" customWidth="1"/>
    <col min="1786" max="1786" width="7.7109375" style="270" customWidth="1"/>
    <col min="1787" max="1787" width="10.42578125" style="270" customWidth="1"/>
    <col min="1788" max="1790" width="9.140625" style="270" customWidth="1"/>
    <col min="1791" max="1791" width="7.140625" style="270" customWidth="1"/>
    <col min="1792" max="1798" width="9.140625" style="270" customWidth="1"/>
    <col min="1799" max="1799" width="7.28515625" style="270" customWidth="1"/>
    <col min="1800" max="1800" width="6.42578125" style="270" customWidth="1"/>
    <col min="1801" max="1801" width="8.5703125" style="270" customWidth="1"/>
    <col min="1802" max="1802" width="6.28515625" style="270" customWidth="1"/>
    <col min="1803" max="1803" width="10.5703125" style="270" customWidth="1"/>
    <col min="1804" max="1804" width="9.42578125" style="270" customWidth="1"/>
    <col min="1805" max="1805" width="10.5703125" style="270" customWidth="1"/>
    <col min="1806" max="1806" width="9.85546875" style="270" customWidth="1"/>
    <col min="1807" max="1807" width="9.7109375" style="270" customWidth="1"/>
    <col min="1808" max="1808" width="7" style="270" customWidth="1"/>
    <col min="1809" max="2040" width="9.140625" style="270"/>
    <col min="2041" max="2041" width="7.28515625" style="270" customWidth="1"/>
    <col min="2042" max="2042" width="7.7109375" style="270" customWidth="1"/>
    <col min="2043" max="2043" width="10.42578125" style="270" customWidth="1"/>
    <col min="2044" max="2046" width="9.140625" style="270" customWidth="1"/>
    <col min="2047" max="2047" width="7.140625" style="270" customWidth="1"/>
    <col min="2048" max="2054" width="9.140625" style="270" customWidth="1"/>
    <col min="2055" max="2055" width="7.28515625" style="270" customWidth="1"/>
    <col min="2056" max="2056" width="6.42578125" style="270" customWidth="1"/>
    <col min="2057" max="2057" width="8.5703125" style="270" customWidth="1"/>
    <col min="2058" max="2058" width="6.28515625" style="270" customWidth="1"/>
    <col min="2059" max="2059" width="10.5703125" style="270" customWidth="1"/>
    <col min="2060" max="2060" width="9.42578125" style="270" customWidth="1"/>
    <col min="2061" max="2061" width="10.5703125" style="270" customWidth="1"/>
    <col min="2062" max="2062" width="9.85546875" style="270" customWidth="1"/>
    <col min="2063" max="2063" width="9.7109375" style="270" customWidth="1"/>
    <col min="2064" max="2064" width="7" style="270" customWidth="1"/>
    <col min="2065" max="2296" width="9.140625" style="270"/>
    <col min="2297" max="2297" width="7.28515625" style="270" customWidth="1"/>
    <col min="2298" max="2298" width="7.7109375" style="270" customWidth="1"/>
    <col min="2299" max="2299" width="10.42578125" style="270" customWidth="1"/>
    <col min="2300" max="2302" width="9.140625" style="270" customWidth="1"/>
    <col min="2303" max="2303" width="7.140625" style="270" customWidth="1"/>
    <col min="2304" max="2310" width="9.140625" style="270" customWidth="1"/>
    <col min="2311" max="2311" width="7.28515625" style="270" customWidth="1"/>
    <col min="2312" max="2312" width="6.42578125" style="270" customWidth="1"/>
    <col min="2313" max="2313" width="8.5703125" style="270" customWidth="1"/>
    <col min="2314" max="2314" width="6.28515625" style="270" customWidth="1"/>
    <col min="2315" max="2315" width="10.5703125" style="270" customWidth="1"/>
    <col min="2316" max="2316" width="9.42578125" style="270" customWidth="1"/>
    <col min="2317" max="2317" width="10.5703125" style="270" customWidth="1"/>
    <col min="2318" max="2318" width="9.85546875" style="270" customWidth="1"/>
    <col min="2319" max="2319" width="9.7109375" style="270" customWidth="1"/>
    <col min="2320" max="2320" width="7" style="270" customWidth="1"/>
    <col min="2321" max="2552" width="9.140625" style="270"/>
    <col min="2553" max="2553" width="7.28515625" style="270" customWidth="1"/>
    <col min="2554" max="2554" width="7.7109375" style="270" customWidth="1"/>
    <col min="2555" max="2555" width="10.42578125" style="270" customWidth="1"/>
    <col min="2556" max="2558" width="9.140625" style="270" customWidth="1"/>
    <col min="2559" max="2559" width="7.140625" style="270" customWidth="1"/>
    <col min="2560" max="2566" width="9.140625" style="270" customWidth="1"/>
    <col min="2567" max="2567" width="7.28515625" style="270" customWidth="1"/>
    <col min="2568" max="2568" width="6.42578125" style="270" customWidth="1"/>
    <col min="2569" max="2569" width="8.5703125" style="270" customWidth="1"/>
    <col min="2570" max="2570" width="6.28515625" style="270" customWidth="1"/>
    <col min="2571" max="2571" width="10.5703125" style="270" customWidth="1"/>
    <col min="2572" max="2572" width="9.42578125" style="270" customWidth="1"/>
    <col min="2573" max="2573" width="10.5703125" style="270" customWidth="1"/>
    <col min="2574" max="2574" width="9.85546875" style="270" customWidth="1"/>
    <col min="2575" max="2575" width="9.7109375" style="270" customWidth="1"/>
    <col min="2576" max="2576" width="7" style="270" customWidth="1"/>
    <col min="2577" max="2808" width="9.140625" style="270"/>
    <col min="2809" max="2809" width="7.28515625" style="270" customWidth="1"/>
    <col min="2810" max="2810" width="7.7109375" style="270" customWidth="1"/>
    <col min="2811" max="2811" width="10.42578125" style="270" customWidth="1"/>
    <col min="2812" max="2814" width="9.140625" style="270" customWidth="1"/>
    <col min="2815" max="2815" width="7.140625" style="270" customWidth="1"/>
    <col min="2816" max="2822" width="9.140625" style="270" customWidth="1"/>
    <col min="2823" max="2823" width="7.28515625" style="270" customWidth="1"/>
    <col min="2824" max="2824" width="6.42578125" style="270" customWidth="1"/>
    <col min="2825" max="2825" width="8.5703125" style="270" customWidth="1"/>
    <col min="2826" max="2826" width="6.28515625" style="270" customWidth="1"/>
    <col min="2827" max="2827" width="10.5703125" style="270" customWidth="1"/>
    <col min="2828" max="2828" width="9.42578125" style="270" customWidth="1"/>
    <col min="2829" max="2829" width="10.5703125" style="270" customWidth="1"/>
    <col min="2830" max="2830" width="9.85546875" style="270" customWidth="1"/>
    <col min="2831" max="2831" width="9.7109375" style="270" customWidth="1"/>
    <col min="2832" max="2832" width="7" style="270" customWidth="1"/>
    <col min="2833" max="3064" width="9.140625" style="270"/>
    <col min="3065" max="3065" width="7.28515625" style="270" customWidth="1"/>
    <col min="3066" max="3066" width="7.7109375" style="270" customWidth="1"/>
    <col min="3067" max="3067" width="10.42578125" style="270" customWidth="1"/>
    <col min="3068" max="3070" width="9.140625" style="270" customWidth="1"/>
    <col min="3071" max="3071" width="7.140625" style="270" customWidth="1"/>
    <col min="3072" max="3078" width="9.140625" style="270" customWidth="1"/>
    <col min="3079" max="3079" width="7.28515625" style="270" customWidth="1"/>
    <col min="3080" max="3080" width="6.42578125" style="270" customWidth="1"/>
    <col min="3081" max="3081" width="8.5703125" style="270" customWidth="1"/>
    <col min="3082" max="3082" width="6.28515625" style="270" customWidth="1"/>
    <col min="3083" max="3083" width="10.5703125" style="270" customWidth="1"/>
    <col min="3084" max="3084" width="9.42578125" style="270" customWidth="1"/>
    <col min="3085" max="3085" width="10.5703125" style="270" customWidth="1"/>
    <col min="3086" max="3086" width="9.85546875" style="270" customWidth="1"/>
    <col min="3087" max="3087" width="9.7109375" style="270" customWidth="1"/>
    <col min="3088" max="3088" width="7" style="270" customWidth="1"/>
    <col min="3089" max="3320" width="9.140625" style="270"/>
    <col min="3321" max="3321" width="7.28515625" style="270" customWidth="1"/>
    <col min="3322" max="3322" width="7.7109375" style="270" customWidth="1"/>
    <col min="3323" max="3323" width="10.42578125" style="270" customWidth="1"/>
    <col min="3324" max="3326" width="9.140625" style="270" customWidth="1"/>
    <col min="3327" max="3327" width="7.140625" style="270" customWidth="1"/>
    <col min="3328" max="3334" width="9.140625" style="270" customWidth="1"/>
    <col min="3335" max="3335" width="7.28515625" style="270" customWidth="1"/>
    <col min="3336" max="3336" width="6.42578125" style="270" customWidth="1"/>
    <col min="3337" max="3337" width="8.5703125" style="270" customWidth="1"/>
    <col min="3338" max="3338" width="6.28515625" style="270" customWidth="1"/>
    <col min="3339" max="3339" width="10.5703125" style="270" customWidth="1"/>
    <col min="3340" max="3340" width="9.42578125" style="270" customWidth="1"/>
    <col min="3341" max="3341" width="10.5703125" style="270" customWidth="1"/>
    <col min="3342" max="3342" width="9.85546875" style="270" customWidth="1"/>
    <col min="3343" max="3343" width="9.7109375" style="270" customWidth="1"/>
    <col min="3344" max="3344" width="7" style="270" customWidth="1"/>
    <col min="3345" max="3576" width="9.140625" style="270"/>
    <col min="3577" max="3577" width="7.28515625" style="270" customWidth="1"/>
    <col min="3578" max="3578" width="7.7109375" style="270" customWidth="1"/>
    <col min="3579" max="3579" width="10.42578125" style="270" customWidth="1"/>
    <col min="3580" max="3582" width="9.140625" style="270" customWidth="1"/>
    <col min="3583" max="3583" width="7.140625" style="270" customWidth="1"/>
    <col min="3584" max="3590" width="9.140625" style="270" customWidth="1"/>
    <col min="3591" max="3591" width="7.28515625" style="270" customWidth="1"/>
    <col min="3592" max="3592" width="6.42578125" style="270" customWidth="1"/>
    <col min="3593" max="3593" width="8.5703125" style="270" customWidth="1"/>
    <col min="3594" max="3594" width="6.28515625" style="270" customWidth="1"/>
    <col min="3595" max="3595" width="10.5703125" style="270" customWidth="1"/>
    <col min="3596" max="3596" width="9.42578125" style="270" customWidth="1"/>
    <col min="3597" max="3597" width="10.5703125" style="270" customWidth="1"/>
    <col min="3598" max="3598" width="9.85546875" style="270" customWidth="1"/>
    <col min="3599" max="3599" width="9.7109375" style="270" customWidth="1"/>
    <col min="3600" max="3600" width="7" style="270" customWidth="1"/>
    <col min="3601" max="3832" width="9.140625" style="270"/>
    <col min="3833" max="3833" width="7.28515625" style="270" customWidth="1"/>
    <col min="3834" max="3834" width="7.7109375" style="270" customWidth="1"/>
    <col min="3835" max="3835" width="10.42578125" style="270" customWidth="1"/>
    <col min="3836" max="3838" width="9.140625" style="270" customWidth="1"/>
    <col min="3839" max="3839" width="7.140625" style="270" customWidth="1"/>
    <col min="3840" max="3846" width="9.140625" style="270" customWidth="1"/>
    <col min="3847" max="3847" width="7.28515625" style="270" customWidth="1"/>
    <col min="3848" max="3848" width="6.42578125" style="270" customWidth="1"/>
    <col min="3849" max="3849" width="8.5703125" style="270" customWidth="1"/>
    <col min="3850" max="3850" width="6.28515625" style="270" customWidth="1"/>
    <col min="3851" max="3851" width="10.5703125" style="270" customWidth="1"/>
    <col min="3852" max="3852" width="9.42578125" style="270" customWidth="1"/>
    <col min="3853" max="3853" width="10.5703125" style="270" customWidth="1"/>
    <col min="3854" max="3854" width="9.85546875" style="270" customWidth="1"/>
    <col min="3855" max="3855" width="9.7109375" style="270" customWidth="1"/>
    <col min="3856" max="3856" width="7" style="270" customWidth="1"/>
    <col min="3857" max="4088" width="9.140625" style="270"/>
    <col min="4089" max="4089" width="7.28515625" style="270" customWidth="1"/>
    <col min="4090" max="4090" width="7.7109375" style="270" customWidth="1"/>
    <col min="4091" max="4091" width="10.42578125" style="270" customWidth="1"/>
    <col min="4092" max="4094" width="9.140625" style="270" customWidth="1"/>
    <col min="4095" max="4095" width="7.140625" style="270" customWidth="1"/>
    <col min="4096" max="4102" width="9.140625" style="270" customWidth="1"/>
    <col min="4103" max="4103" width="7.28515625" style="270" customWidth="1"/>
    <col min="4104" max="4104" width="6.42578125" style="270" customWidth="1"/>
    <col min="4105" max="4105" width="8.5703125" style="270" customWidth="1"/>
    <col min="4106" max="4106" width="6.28515625" style="270" customWidth="1"/>
    <col min="4107" max="4107" width="10.5703125" style="270" customWidth="1"/>
    <col min="4108" max="4108" width="9.42578125" style="270" customWidth="1"/>
    <col min="4109" max="4109" width="10.5703125" style="270" customWidth="1"/>
    <col min="4110" max="4110" width="9.85546875" style="270" customWidth="1"/>
    <col min="4111" max="4111" width="9.7109375" style="270" customWidth="1"/>
    <col min="4112" max="4112" width="7" style="270" customWidth="1"/>
    <col min="4113" max="4344" width="9.140625" style="270"/>
    <col min="4345" max="4345" width="7.28515625" style="270" customWidth="1"/>
    <col min="4346" max="4346" width="7.7109375" style="270" customWidth="1"/>
    <col min="4347" max="4347" width="10.42578125" style="270" customWidth="1"/>
    <col min="4348" max="4350" width="9.140625" style="270" customWidth="1"/>
    <col min="4351" max="4351" width="7.140625" style="270" customWidth="1"/>
    <col min="4352" max="4358" width="9.140625" style="270" customWidth="1"/>
    <col min="4359" max="4359" width="7.28515625" style="270" customWidth="1"/>
    <col min="4360" max="4360" width="6.42578125" style="270" customWidth="1"/>
    <col min="4361" max="4361" width="8.5703125" style="270" customWidth="1"/>
    <col min="4362" max="4362" width="6.28515625" style="270" customWidth="1"/>
    <col min="4363" max="4363" width="10.5703125" style="270" customWidth="1"/>
    <col min="4364" max="4364" width="9.42578125" style="270" customWidth="1"/>
    <col min="4365" max="4365" width="10.5703125" style="270" customWidth="1"/>
    <col min="4366" max="4366" width="9.85546875" style="270" customWidth="1"/>
    <col min="4367" max="4367" width="9.7109375" style="270" customWidth="1"/>
    <col min="4368" max="4368" width="7" style="270" customWidth="1"/>
    <col min="4369" max="4600" width="9.140625" style="270"/>
    <col min="4601" max="4601" width="7.28515625" style="270" customWidth="1"/>
    <col min="4602" max="4602" width="7.7109375" style="270" customWidth="1"/>
    <col min="4603" max="4603" width="10.42578125" style="270" customWidth="1"/>
    <col min="4604" max="4606" width="9.140625" style="270" customWidth="1"/>
    <col min="4607" max="4607" width="7.140625" style="270" customWidth="1"/>
    <col min="4608" max="4614" width="9.140625" style="270" customWidth="1"/>
    <col min="4615" max="4615" width="7.28515625" style="270" customWidth="1"/>
    <col min="4616" max="4616" width="6.42578125" style="270" customWidth="1"/>
    <col min="4617" max="4617" width="8.5703125" style="270" customWidth="1"/>
    <col min="4618" max="4618" width="6.28515625" style="270" customWidth="1"/>
    <col min="4619" max="4619" width="10.5703125" style="270" customWidth="1"/>
    <col min="4620" max="4620" width="9.42578125" style="270" customWidth="1"/>
    <col min="4621" max="4621" width="10.5703125" style="270" customWidth="1"/>
    <col min="4622" max="4622" width="9.85546875" style="270" customWidth="1"/>
    <col min="4623" max="4623" width="9.7109375" style="270" customWidth="1"/>
    <col min="4624" max="4624" width="7" style="270" customWidth="1"/>
    <col min="4625" max="4856" width="9.140625" style="270"/>
    <col min="4857" max="4857" width="7.28515625" style="270" customWidth="1"/>
    <col min="4858" max="4858" width="7.7109375" style="270" customWidth="1"/>
    <col min="4859" max="4859" width="10.42578125" style="270" customWidth="1"/>
    <col min="4860" max="4862" width="9.140625" style="270" customWidth="1"/>
    <col min="4863" max="4863" width="7.140625" style="270" customWidth="1"/>
    <col min="4864" max="4870" width="9.140625" style="270" customWidth="1"/>
    <col min="4871" max="4871" width="7.28515625" style="270" customWidth="1"/>
    <col min="4872" max="4872" width="6.42578125" style="270" customWidth="1"/>
    <col min="4873" max="4873" width="8.5703125" style="270" customWidth="1"/>
    <col min="4874" max="4874" width="6.28515625" style="270" customWidth="1"/>
    <col min="4875" max="4875" width="10.5703125" style="270" customWidth="1"/>
    <col min="4876" max="4876" width="9.42578125" style="270" customWidth="1"/>
    <col min="4877" max="4877" width="10.5703125" style="270" customWidth="1"/>
    <col min="4878" max="4878" width="9.85546875" style="270" customWidth="1"/>
    <col min="4879" max="4879" width="9.7109375" style="270" customWidth="1"/>
    <col min="4880" max="4880" width="7" style="270" customWidth="1"/>
    <col min="4881" max="5112" width="9.140625" style="270"/>
    <col min="5113" max="5113" width="7.28515625" style="270" customWidth="1"/>
    <col min="5114" max="5114" width="7.7109375" style="270" customWidth="1"/>
    <col min="5115" max="5115" width="10.42578125" style="270" customWidth="1"/>
    <col min="5116" max="5118" width="9.140625" style="270" customWidth="1"/>
    <col min="5119" max="5119" width="7.140625" style="270" customWidth="1"/>
    <col min="5120" max="5126" width="9.140625" style="270" customWidth="1"/>
    <col min="5127" max="5127" width="7.28515625" style="270" customWidth="1"/>
    <col min="5128" max="5128" width="6.42578125" style="270" customWidth="1"/>
    <col min="5129" max="5129" width="8.5703125" style="270" customWidth="1"/>
    <col min="5130" max="5130" width="6.28515625" style="270" customWidth="1"/>
    <col min="5131" max="5131" width="10.5703125" style="270" customWidth="1"/>
    <col min="5132" max="5132" width="9.42578125" style="270" customWidth="1"/>
    <col min="5133" max="5133" width="10.5703125" style="270" customWidth="1"/>
    <col min="5134" max="5134" width="9.85546875" style="270" customWidth="1"/>
    <col min="5135" max="5135" width="9.7109375" style="270" customWidth="1"/>
    <col min="5136" max="5136" width="7" style="270" customWidth="1"/>
    <col min="5137" max="5368" width="9.140625" style="270"/>
    <col min="5369" max="5369" width="7.28515625" style="270" customWidth="1"/>
    <col min="5370" max="5370" width="7.7109375" style="270" customWidth="1"/>
    <col min="5371" max="5371" width="10.42578125" style="270" customWidth="1"/>
    <col min="5372" max="5374" width="9.140625" style="270" customWidth="1"/>
    <col min="5375" max="5375" width="7.140625" style="270" customWidth="1"/>
    <col min="5376" max="5382" width="9.140625" style="270" customWidth="1"/>
    <col min="5383" max="5383" width="7.28515625" style="270" customWidth="1"/>
    <col min="5384" max="5384" width="6.42578125" style="270" customWidth="1"/>
    <col min="5385" max="5385" width="8.5703125" style="270" customWidth="1"/>
    <col min="5386" max="5386" width="6.28515625" style="270" customWidth="1"/>
    <col min="5387" max="5387" width="10.5703125" style="270" customWidth="1"/>
    <col min="5388" max="5388" width="9.42578125" style="270" customWidth="1"/>
    <col min="5389" max="5389" width="10.5703125" style="270" customWidth="1"/>
    <col min="5390" max="5390" width="9.85546875" style="270" customWidth="1"/>
    <col min="5391" max="5391" width="9.7109375" style="270" customWidth="1"/>
    <col min="5392" max="5392" width="7" style="270" customWidth="1"/>
    <col min="5393" max="5624" width="9.140625" style="270"/>
    <col min="5625" max="5625" width="7.28515625" style="270" customWidth="1"/>
    <col min="5626" max="5626" width="7.7109375" style="270" customWidth="1"/>
    <col min="5627" max="5627" width="10.42578125" style="270" customWidth="1"/>
    <col min="5628" max="5630" width="9.140625" style="270" customWidth="1"/>
    <col min="5631" max="5631" width="7.140625" style="270" customWidth="1"/>
    <col min="5632" max="5638" width="9.140625" style="270" customWidth="1"/>
    <col min="5639" max="5639" width="7.28515625" style="270" customWidth="1"/>
    <col min="5640" max="5640" width="6.42578125" style="270" customWidth="1"/>
    <col min="5641" max="5641" width="8.5703125" style="270" customWidth="1"/>
    <col min="5642" max="5642" width="6.28515625" style="270" customWidth="1"/>
    <col min="5643" max="5643" width="10.5703125" style="270" customWidth="1"/>
    <col min="5644" max="5644" width="9.42578125" style="270" customWidth="1"/>
    <col min="5645" max="5645" width="10.5703125" style="270" customWidth="1"/>
    <col min="5646" max="5646" width="9.85546875" style="270" customWidth="1"/>
    <col min="5647" max="5647" width="9.7109375" style="270" customWidth="1"/>
    <col min="5648" max="5648" width="7" style="270" customWidth="1"/>
    <col min="5649" max="5880" width="9.140625" style="270"/>
    <col min="5881" max="5881" width="7.28515625" style="270" customWidth="1"/>
    <col min="5882" max="5882" width="7.7109375" style="270" customWidth="1"/>
    <col min="5883" max="5883" width="10.42578125" style="270" customWidth="1"/>
    <col min="5884" max="5886" width="9.140625" style="270" customWidth="1"/>
    <col min="5887" max="5887" width="7.140625" style="270" customWidth="1"/>
    <col min="5888" max="5894" width="9.140625" style="270" customWidth="1"/>
    <col min="5895" max="5895" width="7.28515625" style="270" customWidth="1"/>
    <col min="5896" max="5896" width="6.42578125" style="270" customWidth="1"/>
    <col min="5897" max="5897" width="8.5703125" style="270" customWidth="1"/>
    <col min="5898" max="5898" width="6.28515625" style="270" customWidth="1"/>
    <col min="5899" max="5899" width="10.5703125" style="270" customWidth="1"/>
    <col min="5900" max="5900" width="9.42578125" style="270" customWidth="1"/>
    <col min="5901" max="5901" width="10.5703125" style="270" customWidth="1"/>
    <col min="5902" max="5902" width="9.85546875" style="270" customWidth="1"/>
    <col min="5903" max="5903" width="9.7109375" style="270" customWidth="1"/>
    <col min="5904" max="5904" width="7" style="270" customWidth="1"/>
    <col min="5905" max="6136" width="9.140625" style="270"/>
    <col min="6137" max="6137" width="7.28515625" style="270" customWidth="1"/>
    <col min="6138" max="6138" width="7.7109375" style="270" customWidth="1"/>
    <col min="6139" max="6139" width="10.42578125" style="270" customWidth="1"/>
    <col min="6140" max="6142" width="9.140625" style="270" customWidth="1"/>
    <col min="6143" max="6143" width="7.140625" style="270" customWidth="1"/>
    <col min="6144" max="6150" width="9.140625" style="270" customWidth="1"/>
    <col min="6151" max="6151" width="7.28515625" style="270" customWidth="1"/>
    <col min="6152" max="6152" width="6.42578125" style="270" customWidth="1"/>
    <col min="6153" max="6153" width="8.5703125" style="270" customWidth="1"/>
    <col min="6154" max="6154" width="6.28515625" style="270" customWidth="1"/>
    <col min="6155" max="6155" width="10.5703125" style="270" customWidth="1"/>
    <col min="6156" max="6156" width="9.42578125" style="270" customWidth="1"/>
    <col min="6157" max="6157" width="10.5703125" style="270" customWidth="1"/>
    <col min="6158" max="6158" width="9.85546875" style="270" customWidth="1"/>
    <col min="6159" max="6159" width="9.7109375" style="270" customWidth="1"/>
    <col min="6160" max="6160" width="7" style="270" customWidth="1"/>
    <col min="6161" max="6392" width="9.140625" style="270"/>
    <col min="6393" max="6393" width="7.28515625" style="270" customWidth="1"/>
    <col min="6394" max="6394" width="7.7109375" style="270" customWidth="1"/>
    <col min="6395" max="6395" width="10.42578125" style="270" customWidth="1"/>
    <col min="6396" max="6398" width="9.140625" style="270" customWidth="1"/>
    <col min="6399" max="6399" width="7.140625" style="270" customWidth="1"/>
    <col min="6400" max="6406" width="9.140625" style="270" customWidth="1"/>
    <col min="6407" max="6407" width="7.28515625" style="270" customWidth="1"/>
    <col min="6408" max="6408" width="6.42578125" style="270" customWidth="1"/>
    <col min="6409" max="6409" width="8.5703125" style="270" customWidth="1"/>
    <col min="6410" max="6410" width="6.28515625" style="270" customWidth="1"/>
    <col min="6411" max="6411" width="10.5703125" style="270" customWidth="1"/>
    <col min="6412" max="6412" width="9.42578125" style="270" customWidth="1"/>
    <col min="6413" max="6413" width="10.5703125" style="270" customWidth="1"/>
    <col min="6414" max="6414" width="9.85546875" style="270" customWidth="1"/>
    <col min="6415" max="6415" width="9.7109375" style="270" customWidth="1"/>
    <col min="6416" max="6416" width="7" style="270" customWidth="1"/>
    <col min="6417" max="6648" width="9.140625" style="270"/>
    <col min="6649" max="6649" width="7.28515625" style="270" customWidth="1"/>
    <col min="6650" max="6650" width="7.7109375" style="270" customWidth="1"/>
    <col min="6651" max="6651" width="10.42578125" style="270" customWidth="1"/>
    <col min="6652" max="6654" width="9.140625" style="270" customWidth="1"/>
    <col min="6655" max="6655" width="7.140625" style="270" customWidth="1"/>
    <col min="6656" max="6662" width="9.140625" style="270" customWidth="1"/>
    <col min="6663" max="6663" width="7.28515625" style="270" customWidth="1"/>
    <col min="6664" max="6664" width="6.42578125" style="270" customWidth="1"/>
    <col min="6665" max="6665" width="8.5703125" style="270" customWidth="1"/>
    <col min="6666" max="6666" width="6.28515625" style="270" customWidth="1"/>
    <col min="6667" max="6667" width="10.5703125" style="270" customWidth="1"/>
    <col min="6668" max="6668" width="9.42578125" style="270" customWidth="1"/>
    <col min="6669" max="6669" width="10.5703125" style="270" customWidth="1"/>
    <col min="6670" max="6670" width="9.85546875" style="270" customWidth="1"/>
    <col min="6671" max="6671" width="9.7109375" style="270" customWidth="1"/>
    <col min="6672" max="6672" width="7" style="270" customWidth="1"/>
    <col min="6673" max="6904" width="9.140625" style="270"/>
    <col min="6905" max="6905" width="7.28515625" style="270" customWidth="1"/>
    <col min="6906" max="6906" width="7.7109375" style="270" customWidth="1"/>
    <col min="6907" max="6907" width="10.42578125" style="270" customWidth="1"/>
    <col min="6908" max="6910" width="9.140625" style="270" customWidth="1"/>
    <col min="6911" max="6911" width="7.140625" style="270" customWidth="1"/>
    <col min="6912" max="6918" width="9.140625" style="270" customWidth="1"/>
    <col min="6919" max="6919" width="7.28515625" style="270" customWidth="1"/>
    <col min="6920" max="6920" width="6.42578125" style="270" customWidth="1"/>
    <col min="6921" max="6921" width="8.5703125" style="270" customWidth="1"/>
    <col min="6922" max="6922" width="6.28515625" style="270" customWidth="1"/>
    <col min="6923" max="6923" width="10.5703125" style="270" customWidth="1"/>
    <col min="6924" max="6924" width="9.42578125" style="270" customWidth="1"/>
    <col min="6925" max="6925" width="10.5703125" style="270" customWidth="1"/>
    <col min="6926" max="6926" width="9.85546875" style="270" customWidth="1"/>
    <col min="6927" max="6927" width="9.7109375" style="270" customWidth="1"/>
    <col min="6928" max="6928" width="7" style="270" customWidth="1"/>
    <col min="6929" max="7160" width="9.140625" style="270"/>
    <col min="7161" max="7161" width="7.28515625" style="270" customWidth="1"/>
    <col min="7162" max="7162" width="7.7109375" style="270" customWidth="1"/>
    <col min="7163" max="7163" width="10.42578125" style="270" customWidth="1"/>
    <col min="7164" max="7166" width="9.140625" style="270" customWidth="1"/>
    <col min="7167" max="7167" width="7.140625" style="270" customWidth="1"/>
    <col min="7168" max="7174" width="9.140625" style="270" customWidth="1"/>
    <col min="7175" max="7175" width="7.28515625" style="270" customWidth="1"/>
    <col min="7176" max="7176" width="6.42578125" style="270" customWidth="1"/>
    <col min="7177" max="7177" width="8.5703125" style="270" customWidth="1"/>
    <col min="7178" max="7178" width="6.28515625" style="270" customWidth="1"/>
    <col min="7179" max="7179" width="10.5703125" style="270" customWidth="1"/>
    <col min="7180" max="7180" width="9.42578125" style="270" customWidth="1"/>
    <col min="7181" max="7181" width="10.5703125" style="270" customWidth="1"/>
    <col min="7182" max="7182" width="9.85546875" style="270" customWidth="1"/>
    <col min="7183" max="7183" width="9.7109375" style="270" customWidth="1"/>
    <col min="7184" max="7184" width="7" style="270" customWidth="1"/>
    <col min="7185" max="7416" width="9.140625" style="270"/>
    <col min="7417" max="7417" width="7.28515625" style="270" customWidth="1"/>
    <col min="7418" max="7418" width="7.7109375" style="270" customWidth="1"/>
    <col min="7419" max="7419" width="10.42578125" style="270" customWidth="1"/>
    <col min="7420" max="7422" width="9.140625" style="270" customWidth="1"/>
    <col min="7423" max="7423" width="7.140625" style="270" customWidth="1"/>
    <col min="7424" max="7430" width="9.140625" style="270" customWidth="1"/>
    <col min="7431" max="7431" width="7.28515625" style="270" customWidth="1"/>
    <col min="7432" max="7432" width="6.42578125" style="270" customWidth="1"/>
    <col min="7433" max="7433" width="8.5703125" style="270" customWidth="1"/>
    <col min="7434" max="7434" width="6.28515625" style="270" customWidth="1"/>
    <col min="7435" max="7435" width="10.5703125" style="270" customWidth="1"/>
    <col min="7436" max="7436" width="9.42578125" style="270" customWidth="1"/>
    <col min="7437" max="7437" width="10.5703125" style="270" customWidth="1"/>
    <col min="7438" max="7438" width="9.85546875" style="270" customWidth="1"/>
    <col min="7439" max="7439" width="9.7109375" style="270" customWidth="1"/>
    <col min="7440" max="7440" width="7" style="270" customWidth="1"/>
    <col min="7441" max="7672" width="9.140625" style="270"/>
    <col min="7673" max="7673" width="7.28515625" style="270" customWidth="1"/>
    <col min="7674" max="7674" width="7.7109375" style="270" customWidth="1"/>
    <col min="7675" max="7675" width="10.42578125" style="270" customWidth="1"/>
    <col min="7676" max="7678" width="9.140625" style="270" customWidth="1"/>
    <col min="7679" max="7679" width="7.140625" style="270" customWidth="1"/>
    <col min="7680" max="7686" width="9.140625" style="270" customWidth="1"/>
    <col min="7687" max="7687" width="7.28515625" style="270" customWidth="1"/>
    <col min="7688" max="7688" width="6.42578125" style="270" customWidth="1"/>
    <col min="7689" max="7689" width="8.5703125" style="270" customWidth="1"/>
    <col min="7690" max="7690" width="6.28515625" style="270" customWidth="1"/>
    <col min="7691" max="7691" width="10.5703125" style="270" customWidth="1"/>
    <col min="7692" max="7692" width="9.42578125" style="270" customWidth="1"/>
    <col min="7693" max="7693" width="10.5703125" style="270" customWidth="1"/>
    <col min="7694" max="7694" width="9.85546875" style="270" customWidth="1"/>
    <col min="7695" max="7695" width="9.7109375" style="270" customWidth="1"/>
    <col min="7696" max="7696" width="7" style="270" customWidth="1"/>
    <col min="7697" max="7928" width="9.140625" style="270"/>
    <col min="7929" max="7929" width="7.28515625" style="270" customWidth="1"/>
    <col min="7930" max="7930" width="7.7109375" style="270" customWidth="1"/>
    <col min="7931" max="7931" width="10.42578125" style="270" customWidth="1"/>
    <col min="7932" max="7934" width="9.140625" style="270" customWidth="1"/>
    <col min="7935" max="7935" width="7.140625" style="270" customWidth="1"/>
    <col min="7936" max="7942" width="9.140625" style="270" customWidth="1"/>
    <col min="7943" max="7943" width="7.28515625" style="270" customWidth="1"/>
    <col min="7944" max="7944" width="6.42578125" style="270" customWidth="1"/>
    <col min="7945" max="7945" width="8.5703125" style="270" customWidth="1"/>
    <col min="7946" max="7946" width="6.28515625" style="270" customWidth="1"/>
    <col min="7947" max="7947" width="10.5703125" style="270" customWidth="1"/>
    <col min="7948" max="7948" width="9.42578125" style="270" customWidth="1"/>
    <col min="7949" max="7949" width="10.5703125" style="270" customWidth="1"/>
    <col min="7950" max="7950" width="9.85546875" style="270" customWidth="1"/>
    <col min="7951" max="7951" width="9.7109375" style="270" customWidth="1"/>
    <col min="7952" max="7952" width="7" style="270" customWidth="1"/>
    <col min="7953" max="8184" width="9.140625" style="270"/>
    <col min="8185" max="8185" width="7.28515625" style="270" customWidth="1"/>
    <col min="8186" max="8186" width="7.7109375" style="270" customWidth="1"/>
    <col min="8187" max="8187" width="10.42578125" style="270" customWidth="1"/>
    <col min="8188" max="8190" width="9.140625" style="270" customWidth="1"/>
    <col min="8191" max="8191" width="7.140625" style="270" customWidth="1"/>
    <col min="8192" max="8198" width="9.140625" style="270" customWidth="1"/>
    <col min="8199" max="8199" width="7.28515625" style="270" customWidth="1"/>
    <col min="8200" max="8200" width="6.42578125" style="270" customWidth="1"/>
    <col min="8201" max="8201" width="8.5703125" style="270" customWidth="1"/>
    <col min="8202" max="8202" width="6.28515625" style="270" customWidth="1"/>
    <col min="8203" max="8203" width="10.5703125" style="270" customWidth="1"/>
    <col min="8204" max="8204" width="9.42578125" style="270" customWidth="1"/>
    <col min="8205" max="8205" width="10.5703125" style="270" customWidth="1"/>
    <col min="8206" max="8206" width="9.85546875" style="270" customWidth="1"/>
    <col min="8207" max="8207" width="9.7109375" style="270" customWidth="1"/>
    <col min="8208" max="8208" width="7" style="270" customWidth="1"/>
    <col min="8209" max="8440" width="9.140625" style="270"/>
    <col min="8441" max="8441" width="7.28515625" style="270" customWidth="1"/>
    <col min="8442" max="8442" width="7.7109375" style="270" customWidth="1"/>
    <col min="8443" max="8443" width="10.42578125" style="270" customWidth="1"/>
    <col min="8444" max="8446" width="9.140625" style="270" customWidth="1"/>
    <col min="8447" max="8447" width="7.140625" style="270" customWidth="1"/>
    <col min="8448" max="8454" width="9.140625" style="270" customWidth="1"/>
    <col min="8455" max="8455" width="7.28515625" style="270" customWidth="1"/>
    <col min="8456" max="8456" width="6.42578125" style="270" customWidth="1"/>
    <col min="8457" max="8457" width="8.5703125" style="270" customWidth="1"/>
    <col min="8458" max="8458" width="6.28515625" style="270" customWidth="1"/>
    <col min="8459" max="8459" width="10.5703125" style="270" customWidth="1"/>
    <col min="8460" max="8460" width="9.42578125" style="270" customWidth="1"/>
    <col min="8461" max="8461" width="10.5703125" style="270" customWidth="1"/>
    <col min="8462" max="8462" width="9.85546875" style="270" customWidth="1"/>
    <col min="8463" max="8463" width="9.7109375" style="270" customWidth="1"/>
    <col min="8464" max="8464" width="7" style="270" customWidth="1"/>
    <col min="8465" max="8696" width="9.140625" style="270"/>
    <col min="8697" max="8697" width="7.28515625" style="270" customWidth="1"/>
    <col min="8698" max="8698" width="7.7109375" style="270" customWidth="1"/>
    <col min="8699" max="8699" width="10.42578125" style="270" customWidth="1"/>
    <col min="8700" max="8702" width="9.140625" style="270" customWidth="1"/>
    <col min="8703" max="8703" width="7.140625" style="270" customWidth="1"/>
    <col min="8704" max="8710" width="9.140625" style="270" customWidth="1"/>
    <col min="8711" max="8711" width="7.28515625" style="270" customWidth="1"/>
    <col min="8712" max="8712" width="6.42578125" style="270" customWidth="1"/>
    <col min="8713" max="8713" width="8.5703125" style="270" customWidth="1"/>
    <col min="8714" max="8714" width="6.28515625" style="270" customWidth="1"/>
    <col min="8715" max="8715" width="10.5703125" style="270" customWidth="1"/>
    <col min="8716" max="8716" width="9.42578125" style="270" customWidth="1"/>
    <col min="8717" max="8717" width="10.5703125" style="270" customWidth="1"/>
    <col min="8718" max="8718" width="9.85546875" style="270" customWidth="1"/>
    <col min="8719" max="8719" width="9.7109375" style="270" customWidth="1"/>
    <col min="8720" max="8720" width="7" style="270" customWidth="1"/>
    <col min="8721" max="8952" width="9.140625" style="270"/>
    <col min="8953" max="8953" width="7.28515625" style="270" customWidth="1"/>
    <col min="8954" max="8954" width="7.7109375" style="270" customWidth="1"/>
    <col min="8955" max="8955" width="10.42578125" style="270" customWidth="1"/>
    <col min="8956" max="8958" width="9.140625" style="270" customWidth="1"/>
    <col min="8959" max="8959" width="7.140625" style="270" customWidth="1"/>
    <col min="8960" max="8966" width="9.140625" style="270" customWidth="1"/>
    <col min="8967" max="8967" width="7.28515625" style="270" customWidth="1"/>
    <col min="8968" max="8968" width="6.42578125" style="270" customWidth="1"/>
    <col min="8969" max="8969" width="8.5703125" style="270" customWidth="1"/>
    <col min="8970" max="8970" width="6.28515625" style="270" customWidth="1"/>
    <col min="8971" max="8971" width="10.5703125" style="270" customWidth="1"/>
    <col min="8972" max="8972" width="9.42578125" style="270" customWidth="1"/>
    <col min="8973" max="8973" width="10.5703125" style="270" customWidth="1"/>
    <col min="8974" max="8974" width="9.85546875" style="270" customWidth="1"/>
    <col min="8975" max="8975" width="9.7109375" style="270" customWidth="1"/>
    <col min="8976" max="8976" width="7" style="270" customWidth="1"/>
    <col min="8977" max="9208" width="9.140625" style="270"/>
    <col min="9209" max="9209" width="7.28515625" style="270" customWidth="1"/>
    <col min="9210" max="9210" width="7.7109375" style="270" customWidth="1"/>
    <col min="9211" max="9211" width="10.42578125" style="270" customWidth="1"/>
    <col min="9212" max="9214" width="9.140625" style="270" customWidth="1"/>
    <col min="9215" max="9215" width="7.140625" style="270" customWidth="1"/>
    <col min="9216" max="9222" width="9.140625" style="270" customWidth="1"/>
    <col min="9223" max="9223" width="7.28515625" style="270" customWidth="1"/>
    <col min="9224" max="9224" width="6.42578125" style="270" customWidth="1"/>
    <col min="9225" max="9225" width="8.5703125" style="270" customWidth="1"/>
    <col min="9226" max="9226" width="6.28515625" style="270" customWidth="1"/>
    <col min="9227" max="9227" width="10.5703125" style="270" customWidth="1"/>
    <col min="9228" max="9228" width="9.42578125" style="270" customWidth="1"/>
    <col min="9229" max="9229" width="10.5703125" style="270" customWidth="1"/>
    <col min="9230" max="9230" width="9.85546875" style="270" customWidth="1"/>
    <col min="9231" max="9231" width="9.7109375" style="270" customWidth="1"/>
    <col min="9232" max="9232" width="7" style="270" customWidth="1"/>
    <col min="9233" max="9464" width="9.140625" style="270"/>
    <col min="9465" max="9465" width="7.28515625" style="270" customWidth="1"/>
    <col min="9466" max="9466" width="7.7109375" style="270" customWidth="1"/>
    <col min="9467" max="9467" width="10.42578125" style="270" customWidth="1"/>
    <col min="9468" max="9470" width="9.140625" style="270" customWidth="1"/>
    <col min="9471" max="9471" width="7.140625" style="270" customWidth="1"/>
    <col min="9472" max="9478" width="9.140625" style="270" customWidth="1"/>
    <col min="9479" max="9479" width="7.28515625" style="270" customWidth="1"/>
    <col min="9480" max="9480" width="6.42578125" style="270" customWidth="1"/>
    <col min="9481" max="9481" width="8.5703125" style="270" customWidth="1"/>
    <col min="9482" max="9482" width="6.28515625" style="270" customWidth="1"/>
    <col min="9483" max="9483" width="10.5703125" style="270" customWidth="1"/>
    <col min="9484" max="9484" width="9.42578125" style="270" customWidth="1"/>
    <col min="9485" max="9485" width="10.5703125" style="270" customWidth="1"/>
    <col min="9486" max="9486" width="9.85546875" style="270" customWidth="1"/>
    <col min="9487" max="9487" width="9.7109375" style="270" customWidth="1"/>
    <col min="9488" max="9488" width="7" style="270" customWidth="1"/>
    <col min="9489" max="9720" width="9.140625" style="270"/>
    <col min="9721" max="9721" width="7.28515625" style="270" customWidth="1"/>
    <col min="9722" max="9722" width="7.7109375" style="270" customWidth="1"/>
    <col min="9723" max="9723" width="10.42578125" style="270" customWidth="1"/>
    <col min="9724" max="9726" width="9.140625" style="270" customWidth="1"/>
    <col min="9727" max="9727" width="7.140625" style="270" customWidth="1"/>
    <col min="9728" max="9734" width="9.140625" style="270" customWidth="1"/>
    <col min="9735" max="9735" width="7.28515625" style="270" customWidth="1"/>
    <col min="9736" max="9736" width="6.42578125" style="270" customWidth="1"/>
    <col min="9737" max="9737" width="8.5703125" style="270" customWidth="1"/>
    <col min="9738" max="9738" width="6.28515625" style="270" customWidth="1"/>
    <col min="9739" max="9739" width="10.5703125" style="270" customWidth="1"/>
    <col min="9740" max="9740" width="9.42578125" style="270" customWidth="1"/>
    <col min="9741" max="9741" width="10.5703125" style="270" customWidth="1"/>
    <col min="9742" max="9742" width="9.85546875" style="270" customWidth="1"/>
    <col min="9743" max="9743" width="9.7109375" style="270" customWidth="1"/>
    <col min="9744" max="9744" width="7" style="270" customWidth="1"/>
    <col min="9745" max="9976" width="9.140625" style="270"/>
    <col min="9977" max="9977" width="7.28515625" style="270" customWidth="1"/>
    <col min="9978" max="9978" width="7.7109375" style="270" customWidth="1"/>
    <col min="9979" max="9979" width="10.42578125" style="270" customWidth="1"/>
    <col min="9980" max="9982" width="9.140625" style="270" customWidth="1"/>
    <col min="9983" max="9983" width="7.140625" style="270" customWidth="1"/>
    <col min="9984" max="9990" width="9.140625" style="270" customWidth="1"/>
    <col min="9991" max="9991" width="7.28515625" style="270" customWidth="1"/>
    <col min="9992" max="9992" width="6.42578125" style="270" customWidth="1"/>
    <col min="9993" max="9993" width="8.5703125" style="270" customWidth="1"/>
    <col min="9994" max="9994" width="6.28515625" style="270" customWidth="1"/>
    <col min="9995" max="9995" width="10.5703125" style="270" customWidth="1"/>
    <col min="9996" max="9996" width="9.42578125" style="270" customWidth="1"/>
    <col min="9997" max="9997" width="10.5703125" style="270" customWidth="1"/>
    <col min="9998" max="9998" width="9.85546875" style="270" customWidth="1"/>
    <col min="9999" max="9999" width="9.7109375" style="270" customWidth="1"/>
    <col min="10000" max="10000" width="7" style="270" customWidth="1"/>
    <col min="10001" max="10232" width="9.140625" style="270"/>
    <col min="10233" max="10233" width="7.28515625" style="270" customWidth="1"/>
    <col min="10234" max="10234" width="7.7109375" style="270" customWidth="1"/>
    <col min="10235" max="10235" width="10.42578125" style="270" customWidth="1"/>
    <col min="10236" max="10238" width="9.140625" style="270" customWidth="1"/>
    <col min="10239" max="10239" width="7.140625" style="270" customWidth="1"/>
    <col min="10240" max="10246" width="9.140625" style="270" customWidth="1"/>
    <col min="10247" max="10247" width="7.28515625" style="270" customWidth="1"/>
    <col min="10248" max="10248" width="6.42578125" style="270" customWidth="1"/>
    <col min="10249" max="10249" width="8.5703125" style="270" customWidth="1"/>
    <col min="10250" max="10250" width="6.28515625" style="270" customWidth="1"/>
    <col min="10251" max="10251" width="10.5703125" style="270" customWidth="1"/>
    <col min="10252" max="10252" width="9.42578125" style="270" customWidth="1"/>
    <col min="10253" max="10253" width="10.5703125" style="270" customWidth="1"/>
    <col min="10254" max="10254" width="9.85546875" style="270" customWidth="1"/>
    <col min="10255" max="10255" width="9.7109375" style="270" customWidth="1"/>
    <col min="10256" max="10256" width="7" style="270" customWidth="1"/>
    <col min="10257" max="10488" width="9.140625" style="270"/>
    <col min="10489" max="10489" width="7.28515625" style="270" customWidth="1"/>
    <col min="10490" max="10490" width="7.7109375" style="270" customWidth="1"/>
    <col min="10491" max="10491" width="10.42578125" style="270" customWidth="1"/>
    <col min="10492" max="10494" width="9.140625" style="270" customWidth="1"/>
    <col min="10495" max="10495" width="7.140625" style="270" customWidth="1"/>
    <col min="10496" max="10502" width="9.140625" style="270" customWidth="1"/>
    <col min="10503" max="10503" width="7.28515625" style="270" customWidth="1"/>
    <col min="10504" max="10504" width="6.42578125" style="270" customWidth="1"/>
    <col min="10505" max="10505" width="8.5703125" style="270" customWidth="1"/>
    <col min="10506" max="10506" width="6.28515625" style="270" customWidth="1"/>
    <col min="10507" max="10507" width="10.5703125" style="270" customWidth="1"/>
    <col min="10508" max="10508" width="9.42578125" style="270" customWidth="1"/>
    <col min="10509" max="10509" width="10.5703125" style="270" customWidth="1"/>
    <col min="10510" max="10510" width="9.85546875" style="270" customWidth="1"/>
    <col min="10511" max="10511" width="9.7109375" style="270" customWidth="1"/>
    <col min="10512" max="10512" width="7" style="270" customWidth="1"/>
    <col min="10513" max="10744" width="9.140625" style="270"/>
    <col min="10745" max="10745" width="7.28515625" style="270" customWidth="1"/>
    <col min="10746" max="10746" width="7.7109375" style="270" customWidth="1"/>
    <col min="10747" max="10747" width="10.42578125" style="270" customWidth="1"/>
    <col min="10748" max="10750" width="9.140625" style="270" customWidth="1"/>
    <col min="10751" max="10751" width="7.140625" style="270" customWidth="1"/>
    <col min="10752" max="10758" width="9.140625" style="270" customWidth="1"/>
    <col min="10759" max="10759" width="7.28515625" style="270" customWidth="1"/>
    <col min="10760" max="10760" width="6.42578125" style="270" customWidth="1"/>
    <col min="10761" max="10761" width="8.5703125" style="270" customWidth="1"/>
    <col min="10762" max="10762" width="6.28515625" style="270" customWidth="1"/>
    <col min="10763" max="10763" width="10.5703125" style="270" customWidth="1"/>
    <col min="10764" max="10764" width="9.42578125" style="270" customWidth="1"/>
    <col min="10765" max="10765" width="10.5703125" style="270" customWidth="1"/>
    <col min="10766" max="10766" width="9.85546875" style="270" customWidth="1"/>
    <col min="10767" max="10767" width="9.7109375" style="270" customWidth="1"/>
    <col min="10768" max="10768" width="7" style="270" customWidth="1"/>
    <col min="10769" max="11000" width="9.140625" style="270"/>
    <col min="11001" max="11001" width="7.28515625" style="270" customWidth="1"/>
    <col min="11002" max="11002" width="7.7109375" style="270" customWidth="1"/>
    <col min="11003" max="11003" width="10.42578125" style="270" customWidth="1"/>
    <col min="11004" max="11006" width="9.140625" style="270" customWidth="1"/>
    <col min="11007" max="11007" width="7.140625" style="270" customWidth="1"/>
    <col min="11008" max="11014" width="9.140625" style="270" customWidth="1"/>
    <col min="11015" max="11015" width="7.28515625" style="270" customWidth="1"/>
    <col min="11016" max="11016" width="6.42578125" style="270" customWidth="1"/>
    <col min="11017" max="11017" width="8.5703125" style="270" customWidth="1"/>
    <col min="11018" max="11018" width="6.28515625" style="270" customWidth="1"/>
    <col min="11019" max="11019" width="10.5703125" style="270" customWidth="1"/>
    <col min="11020" max="11020" width="9.42578125" style="270" customWidth="1"/>
    <col min="11021" max="11021" width="10.5703125" style="270" customWidth="1"/>
    <col min="11022" max="11022" width="9.85546875" style="270" customWidth="1"/>
    <col min="11023" max="11023" width="9.7109375" style="270" customWidth="1"/>
    <col min="11024" max="11024" width="7" style="270" customWidth="1"/>
    <col min="11025" max="11256" width="9.140625" style="270"/>
    <col min="11257" max="11257" width="7.28515625" style="270" customWidth="1"/>
    <col min="11258" max="11258" width="7.7109375" style="270" customWidth="1"/>
    <col min="11259" max="11259" width="10.42578125" style="270" customWidth="1"/>
    <col min="11260" max="11262" width="9.140625" style="270" customWidth="1"/>
    <col min="11263" max="11263" width="7.140625" style="270" customWidth="1"/>
    <col min="11264" max="11270" width="9.140625" style="270" customWidth="1"/>
    <col min="11271" max="11271" width="7.28515625" style="270" customWidth="1"/>
    <col min="11272" max="11272" width="6.42578125" style="270" customWidth="1"/>
    <col min="11273" max="11273" width="8.5703125" style="270" customWidth="1"/>
    <col min="11274" max="11274" width="6.28515625" style="270" customWidth="1"/>
    <col min="11275" max="11275" width="10.5703125" style="270" customWidth="1"/>
    <col min="11276" max="11276" width="9.42578125" style="270" customWidth="1"/>
    <col min="11277" max="11277" width="10.5703125" style="270" customWidth="1"/>
    <col min="11278" max="11278" width="9.85546875" style="270" customWidth="1"/>
    <col min="11279" max="11279" width="9.7109375" style="270" customWidth="1"/>
    <col min="11280" max="11280" width="7" style="270" customWidth="1"/>
    <col min="11281" max="11512" width="9.140625" style="270"/>
    <col min="11513" max="11513" width="7.28515625" style="270" customWidth="1"/>
    <col min="11514" max="11514" width="7.7109375" style="270" customWidth="1"/>
    <col min="11515" max="11515" width="10.42578125" style="270" customWidth="1"/>
    <col min="11516" max="11518" width="9.140625" style="270" customWidth="1"/>
    <col min="11519" max="11519" width="7.140625" style="270" customWidth="1"/>
    <col min="11520" max="11526" width="9.140625" style="270" customWidth="1"/>
    <col min="11527" max="11527" width="7.28515625" style="270" customWidth="1"/>
    <col min="11528" max="11528" width="6.42578125" style="270" customWidth="1"/>
    <col min="11529" max="11529" width="8.5703125" style="270" customWidth="1"/>
    <col min="11530" max="11530" width="6.28515625" style="270" customWidth="1"/>
    <col min="11531" max="11531" width="10.5703125" style="270" customWidth="1"/>
    <col min="11532" max="11532" width="9.42578125" style="270" customWidth="1"/>
    <col min="11533" max="11533" width="10.5703125" style="270" customWidth="1"/>
    <col min="11534" max="11534" width="9.85546875" style="270" customWidth="1"/>
    <col min="11535" max="11535" width="9.7109375" style="270" customWidth="1"/>
    <col min="11536" max="11536" width="7" style="270" customWidth="1"/>
    <col min="11537" max="11768" width="9.140625" style="270"/>
    <col min="11769" max="11769" width="7.28515625" style="270" customWidth="1"/>
    <col min="11770" max="11770" width="7.7109375" style="270" customWidth="1"/>
    <col min="11771" max="11771" width="10.42578125" style="270" customWidth="1"/>
    <col min="11772" max="11774" width="9.140625" style="270" customWidth="1"/>
    <col min="11775" max="11775" width="7.140625" style="270" customWidth="1"/>
    <col min="11776" max="11782" width="9.140625" style="270" customWidth="1"/>
    <col min="11783" max="11783" width="7.28515625" style="270" customWidth="1"/>
    <col min="11784" max="11784" width="6.42578125" style="270" customWidth="1"/>
    <col min="11785" max="11785" width="8.5703125" style="270" customWidth="1"/>
    <col min="11786" max="11786" width="6.28515625" style="270" customWidth="1"/>
    <col min="11787" max="11787" width="10.5703125" style="270" customWidth="1"/>
    <col min="11788" max="11788" width="9.42578125" style="270" customWidth="1"/>
    <col min="11789" max="11789" width="10.5703125" style="270" customWidth="1"/>
    <col min="11790" max="11790" width="9.85546875" style="270" customWidth="1"/>
    <col min="11791" max="11791" width="9.7109375" style="270" customWidth="1"/>
    <col min="11792" max="11792" width="7" style="270" customWidth="1"/>
    <col min="11793" max="12024" width="9.140625" style="270"/>
    <col min="12025" max="12025" width="7.28515625" style="270" customWidth="1"/>
    <col min="12026" max="12026" width="7.7109375" style="270" customWidth="1"/>
    <col min="12027" max="12027" width="10.42578125" style="270" customWidth="1"/>
    <col min="12028" max="12030" width="9.140625" style="270" customWidth="1"/>
    <col min="12031" max="12031" width="7.140625" style="270" customWidth="1"/>
    <col min="12032" max="12038" width="9.140625" style="270" customWidth="1"/>
    <col min="12039" max="12039" width="7.28515625" style="270" customWidth="1"/>
    <col min="12040" max="12040" width="6.42578125" style="270" customWidth="1"/>
    <col min="12041" max="12041" width="8.5703125" style="270" customWidth="1"/>
    <col min="12042" max="12042" width="6.28515625" style="270" customWidth="1"/>
    <col min="12043" max="12043" width="10.5703125" style="270" customWidth="1"/>
    <col min="12044" max="12044" width="9.42578125" style="270" customWidth="1"/>
    <col min="12045" max="12045" width="10.5703125" style="270" customWidth="1"/>
    <col min="12046" max="12046" width="9.85546875" style="270" customWidth="1"/>
    <col min="12047" max="12047" width="9.7109375" style="270" customWidth="1"/>
    <col min="12048" max="12048" width="7" style="270" customWidth="1"/>
    <col min="12049" max="12280" width="9.140625" style="270"/>
    <col min="12281" max="12281" width="7.28515625" style="270" customWidth="1"/>
    <col min="12282" max="12282" width="7.7109375" style="270" customWidth="1"/>
    <col min="12283" max="12283" width="10.42578125" style="270" customWidth="1"/>
    <col min="12284" max="12286" width="9.140625" style="270" customWidth="1"/>
    <col min="12287" max="12287" width="7.140625" style="270" customWidth="1"/>
    <col min="12288" max="12294" width="9.140625" style="270" customWidth="1"/>
    <col min="12295" max="12295" width="7.28515625" style="270" customWidth="1"/>
    <col min="12296" max="12296" width="6.42578125" style="270" customWidth="1"/>
    <col min="12297" max="12297" width="8.5703125" style="270" customWidth="1"/>
    <col min="12298" max="12298" width="6.28515625" style="270" customWidth="1"/>
    <col min="12299" max="12299" width="10.5703125" style="270" customWidth="1"/>
    <col min="12300" max="12300" width="9.42578125" style="270" customWidth="1"/>
    <col min="12301" max="12301" width="10.5703125" style="270" customWidth="1"/>
    <col min="12302" max="12302" width="9.85546875" style="270" customWidth="1"/>
    <col min="12303" max="12303" width="9.7109375" style="270" customWidth="1"/>
    <col min="12304" max="12304" width="7" style="270" customWidth="1"/>
    <col min="12305" max="12536" width="9.140625" style="270"/>
    <col min="12537" max="12537" width="7.28515625" style="270" customWidth="1"/>
    <col min="12538" max="12538" width="7.7109375" style="270" customWidth="1"/>
    <col min="12539" max="12539" width="10.42578125" style="270" customWidth="1"/>
    <col min="12540" max="12542" width="9.140625" style="270" customWidth="1"/>
    <col min="12543" max="12543" width="7.140625" style="270" customWidth="1"/>
    <col min="12544" max="12550" width="9.140625" style="270" customWidth="1"/>
    <col min="12551" max="12551" width="7.28515625" style="270" customWidth="1"/>
    <col min="12552" max="12552" width="6.42578125" style="270" customWidth="1"/>
    <col min="12553" max="12553" width="8.5703125" style="270" customWidth="1"/>
    <col min="12554" max="12554" width="6.28515625" style="270" customWidth="1"/>
    <col min="12555" max="12555" width="10.5703125" style="270" customWidth="1"/>
    <col min="12556" max="12556" width="9.42578125" style="270" customWidth="1"/>
    <col min="12557" max="12557" width="10.5703125" style="270" customWidth="1"/>
    <col min="12558" max="12558" width="9.85546875" style="270" customWidth="1"/>
    <col min="12559" max="12559" width="9.7109375" style="270" customWidth="1"/>
    <col min="12560" max="12560" width="7" style="270" customWidth="1"/>
    <col min="12561" max="12792" width="9.140625" style="270"/>
    <col min="12793" max="12793" width="7.28515625" style="270" customWidth="1"/>
    <col min="12794" max="12794" width="7.7109375" style="270" customWidth="1"/>
    <col min="12795" max="12795" width="10.42578125" style="270" customWidth="1"/>
    <col min="12796" max="12798" width="9.140625" style="270" customWidth="1"/>
    <col min="12799" max="12799" width="7.140625" style="270" customWidth="1"/>
    <col min="12800" max="12806" width="9.140625" style="270" customWidth="1"/>
    <col min="12807" max="12807" width="7.28515625" style="270" customWidth="1"/>
    <col min="12808" max="12808" width="6.42578125" style="270" customWidth="1"/>
    <col min="12809" max="12809" width="8.5703125" style="270" customWidth="1"/>
    <col min="12810" max="12810" width="6.28515625" style="270" customWidth="1"/>
    <col min="12811" max="12811" width="10.5703125" style="270" customWidth="1"/>
    <col min="12812" max="12812" width="9.42578125" style="270" customWidth="1"/>
    <col min="12813" max="12813" width="10.5703125" style="270" customWidth="1"/>
    <col min="12814" max="12814" width="9.85546875" style="270" customWidth="1"/>
    <col min="12815" max="12815" width="9.7109375" style="270" customWidth="1"/>
    <col min="12816" max="12816" width="7" style="270" customWidth="1"/>
    <col min="12817" max="13048" width="9.140625" style="270"/>
    <col min="13049" max="13049" width="7.28515625" style="270" customWidth="1"/>
    <col min="13050" max="13050" width="7.7109375" style="270" customWidth="1"/>
    <col min="13051" max="13051" width="10.42578125" style="270" customWidth="1"/>
    <col min="13052" max="13054" width="9.140625" style="270" customWidth="1"/>
    <col min="13055" max="13055" width="7.140625" style="270" customWidth="1"/>
    <col min="13056" max="13062" width="9.140625" style="270" customWidth="1"/>
    <col min="13063" max="13063" width="7.28515625" style="270" customWidth="1"/>
    <col min="13064" max="13064" width="6.42578125" style="270" customWidth="1"/>
    <col min="13065" max="13065" width="8.5703125" style="270" customWidth="1"/>
    <col min="13066" max="13066" width="6.28515625" style="270" customWidth="1"/>
    <col min="13067" max="13067" width="10.5703125" style="270" customWidth="1"/>
    <col min="13068" max="13068" width="9.42578125" style="270" customWidth="1"/>
    <col min="13069" max="13069" width="10.5703125" style="270" customWidth="1"/>
    <col min="13070" max="13070" width="9.85546875" style="270" customWidth="1"/>
    <col min="13071" max="13071" width="9.7109375" style="270" customWidth="1"/>
    <col min="13072" max="13072" width="7" style="270" customWidth="1"/>
    <col min="13073" max="13304" width="9.140625" style="270"/>
    <col min="13305" max="13305" width="7.28515625" style="270" customWidth="1"/>
    <col min="13306" max="13306" width="7.7109375" style="270" customWidth="1"/>
    <col min="13307" max="13307" width="10.42578125" style="270" customWidth="1"/>
    <col min="13308" max="13310" width="9.140625" style="270" customWidth="1"/>
    <col min="13311" max="13311" width="7.140625" style="270" customWidth="1"/>
    <col min="13312" max="13318" width="9.140625" style="270" customWidth="1"/>
    <col min="13319" max="13319" width="7.28515625" style="270" customWidth="1"/>
    <col min="13320" max="13320" width="6.42578125" style="270" customWidth="1"/>
    <col min="13321" max="13321" width="8.5703125" style="270" customWidth="1"/>
    <col min="13322" max="13322" width="6.28515625" style="270" customWidth="1"/>
    <col min="13323" max="13323" width="10.5703125" style="270" customWidth="1"/>
    <col min="13324" max="13324" width="9.42578125" style="270" customWidth="1"/>
    <col min="13325" max="13325" width="10.5703125" style="270" customWidth="1"/>
    <col min="13326" max="13326" width="9.85546875" style="270" customWidth="1"/>
    <col min="13327" max="13327" width="9.7109375" style="270" customWidth="1"/>
    <col min="13328" max="13328" width="7" style="270" customWidth="1"/>
    <col min="13329" max="13560" width="9.140625" style="270"/>
    <col min="13561" max="13561" width="7.28515625" style="270" customWidth="1"/>
    <col min="13562" max="13562" width="7.7109375" style="270" customWidth="1"/>
    <col min="13563" max="13563" width="10.42578125" style="270" customWidth="1"/>
    <col min="13564" max="13566" width="9.140625" style="270" customWidth="1"/>
    <col min="13567" max="13567" width="7.140625" style="270" customWidth="1"/>
    <col min="13568" max="13574" width="9.140625" style="270" customWidth="1"/>
    <col min="13575" max="13575" width="7.28515625" style="270" customWidth="1"/>
    <col min="13576" max="13576" width="6.42578125" style="270" customWidth="1"/>
    <col min="13577" max="13577" width="8.5703125" style="270" customWidth="1"/>
    <col min="13578" max="13578" width="6.28515625" style="270" customWidth="1"/>
    <col min="13579" max="13579" width="10.5703125" style="270" customWidth="1"/>
    <col min="13580" max="13580" width="9.42578125" style="270" customWidth="1"/>
    <col min="13581" max="13581" width="10.5703125" style="270" customWidth="1"/>
    <col min="13582" max="13582" width="9.85546875" style="270" customWidth="1"/>
    <col min="13583" max="13583" width="9.7109375" style="270" customWidth="1"/>
    <col min="13584" max="13584" width="7" style="270" customWidth="1"/>
    <col min="13585" max="13816" width="9.140625" style="270"/>
    <col min="13817" max="13817" width="7.28515625" style="270" customWidth="1"/>
    <col min="13818" max="13818" width="7.7109375" style="270" customWidth="1"/>
    <col min="13819" max="13819" width="10.42578125" style="270" customWidth="1"/>
    <col min="13820" max="13822" width="9.140625" style="270" customWidth="1"/>
    <col min="13823" max="13823" width="7.140625" style="270" customWidth="1"/>
    <col min="13824" max="13830" width="9.140625" style="270" customWidth="1"/>
    <col min="13831" max="13831" width="7.28515625" style="270" customWidth="1"/>
    <col min="13832" max="13832" width="6.42578125" style="270" customWidth="1"/>
    <col min="13833" max="13833" width="8.5703125" style="270" customWidth="1"/>
    <col min="13834" max="13834" width="6.28515625" style="270" customWidth="1"/>
    <col min="13835" max="13835" width="10.5703125" style="270" customWidth="1"/>
    <col min="13836" max="13836" width="9.42578125" style="270" customWidth="1"/>
    <col min="13837" max="13837" width="10.5703125" style="270" customWidth="1"/>
    <col min="13838" max="13838" width="9.85546875" style="270" customWidth="1"/>
    <col min="13839" max="13839" width="9.7109375" style="270" customWidth="1"/>
    <col min="13840" max="13840" width="7" style="270" customWidth="1"/>
    <col min="13841" max="14072" width="9.140625" style="270"/>
    <col min="14073" max="14073" width="7.28515625" style="270" customWidth="1"/>
    <col min="14074" max="14074" width="7.7109375" style="270" customWidth="1"/>
    <col min="14075" max="14075" width="10.42578125" style="270" customWidth="1"/>
    <col min="14076" max="14078" width="9.140625" style="270" customWidth="1"/>
    <col min="14079" max="14079" width="7.140625" style="270" customWidth="1"/>
    <col min="14080" max="14086" width="9.140625" style="270" customWidth="1"/>
    <col min="14087" max="14087" width="7.28515625" style="270" customWidth="1"/>
    <col min="14088" max="14088" width="6.42578125" style="270" customWidth="1"/>
    <col min="14089" max="14089" width="8.5703125" style="270" customWidth="1"/>
    <col min="14090" max="14090" width="6.28515625" style="270" customWidth="1"/>
    <col min="14091" max="14091" width="10.5703125" style="270" customWidth="1"/>
    <col min="14092" max="14092" width="9.42578125" style="270" customWidth="1"/>
    <col min="14093" max="14093" width="10.5703125" style="270" customWidth="1"/>
    <col min="14094" max="14094" width="9.85546875" style="270" customWidth="1"/>
    <col min="14095" max="14095" width="9.7109375" style="270" customWidth="1"/>
    <col min="14096" max="14096" width="7" style="270" customWidth="1"/>
    <col min="14097" max="14328" width="9.140625" style="270"/>
    <col min="14329" max="14329" width="7.28515625" style="270" customWidth="1"/>
    <col min="14330" max="14330" width="7.7109375" style="270" customWidth="1"/>
    <col min="14331" max="14331" width="10.42578125" style="270" customWidth="1"/>
    <col min="14332" max="14334" width="9.140625" style="270" customWidth="1"/>
    <col min="14335" max="14335" width="7.140625" style="270" customWidth="1"/>
    <col min="14336" max="14342" width="9.140625" style="270" customWidth="1"/>
    <col min="14343" max="14343" width="7.28515625" style="270" customWidth="1"/>
    <col min="14344" max="14344" width="6.42578125" style="270" customWidth="1"/>
    <col min="14345" max="14345" width="8.5703125" style="270" customWidth="1"/>
    <col min="14346" max="14346" width="6.28515625" style="270" customWidth="1"/>
    <col min="14347" max="14347" width="10.5703125" style="270" customWidth="1"/>
    <col min="14348" max="14348" width="9.42578125" style="270" customWidth="1"/>
    <col min="14349" max="14349" width="10.5703125" style="270" customWidth="1"/>
    <col min="14350" max="14350" width="9.85546875" style="270" customWidth="1"/>
    <col min="14351" max="14351" width="9.7109375" style="270" customWidth="1"/>
    <col min="14352" max="14352" width="7" style="270" customWidth="1"/>
    <col min="14353" max="14584" width="9.140625" style="270"/>
    <col min="14585" max="14585" width="7.28515625" style="270" customWidth="1"/>
    <col min="14586" max="14586" width="7.7109375" style="270" customWidth="1"/>
    <col min="14587" max="14587" width="10.42578125" style="270" customWidth="1"/>
    <col min="14588" max="14590" width="9.140625" style="270" customWidth="1"/>
    <col min="14591" max="14591" width="7.140625" style="270" customWidth="1"/>
    <col min="14592" max="14598" width="9.140625" style="270" customWidth="1"/>
    <col min="14599" max="14599" width="7.28515625" style="270" customWidth="1"/>
    <col min="14600" max="14600" width="6.42578125" style="270" customWidth="1"/>
    <col min="14601" max="14601" width="8.5703125" style="270" customWidth="1"/>
    <col min="14602" max="14602" width="6.28515625" style="270" customWidth="1"/>
    <col min="14603" max="14603" width="10.5703125" style="270" customWidth="1"/>
    <col min="14604" max="14604" width="9.42578125" style="270" customWidth="1"/>
    <col min="14605" max="14605" width="10.5703125" style="270" customWidth="1"/>
    <col min="14606" max="14606" width="9.85546875" style="270" customWidth="1"/>
    <col min="14607" max="14607" width="9.7109375" style="270" customWidth="1"/>
    <col min="14608" max="14608" width="7" style="270" customWidth="1"/>
    <col min="14609" max="14840" width="9.140625" style="270"/>
    <col min="14841" max="14841" width="7.28515625" style="270" customWidth="1"/>
    <col min="14842" max="14842" width="7.7109375" style="270" customWidth="1"/>
    <col min="14843" max="14843" width="10.42578125" style="270" customWidth="1"/>
    <col min="14844" max="14846" width="9.140625" style="270" customWidth="1"/>
    <col min="14847" max="14847" width="7.140625" style="270" customWidth="1"/>
    <col min="14848" max="14854" width="9.140625" style="270" customWidth="1"/>
    <col min="14855" max="14855" width="7.28515625" style="270" customWidth="1"/>
    <col min="14856" max="14856" width="6.42578125" style="270" customWidth="1"/>
    <col min="14857" max="14857" width="8.5703125" style="270" customWidth="1"/>
    <col min="14858" max="14858" width="6.28515625" style="270" customWidth="1"/>
    <col min="14859" max="14859" width="10.5703125" style="270" customWidth="1"/>
    <col min="14860" max="14860" width="9.42578125" style="270" customWidth="1"/>
    <col min="14861" max="14861" width="10.5703125" style="270" customWidth="1"/>
    <col min="14862" max="14862" width="9.85546875" style="270" customWidth="1"/>
    <col min="14863" max="14863" width="9.7109375" style="270" customWidth="1"/>
    <col min="14864" max="14864" width="7" style="270" customWidth="1"/>
    <col min="14865" max="15096" width="9.140625" style="270"/>
    <col min="15097" max="15097" width="7.28515625" style="270" customWidth="1"/>
    <col min="15098" max="15098" width="7.7109375" style="270" customWidth="1"/>
    <col min="15099" max="15099" width="10.42578125" style="270" customWidth="1"/>
    <col min="15100" max="15102" width="9.140625" style="270" customWidth="1"/>
    <col min="15103" max="15103" width="7.140625" style="270" customWidth="1"/>
    <col min="15104" max="15110" width="9.140625" style="270" customWidth="1"/>
    <col min="15111" max="15111" width="7.28515625" style="270" customWidth="1"/>
    <col min="15112" max="15112" width="6.42578125" style="270" customWidth="1"/>
    <col min="15113" max="15113" width="8.5703125" style="270" customWidth="1"/>
    <col min="15114" max="15114" width="6.28515625" style="270" customWidth="1"/>
    <col min="15115" max="15115" width="10.5703125" style="270" customWidth="1"/>
    <col min="15116" max="15116" width="9.42578125" style="270" customWidth="1"/>
    <col min="15117" max="15117" width="10.5703125" style="270" customWidth="1"/>
    <col min="15118" max="15118" width="9.85546875" style="270" customWidth="1"/>
    <col min="15119" max="15119" width="9.7109375" style="270" customWidth="1"/>
    <col min="15120" max="15120" width="7" style="270" customWidth="1"/>
    <col min="15121" max="15352" width="9.140625" style="270"/>
    <col min="15353" max="15353" width="7.28515625" style="270" customWidth="1"/>
    <col min="15354" max="15354" width="7.7109375" style="270" customWidth="1"/>
    <col min="15355" max="15355" width="10.42578125" style="270" customWidth="1"/>
    <col min="15356" max="15358" width="9.140625" style="270" customWidth="1"/>
    <col min="15359" max="15359" width="7.140625" style="270" customWidth="1"/>
    <col min="15360" max="15366" width="9.140625" style="270" customWidth="1"/>
    <col min="15367" max="15367" width="7.28515625" style="270" customWidth="1"/>
    <col min="15368" max="15368" width="6.42578125" style="270" customWidth="1"/>
    <col min="15369" max="15369" width="8.5703125" style="270" customWidth="1"/>
    <col min="15370" max="15370" width="6.28515625" style="270" customWidth="1"/>
    <col min="15371" max="15371" width="10.5703125" style="270" customWidth="1"/>
    <col min="15372" max="15372" width="9.42578125" style="270" customWidth="1"/>
    <col min="15373" max="15373" width="10.5703125" style="270" customWidth="1"/>
    <col min="15374" max="15374" width="9.85546875" style="270" customWidth="1"/>
    <col min="15375" max="15375" width="9.7109375" style="270" customWidth="1"/>
    <col min="15376" max="15376" width="7" style="270" customWidth="1"/>
    <col min="15377" max="15608" width="9.140625" style="270"/>
    <col min="15609" max="15609" width="7.28515625" style="270" customWidth="1"/>
    <col min="15610" max="15610" width="7.7109375" style="270" customWidth="1"/>
    <col min="15611" max="15611" width="10.42578125" style="270" customWidth="1"/>
    <col min="15612" max="15614" width="9.140625" style="270" customWidth="1"/>
    <col min="15615" max="15615" width="7.140625" style="270" customWidth="1"/>
    <col min="15616" max="15622" width="9.140625" style="270" customWidth="1"/>
    <col min="15623" max="15623" width="7.28515625" style="270" customWidth="1"/>
    <col min="15624" max="15624" width="6.42578125" style="270" customWidth="1"/>
    <col min="15625" max="15625" width="8.5703125" style="270" customWidth="1"/>
    <col min="15626" max="15626" width="6.28515625" style="270" customWidth="1"/>
    <col min="15627" max="15627" width="10.5703125" style="270" customWidth="1"/>
    <col min="15628" max="15628" width="9.42578125" style="270" customWidth="1"/>
    <col min="15629" max="15629" width="10.5703125" style="270" customWidth="1"/>
    <col min="15630" max="15630" width="9.85546875" style="270" customWidth="1"/>
    <col min="15631" max="15631" width="9.7109375" style="270" customWidth="1"/>
    <col min="15632" max="15632" width="7" style="270" customWidth="1"/>
    <col min="15633" max="15864" width="9.140625" style="270"/>
    <col min="15865" max="15865" width="7.28515625" style="270" customWidth="1"/>
    <col min="15866" max="15866" width="7.7109375" style="270" customWidth="1"/>
    <col min="15867" max="15867" width="10.42578125" style="270" customWidth="1"/>
    <col min="15868" max="15870" width="9.140625" style="270" customWidth="1"/>
    <col min="15871" max="15871" width="7.140625" style="270" customWidth="1"/>
    <col min="15872" max="15878" width="9.140625" style="270" customWidth="1"/>
    <col min="15879" max="15879" width="7.28515625" style="270" customWidth="1"/>
    <col min="15880" max="15880" width="6.42578125" style="270" customWidth="1"/>
    <col min="15881" max="15881" width="8.5703125" style="270" customWidth="1"/>
    <col min="15882" max="15882" width="6.28515625" style="270" customWidth="1"/>
    <col min="15883" max="15883" width="10.5703125" style="270" customWidth="1"/>
    <col min="15884" max="15884" width="9.42578125" style="270" customWidth="1"/>
    <col min="15885" max="15885" width="10.5703125" style="270" customWidth="1"/>
    <col min="15886" max="15886" width="9.85546875" style="270" customWidth="1"/>
    <col min="15887" max="15887" width="9.7109375" style="270" customWidth="1"/>
    <col min="15888" max="15888" width="7" style="270" customWidth="1"/>
    <col min="15889" max="16120" width="9.140625" style="270"/>
    <col min="16121" max="16121" width="7.28515625" style="270" customWidth="1"/>
    <col min="16122" max="16122" width="7.7109375" style="270" customWidth="1"/>
    <col min="16123" max="16123" width="10.42578125" style="270" customWidth="1"/>
    <col min="16124" max="16126" width="9.140625" style="270" customWidth="1"/>
    <col min="16127" max="16127" width="7.140625" style="270" customWidth="1"/>
    <col min="16128" max="16134" width="9.140625" style="270" customWidth="1"/>
    <col min="16135" max="16135" width="7.28515625" style="270" customWidth="1"/>
    <col min="16136" max="16136" width="6.42578125" style="270" customWidth="1"/>
    <col min="16137" max="16137" width="8.5703125" style="270" customWidth="1"/>
    <col min="16138" max="16138" width="6.28515625" style="270" customWidth="1"/>
    <col min="16139" max="16139" width="10.5703125" style="270" customWidth="1"/>
    <col min="16140" max="16140" width="9.42578125" style="270" customWidth="1"/>
    <col min="16141" max="16141" width="10.5703125" style="270" customWidth="1"/>
    <col min="16142" max="16142" width="9.85546875" style="270" customWidth="1"/>
    <col min="16143" max="16143" width="9.7109375" style="270" customWidth="1"/>
    <col min="16144" max="16144" width="7" style="270" customWidth="1"/>
    <col min="16145" max="16384" width="9.140625" style="270"/>
  </cols>
  <sheetData>
    <row r="1" spans="2:11" ht="12.75" customHeight="1">
      <c r="F1" s="271"/>
      <c r="K1" s="270"/>
    </row>
    <row r="2" spans="2:11" ht="12.75" customHeight="1">
      <c r="B2" s="271" t="s">
        <v>901</v>
      </c>
      <c r="C2" s="361" t="s">
        <v>995</v>
      </c>
      <c r="F2" s="271"/>
      <c r="K2" s="270"/>
    </row>
    <row r="3" spans="2:11" ht="12.75" customHeight="1">
      <c r="B3" s="271" t="s">
        <v>902</v>
      </c>
      <c r="C3" s="270" t="s">
        <v>1199</v>
      </c>
      <c r="F3" s="271"/>
      <c r="K3" s="270"/>
    </row>
    <row r="4" spans="2:11" ht="12.75" customHeight="1">
      <c r="F4" s="271"/>
      <c r="K4" s="270"/>
    </row>
    <row r="5" spans="2:11" ht="12.75" customHeight="1">
      <c r="B5" s="271" t="s">
        <v>460</v>
      </c>
      <c r="F5" s="271"/>
      <c r="K5" s="270"/>
    </row>
    <row r="6" spans="2:11" ht="12.75" customHeight="1">
      <c r="B6" s="340">
        <v>2021</v>
      </c>
      <c r="C6" s="340">
        <v>2022</v>
      </c>
      <c r="D6" s="340">
        <v>2023</v>
      </c>
      <c r="E6" s="340">
        <v>2024</v>
      </c>
      <c r="F6" s="340">
        <v>2025</v>
      </c>
      <c r="G6" s="340">
        <v>2026</v>
      </c>
      <c r="H6" s="340">
        <v>2027</v>
      </c>
      <c r="K6" s="270"/>
    </row>
    <row r="7" spans="2:11" ht="12.75" customHeight="1">
      <c r="B7" s="341">
        <v>4.8000000000000001E-2</v>
      </c>
      <c r="C7" s="341">
        <v>4.2999999999999997E-2</v>
      </c>
      <c r="D7" s="341">
        <v>2.4E-2</v>
      </c>
      <c r="E7" s="390">
        <v>2.5000000000000001E-2</v>
      </c>
      <c r="F7" s="390">
        <v>1.9E-2</v>
      </c>
      <c r="G7" s="390">
        <v>0.02</v>
      </c>
      <c r="H7" s="390">
        <v>0.02</v>
      </c>
      <c r="K7" s="270"/>
    </row>
    <row r="8" spans="2:11" ht="12.75" customHeight="1">
      <c r="K8" s="270"/>
    </row>
    <row r="9" spans="2:11" ht="12.75" customHeight="1">
      <c r="B9" s="271" t="s">
        <v>459</v>
      </c>
      <c r="K9" s="270"/>
    </row>
    <row r="10" spans="2:11" ht="12.75" customHeight="1">
      <c r="B10" s="340">
        <v>2021</v>
      </c>
      <c r="C10" s="340">
        <v>2022</v>
      </c>
      <c r="D10" s="340">
        <v>2023</v>
      </c>
      <c r="E10" s="340">
        <v>2024</v>
      </c>
      <c r="F10" s="340">
        <v>2025</v>
      </c>
      <c r="G10" s="340">
        <v>2026</v>
      </c>
      <c r="H10" s="340">
        <v>2027</v>
      </c>
      <c r="K10" s="270"/>
    </row>
    <row r="11" spans="2:11" ht="12.75" customHeight="1">
      <c r="B11" s="341">
        <v>4.8000000000000001E-2</v>
      </c>
      <c r="C11" s="341">
        <v>0.03</v>
      </c>
      <c r="D11" s="341">
        <v>2.9000000000000001E-2</v>
      </c>
      <c r="E11" s="390">
        <v>2.1999999999999999E-2</v>
      </c>
      <c r="F11" s="390">
        <v>1.9199999999999998E-2</v>
      </c>
      <c r="G11" s="390">
        <v>0.02</v>
      </c>
      <c r="H11" s="390">
        <v>0.02</v>
      </c>
      <c r="K11" s="270"/>
    </row>
    <row r="12" spans="2:11" ht="12.75" customHeight="1">
      <c r="K12" s="270"/>
    </row>
    <row r="13" spans="2:11" ht="12.75" customHeight="1">
      <c r="B13" s="271" t="s">
        <v>461</v>
      </c>
      <c r="K13" s="270"/>
    </row>
    <row r="14" spans="2:11" ht="12.75" customHeight="1">
      <c r="B14" s="340">
        <v>2021</v>
      </c>
      <c r="C14" s="340">
        <v>2022</v>
      </c>
      <c r="D14" s="340">
        <v>2023</v>
      </c>
      <c r="E14" s="340">
        <v>2024</v>
      </c>
      <c r="F14" s="340">
        <v>2025</v>
      </c>
      <c r="G14" s="340">
        <v>2026</v>
      </c>
      <c r="H14" s="340">
        <v>2027</v>
      </c>
      <c r="K14" s="270"/>
    </row>
    <row r="15" spans="2:11" ht="12.75" customHeight="1">
      <c r="B15" s="341">
        <v>0.10059999999999999</v>
      </c>
      <c r="C15" s="341">
        <v>5.79E-2</v>
      </c>
      <c r="D15" s="341">
        <v>4.6199999999999998E-2</v>
      </c>
      <c r="E15" s="390">
        <v>4.2000000000000003E-2</v>
      </c>
      <c r="F15" s="390">
        <v>3.9689000000000002E-2</v>
      </c>
      <c r="G15" s="390">
        <v>3.5999999999999997E-2</v>
      </c>
      <c r="H15" s="390">
        <v>3.5000000000000003E-2</v>
      </c>
      <c r="K15" s="270"/>
    </row>
    <row r="16" spans="2:11" ht="12.75" customHeight="1">
      <c r="F16" s="271"/>
      <c r="K16" s="270"/>
    </row>
    <row r="17" spans="2:11" ht="12.75" customHeight="1">
      <c r="F17" s="271"/>
      <c r="K17" s="270"/>
    </row>
    <row r="18" spans="2:11" ht="12.75" customHeight="1">
      <c r="F18" s="271"/>
      <c r="K18" s="270"/>
    </row>
    <row r="19" spans="2:11" ht="12.75" customHeight="1">
      <c r="B19" s="271" t="s">
        <v>1178</v>
      </c>
      <c r="C19" s="271"/>
      <c r="F19" s="271"/>
      <c r="K19" s="270"/>
    </row>
    <row r="20" spans="2:11" ht="12.75" customHeight="1">
      <c r="B20" s="340">
        <v>2023</v>
      </c>
      <c r="C20" s="340">
        <v>2024</v>
      </c>
      <c r="D20" s="340">
        <v>2025</v>
      </c>
      <c r="E20" s="340">
        <v>2026</v>
      </c>
      <c r="F20" s="340">
        <v>2027</v>
      </c>
      <c r="K20" s="270"/>
    </row>
    <row r="21" spans="2:11" ht="12.75" customHeight="1">
      <c r="B21" s="395">
        <v>4.4600000000000001E-2</v>
      </c>
      <c r="C21" s="395">
        <v>-0.13830000000000001</v>
      </c>
      <c r="D21" s="395">
        <v>5.6000000000000001E-2</v>
      </c>
      <c r="E21" s="395">
        <v>5.6000000000000001E-2</v>
      </c>
      <c r="F21" s="395">
        <v>5.6000000000000001E-2</v>
      </c>
      <c r="K21" s="270"/>
    </row>
    <row r="22" spans="2:11" ht="12.75" customHeight="1">
      <c r="F22" s="271"/>
      <c r="K22" s="270"/>
    </row>
    <row r="23" spans="2:11" ht="12.75" customHeight="1">
      <c r="B23" s="270" t="s">
        <v>1179</v>
      </c>
      <c r="F23" s="271"/>
      <c r="K23" s="270"/>
    </row>
    <row r="24" spans="2:11" ht="12.75" customHeight="1">
      <c r="F24" s="271"/>
      <c r="K24" s="270"/>
    </row>
    <row r="25" spans="2:11" ht="12.75" customHeight="1">
      <c r="B25" s="270" t="s">
        <v>1180</v>
      </c>
      <c r="F25" s="271"/>
      <c r="K25" s="270"/>
    </row>
    <row r="26" spans="2:11" ht="12.75" customHeight="1">
      <c r="B26" s="340">
        <v>2023</v>
      </c>
      <c r="C26" s="340">
        <v>2024</v>
      </c>
      <c r="D26" s="340">
        <v>2025</v>
      </c>
      <c r="E26" s="340">
        <v>2026</v>
      </c>
      <c r="F26" s="340">
        <v>2027</v>
      </c>
      <c r="K26" s="270"/>
    </row>
    <row r="27" spans="2:11" ht="12.75" customHeight="1">
      <c r="B27" s="395">
        <v>1.4999999999999999E-2</v>
      </c>
      <c r="C27" s="395">
        <v>1.4999999999999999E-2</v>
      </c>
      <c r="D27" s="395">
        <v>1.4999999999999999E-2</v>
      </c>
      <c r="E27" s="395">
        <v>1.4999999999999999E-2</v>
      </c>
      <c r="F27" s="395">
        <v>1.4999999999999999E-2</v>
      </c>
      <c r="K27" s="270"/>
    </row>
    <row r="28" spans="2:11" ht="12.75" customHeight="1">
      <c r="F28" s="271"/>
      <c r="K28" s="270"/>
    </row>
    <row r="29" spans="2:11" ht="12.75" customHeight="1">
      <c r="F29" s="271"/>
      <c r="K29" s="270"/>
    </row>
    <row r="30" spans="2:11" ht="12.75" customHeight="1">
      <c r="F30" s="271"/>
      <c r="K30" s="270"/>
    </row>
  </sheetData>
  <sheetProtection selectLockedCells="1" selectUnlockedCells="1"/>
  <hyperlinks>
    <hyperlink ref="C2" r:id="rId1" location="/consultaSeriesEstatisticas" xr:uid="{491FE88B-3C6B-487A-BACD-110F3F337840}"/>
  </hyperlinks>
  <pageMargins left="0.2" right="0.20972222222222223" top="0.98402777777777772" bottom="0.55972222222222223" header="0.51180555555555551" footer="0.51180555555555551"/>
  <pageSetup paperSize="9" orientation="landscape"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C9"/>
  <sheetViews>
    <sheetView workbookViewId="0">
      <selection activeCell="C11" sqref="C11"/>
    </sheetView>
  </sheetViews>
  <sheetFormatPr defaultRowHeight="12.75"/>
  <cols>
    <col min="1" max="2" width="6" customWidth="1"/>
    <col min="3" max="3" width="55.28515625" bestFit="1" customWidth="1"/>
  </cols>
  <sheetData>
    <row r="2" spans="2:3">
      <c r="B2" s="309" t="s">
        <v>740</v>
      </c>
    </row>
    <row r="4" spans="2:3">
      <c r="B4" s="308"/>
      <c r="C4" s="37" t="s">
        <v>738</v>
      </c>
    </row>
    <row r="5" spans="2:3">
      <c r="B5" s="307"/>
      <c r="C5" s="37" t="s">
        <v>739</v>
      </c>
    </row>
    <row r="6" spans="2:3">
      <c r="C6" s="37" t="s">
        <v>1177</v>
      </c>
    </row>
    <row r="7" spans="2:3">
      <c r="B7" s="306"/>
      <c r="C7" s="37" t="s">
        <v>1090</v>
      </c>
    </row>
    <row r="8" spans="2:3">
      <c r="B8" s="313"/>
      <c r="C8" s="37" t="s">
        <v>797</v>
      </c>
    </row>
    <row r="9" spans="2:3">
      <c r="B9" s="316"/>
      <c r="C9" s="37" t="s">
        <v>826</v>
      </c>
    </row>
  </sheetData>
  <pageMargins left="0.511811024" right="0.511811024" top="0.78740157499999996" bottom="0.78740157499999996" header="0.31496062000000002" footer="0.3149606200000000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59999389629810485"/>
    <pageSetUpPr fitToPage="1"/>
  </sheetPr>
  <dimension ref="A1:AG1048569"/>
  <sheetViews>
    <sheetView tabSelected="1" zoomScaleNormal="100" workbookViewId="0">
      <pane ySplit="1" topLeftCell="A2" activePane="bottomLeft" state="frozen"/>
      <selection pane="bottomLeft" activeCell="A3" sqref="A3"/>
    </sheetView>
  </sheetViews>
  <sheetFormatPr defaultColWidth="9.140625" defaultRowHeight="12.75"/>
  <cols>
    <col min="1" max="1" width="19.42578125" style="197" customWidth="1"/>
    <col min="2" max="2" width="17.7109375" style="197" customWidth="1"/>
    <col min="3" max="3" width="19.7109375" style="197" customWidth="1"/>
    <col min="4" max="4" width="21.85546875" style="197" customWidth="1"/>
    <col min="5" max="5" width="34.5703125" style="204" customWidth="1"/>
    <col min="6" max="6" width="9.42578125" style="204" customWidth="1"/>
    <col min="7" max="7" width="17" style="204" customWidth="1"/>
    <col min="8" max="8" width="22.42578125" style="204" customWidth="1"/>
    <col min="9" max="9" width="84" style="204" customWidth="1"/>
    <col min="10" max="15" width="19.140625" style="221" customWidth="1"/>
    <col min="16" max="17" width="19.28515625" style="197" customWidth="1"/>
    <col min="18" max="18" width="25.28515625" style="197" customWidth="1"/>
    <col min="19" max="21" width="44.7109375" style="197" customWidth="1"/>
    <col min="22" max="22" width="9.140625" style="189"/>
    <col min="23" max="26" width="26.85546875" style="189" customWidth="1"/>
    <col min="27" max="16384" width="9.140625" style="189"/>
  </cols>
  <sheetData>
    <row r="1" spans="1:33" ht="40.5" customHeight="1">
      <c r="A1" s="334" t="s">
        <v>466</v>
      </c>
      <c r="B1" s="335" t="s">
        <v>475</v>
      </c>
      <c r="C1" s="336" t="s">
        <v>894</v>
      </c>
      <c r="D1" s="337" t="s">
        <v>467</v>
      </c>
      <c r="E1" s="338" t="s">
        <v>468</v>
      </c>
      <c r="F1" s="339" t="s">
        <v>471</v>
      </c>
      <c r="G1" s="339" t="s">
        <v>473</v>
      </c>
      <c r="H1" s="339" t="s">
        <v>850</v>
      </c>
      <c r="I1" s="339" t="s">
        <v>469</v>
      </c>
      <c r="J1" s="385" t="s">
        <v>1173</v>
      </c>
      <c r="K1" s="385" t="s">
        <v>1130</v>
      </c>
      <c r="L1" s="385" t="s">
        <v>1131</v>
      </c>
      <c r="M1" s="385" t="s">
        <v>1132</v>
      </c>
      <c r="N1" s="385" t="s">
        <v>1133</v>
      </c>
      <c r="O1" s="385" t="s">
        <v>1134</v>
      </c>
      <c r="P1" s="385" t="s">
        <v>1135</v>
      </c>
      <c r="Q1" s="385" t="s">
        <v>1144</v>
      </c>
      <c r="R1" s="384" t="s">
        <v>470</v>
      </c>
      <c r="S1" s="189"/>
      <c r="T1" s="189"/>
      <c r="U1" s="189"/>
    </row>
    <row r="2" spans="1:33" s="190" customFormat="1" ht="50.1" customHeight="1">
      <c r="A2" s="289">
        <v>1</v>
      </c>
      <c r="B2" s="301" t="s">
        <v>226</v>
      </c>
      <c r="C2" s="233" t="s">
        <v>472</v>
      </c>
      <c r="D2" s="233" t="s">
        <v>25</v>
      </c>
      <c r="E2" s="201" t="s">
        <v>342</v>
      </c>
      <c r="F2" s="237">
        <v>1988</v>
      </c>
      <c r="G2" s="282" t="s">
        <v>474</v>
      </c>
      <c r="H2" s="282" t="s">
        <v>851</v>
      </c>
      <c r="I2" s="201" t="s">
        <v>477</v>
      </c>
      <c r="J2" s="279">
        <v>1.3229826</v>
      </c>
      <c r="K2" s="220">
        <v>0</v>
      </c>
      <c r="L2" s="220">
        <v>0</v>
      </c>
      <c r="M2" s="220">
        <v>0</v>
      </c>
      <c r="N2" s="220">
        <v>0</v>
      </c>
      <c r="O2" s="220">
        <f>N2*(1+Índices!$E$15)</f>
        <v>0</v>
      </c>
      <c r="P2" s="220">
        <f>O2*(1+Índices!$F$15)</f>
        <v>0</v>
      </c>
      <c r="Q2" s="220">
        <f>P2*(1+Índices!$G$15)</f>
        <v>0</v>
      </c>
      <c r="R2" s="372" t="s">
        <v>1166</v>
      </c>
      <c r="U2" s="364"/>
    </row>
    <row r="3" spans="1:33" ht="50.1" customHeight="1">
      <c r="A3" s="388">
        <v>2</v>
      </c>
      <c r="B3" s="193" t="s">
        <v>226</v>
      </c>
      <c r="C3" s="237" t="s">
        <v>472</v>
      </c>
      <c r="D3" s="237" t="s">
        <v>25</v>
      </c>
      <c r="E3" s="201" t="s">
        <v>1000</v>
      </c>
      <c r="F3" s="237">
        <v>2013</v>
      </c>
      <c r="G3" s="282" t="s">
        <v>1035</v>
      </c>
      <c r="H3" s="282" t="s">
        <v>1037</v>
      </c>
      <c r="I3" s="201" t="s">
        <v>476</v>
      </c>
      <c r="J3" s="279">
        <v>637.65305925999996</v>
      </c>
      <c r="K3" s="220">
        <v>668.37881960000004</v>
      </c>
      <c r="L3" s="220"/>
      <c r="M3" s="220"/>
      <c r="N3" s="220"/>
      <c r="O3" s="220"/>
      <c r="P3" s="292"/>
      <c r="Q3" s="292"/>
      <c r="R3" s="372"/>
      <c r="S3" s="189"/>
      <c r="T3" s="190"/>
      <c r="U3" s="364"/>
      <c r="V3" s="190"/>
      <c r="W3" s="190"/>
      <c r="X3" s="190"/>
      <c r="Y3" s="190"/>
      <c r="Z3" s="190"/>
      <c r="AA3" s="190"/>
      <c r="AB3" s="190"/>
      <c r="AC3" s="190"/>
      <c r="AD3" s="190"/>
      <c r="AE3" s="190"/>
      <c r="AF3" s="190"/>
      <c r="AG3" s="190"/>
    </row>
    <row r="4" spans="1:33" ht="50.1" customHeight="1">
      <c r="A4" s="206">
        <v>3</v>
      </c>
      <c r="B4" s="273" t="s">
        <v>226</v>
      </c>
      <c r="C4" s="237" t="s">
        <v>472</v>
      </c>
      <c r="D4" s="273" t="s">
        <v>25</v>
      </c>
      <c r="E4" s="207" t="s">
        <v>1001</v>
      </c>
      <c r="F4" s="206">
        <v>2013</v>
      </c>
      <c r="G4" s="282" t="s">
        <v>1035</v>
      </c>
      <c r="H4" s="282" t="s">
        <v>1038</v>
      </c>
      <c r="I4" s="207" t="s">
        <v>478</v>
      </c>
      <c r="J4" s="279">
        <v>525.15916433999996</v>
      </c>
      <c r="K4" s="220">
        <v>548.30196967999996</v>
      </c>
      <c r="L4" s="220"/>
      <c r="M4" s="220"/>
      <c r="N4" s="220"/>
      <c r="O4" s="220"/>
      <c r="P4" s="292"/>
      <c r="Q4" s="292"/>
      <c r="R4" s="372"/>
      <c r="S4" s="189"/>
      <c r="T4" s="190"/>
      <c r="U4" s="364"/>
      <c r="V4" s="190"/>
      <c r="W4" s="190"/>
      <c r="X4" s="190"/>
      <c r="Y4" s="190"/>
      <c r="Z4" s="190"/>
      <c r="AA4" s="190"/>
      <c r="AB4" s="190"/>
      <c r="AC4" s="190"/>
      <c r="AD4" s="190"/>
      <c r="AE4" s="190"/>
      <c r="AF4" s="190"/>
      <c r="AG4" s="190"/>
    </row>
    <row r="5" spans="1:33" ht="50.1" customHeight="1">
      <c r="A5" s="293" t="s">
        <v>899</v>
      </c>
      <c r="B5" s="273" t="s">
        <v>226</v>
      </c>
      <c r="C5" s="206" t="s">
        <v>479</v>
      </c>
      <c r="D5" s="273" t="s">
        <v>25</v>
      </c>
      <c r="E5" s="207" t="s">
        <v>858</v>
      </c>
      <c r="F5" s="206" t="s">
        <v>1136</v>
      </c>
      <c r="G5" s="287" t="s">
        <v>506</v>
      </c>
      <c r="H5" s="287" t="s">
        <v>854</v>
      </c>
      <c r="I5" s="207" t="s">
        <v>483</v>
      </c>
      <c r="J5" s="218">
        <v>17.894242210000002</v>
      </c>
      <c r="K5" s="218">
        <v>16.987930410000001</v>
      </c>
      <c r="L5" s="218">
        <v>21.359085239999999</v>
      </c>
      <c r="M5" s="218">
        <v>22.292363739999999</v>
      </c>
      <c r="N5" s="220">
        <f>16.76507649</f>
        <v>16.765076489999998</v>
      </c>
      <c r="O5" s="220">
        <f>(N5*(1+Índices!$E$15))*1.05</f>
        <v>18.342670187709</v>
      </c>
      <c r="P5" s="220">
        <f>(O5*(1+Índices!$F$15))*1.05</f>
        <v>20.024206046028436</v>
      </c>
      <c r="Q5" s="220">
        <f>(P5*(1+Índices!$G$15))*1.05</f>
        <v>21.782331336869731</v>
      </c>
      <c r="R5" s="372" t="s">
        <v>1205</v>
      </c>
      <c r="S5" s="189"/>
      <c r="T5" s="190"/>
      <c r="U5" s="364"/>
      <c r="V5" s="190"/>
      <c r="W5" s="190"/>
      <c r="X5" s="190"/>
      <c r="Y5" s="190"/>
      <c r="Z5" s="190"/>
      <c r="AA5" s="190"/>
      <c r="AB5" s="190"/>
      <c r="AC5" s="190"/>
      <c r="AD5" s="190"/>
      <c r="AE5" s="190"/>
      <c r="AF5" s="190"/>
      <c r="AG5" s="190"/>
    </row>
    <row r="6" spans="1:33" ht="50.1" customHeight="1">
      <c r="A6" s="237" t="s">
        <v>900</v>
      </c>
      <c r="B6" s="273" t="s">
        <v>227</v>
      </c>
      <c r="C6" s="206" t="s">
        <v>479</v>
      </c>
      <c r="D6" s="206" t="s">
        <v>22</v>
      </c>
      <c r="E6" s="207" t="s">
        <v>343</v>
      </c>
      <c r="F6" s="206">
        <v>2007</v>
      </c>
      <c r="G6" s="287" t="s">
        <v>480</v>
      </c>
      <c r="H6" s="287"/>
      <c r="I6" s="207" t="s">
        <v>481</v>
      </c>
      <c r="J6" s="218"/>
      <c r="K6" s="218"/>
      <c r="L6" s="218"/>
      <c r="M6" s="218"/>
      <c r="N6" s="218"/>
      <c r="O6" s="218"/>
      <c r="P6" s="237"/>
      <c r="Q6" s="237"/>
      <c r="R6" s="372"/>
      <c r="S6" s="189"/>
      <c r="T6" s="190"/>
      <c r="U6" s="364"/>
      <c r="V6" s="190"/>
      <c r="W6" s="190"/>
      <c r="X6" s="190"/>
      <c r="Y6" s="190"/>
      <c r="Z6" s="190"/>
      <c r="AA6" s="190"/>
      <c r="AB6" s="190"/>
      <c r="AC6" s="190"/>
      <c r="AD6" s="190"/>
      <c r="AE6" s="190"/>
      <c r="AF6" s="190"/>
      <c r="AG6" s="190"/>
    </row>
    <row r="7" spans="1:33" ht="50.1" customHeight="1">
      <c r="A7" s="293">
        <v>5</v>
      </c>
      <c r="B7" s="273" t="s">
        <v>226</v>
      </c>
      <c r="C7" s="273" t="s">
        <v>484</v>
      </c>
      <c r="D7" s="273" t="s">
        <v>25</v>
      </c>
      <c r="E7" s="207" t="s">
        <v>523</v>
      </c>
      <c r="F7" s="206">
        <v>1966</v>
      </c>
      <c r="G7" s="287" t="s">
        <v>508</v>
      </c>
      <c r="H7" s="287" t="s">
        <v>855</v>
      </c>
      <c r="I7" s="207" t="s">
        <v>485</v>
      </c>
      <c r="J7" s="294"/>
      <c r="K7" s="294"/>
      <c r="L7" s="294">
        <v>4.9285377600000002</v>
      </c>
      <c r="M7" s="294">
        <v>5.0604619800000004</v>
      </c>
      <c r="N7" s="220">
        <v>5.24612195</v>
      </c>
      <c r="O7" s="220">
        <f>N7*(1+Índices!$E$15)</f>
        <v>5.4664590719000001</v>
      </c>
      <c r="P7" s="220">
        <f>O7*(1+Índices!$F$15)</f>
        <v>5.6834173660046394</v>
      </c>
      <c r="Q7" s="220">
        <f>P7*(1+Índices!$F$15)</f>
        <v>5.9089865178439984</v>
      </c>
      <c r="R7" s="372" t="s">
        <v>1185</v>
      </c>
      <c r="S7" s="189"/>
      <c r="T7" s="190"/>
      <c r="U7" s="364"/>
      <c r="V7" s="190"/>
      <c r="W7" s="190"/>
      <c r="X7" s="190"/>
      <c r="Y7" s="190"/>
      <c r="Z7" s="190"/>
      <c r="AA7" s="190"/>
      <c r="AB7" s="190"/>
      <c r="AC7" s="190"/>
      <c r="AD7" s="190"/>
      <c r="AE7" s="190"/>
      <c r="AF7" s="190"/>
      <c r="AG7" s="190"/>
    </row>
    <row r="8" spans="1:33" ht="50.1" customHeight="1">
      <c r="A8" s="295">
        <v>6</v>
      </c>
      <c r="B8" s="273" t="s">
        <v>226</v>
      </c>
      <c r="C8" s="206" t="s">
        <v>486</v>
      </c>
      <c r="D8" s="273" t="s">
        <v>25</v>
      </c>
      <c r="E8" s="207" t="s">
        <v>524</v>
      </c>
      <c r="F8" s="206">
        <v>1966</v>
      </c>
      <c r="G8" s="287" t="s">
        <v>507</v>
      </c>
      <c r="H8" s="287" t="s">
        <v>856</v>
      </c>
      <c r="I8" s="274" t="s">
        <v>487</v>
      </c>
      <c r="J8" s="218">
        <v>6.5552498699999999</v>
      </c>
      <c r="K8" s="218">
        <v>6.4858972000000001</v>
      </c>
      <c r="L8" s="218">
        <v>8.3760094400000007</v>
      </c>
      <c r="M8" s="218">
        <v>8.8955234099999991</v>
      </c>
      <c r="N8" s="220">
        <v>9.2222284400000003</v>
      </c>
      <c r="O8" s="220">
        <f>N8*(1+Índices!$E$15)</f>
        <v>9.6095620344800015</v>
      </c>
      <c r="P8" s="220">
        <f>O8*(1+Índices!$F$15)</f>
        <v>9.9909559420664795</v>
      </c>
      <c r="Q8" s="220">
        <f>P8*(1+Índices!$G$15)</f>
        <v>10.350630355980874</v>
      </c>
      <c r="R8" s="372" t="s">
        <v>1125</v>
      </c>
      <c r="S8" s="189"/>
      <c r="T8" s="190"/>
      <c r="U8" s="364"/>
      <c r="V8" s="190"/>
      <c r="W8" s="190"/>
      <c r="X8" s="190"/>
      <c r="Y8" s="190"/>
      <c r="Z8" s="190"/>
      <c r="AA8" s="190"/>
      <c r="AB8" s="190"/>
      <c r="AC8" s="190"/>
      <c r="AD8" s="190"/>
      <c r="AE8" s="190"/>
      <c r="AF8" s="190"/>
      <c r="AG8" s="190"/>
    </row>
    <row r="9" spans="1:33" ht="50.1" customHeight="1">
      <c r="A9" s="293">
        <v>7</v>
      </c>
      <c r="B9" s="193" t="s">
        <v>28</v>
      </c>
      <c r="C9" s="273" t="s">
        <v>488</v>
      </c>
      <c r="D9" s="273" t="s">
        <v>25</v>
      </c>
      <c r="E9" s="207" t="s">
        <v>857</v>
      </c>
      <c r="F9" s="237" t="s">
        <v>489</v>
      </c>
      <c r="G9" s="287" t="s">
        <v>508</v>
      </c>
      <c r="H9" s="287" t="s">
        <v>904</v>
      </c>
      <c r="I9" s="207" t="s">
        <v>490</v>
      </c>
      <c r="J9" s="219">
        <v>5.0679234299999996</v>
      </c>
      <c r="K9" s="389">
        <v>4.9270613699999997</v>
      </c>
      <c r="L9" s="389">
        <v>7.0346223099999996</v>
      </c>
      <c r="M9" s="389">
        <v>7.8123845300000001</v>
      </c>
      <c r="N9" s="220">
        <v>8.2399168800000009</v>
      </c>
      <c r="O9" s="220">
        <f>N9*(1+Índices!$E$15)</f>
        <v>8.5859933889600004</v>
      </c>
      <c r="P9" s="220">
        <f>O9*(1+Índices!$F$15)</f>
        <v>8.9267628805744348</v>
      </c>
      <c r="Q9" s="220">
        <f>P9*(1+Índices!$G$15)</f>
        <v>9.2481263442751143</v>
      </c>
      <c r="R9" s="372" t="s">
        <v>1126</v>
      </c>
      <c r="S9" s="189"/>
      <c r="T9" s="190"/>
      <c r="U9" s="364"/>
      <c r="V9" s="190"/>
      <c r="W9" s="190"/>
      <c r="X9" s="190"/>
      <c r="Y9" s="190"/>
      <c r="Z9" s="190"/>
      <c r="AA9" s="190"/>
      <c r="AB9" s="190"/>
      <c r="AC9" s="190"/>
      <c r="AD9" s="190"/>
      <c r="AE9" s="190"/>
      <c r="AF9" s="190"/>
      <c r="AG9" s="190"/>
    </row>
    <row r="10" spans="1:33" ht="50.1" customHeight="1">
      <c r="A10" s="293">
        <v>8</v>
      </c>
      <c r="B10" s="193" t="s">
        <v>28</v>
      </c>
      <c r="C10" s="237" t="s">
        <v>491</v>
      </c>
      <c r="D10" s="193" t="s">
        <v>25</v>
      </c>
      <c r="E10" s="201" t="s">
        <v>859</v>
      </c>
      <c r="F10" s="237" t="s">
        <v>489</v>
      </c>
      <c r="G10" s="282" t="s">
        <v>493</v>
      </c>
      <c r="H10" s="282" t="s">
        <v>860</v>
      </c>
      <c r="I10" s="201" t="s">
        <v>492</v>
      </c>
      <c r="J10" s="220">
        <v>0.13216439999999999</v>
      </c>
      <c r="K10" s="220">
        <v>0.12985013000000001</v>
      </c>
      <c r="L10" s="220">
        <v>0.14585993999999999</v>
      </c>
      <c r="M10" s="220">
        <v>0.15300852000000001</v>
      </c>
      <c r="N10" s="220">
        <v>0.15812813000000001</v>
      </c>
      <c r="O10" s="220">
        <f>N10*(1+Índices!$E$15)</f>
        <v>0.16476951146000002</v>
      </c>
      <c r="P10" s="220">
        <f>O10*(1+Índices!$F$15)</f>
        <v>0.17130904860033597</v>
      </c>
      <c r="Q10" s="220">
        <f>P10*(1+Índices!$G$15)</f>
        <v>0.17747617434994806</v>
      </c>
      <c r="R10" s="372" t="s">
        <v>1114</v>
      </c>
      <c r="S10" s="189"/>
      <c r="T10" s="190"/>
      <c r="U10" s="364"/>
      <c r="V10" s="190"/>
      <c r="W10" s="190"/>
      <c r="X10" s="190"/>
      <c r="Y10" s="190"/>
      <c r="Z10" s="190"/>
      <c r="AA10" s="190"/>
      <c r="AB10" s="190"/>
      <c r="AC10" s="190"/>
      <c r="AD10" s="190"/>
      <c r="AE10" s="190"/>
      <c r="AF10" s="190"/>
      <c r="AG10" s="190"/>
    </row>
    <row r="11" spans="1:33" ht="50.1" customHeight="1">
      <c r="A11" s="293">
        <v>9</v>
      </c>
      <c r="B11" s="193" t="s">
        <v>28</v>
      </c>
      <c r="C11" s="206" t="s">
        <v>495</v>
      </c>
      <c r="D11" s="273" t="s">
        <v>25</v>
      </c>
      <c r="E11" s="207" t="s">
        <v>344</v>
      </c>
      <c r="F11" s="206">
        <v>1986</v>
      </c>
      <c r="G11" s="287" t="s">
        <v>508</v>
      </c>
      <c r="H11" s="287" t="s">
        <v>495</v>
      </c>
      <c r="I11" s="207" t="s">
        <v>496</v>
      </c>
      <c r="J11" s="219">
        <v>9.9963819999999995E-2</v>
      </c>
      <c r="K11" s="219">
        <v>9.9452529999999997E-2</v>
      </c>
      <c r="L11" s="219">
        <v>0.15871853</v>
      </c>
      <c r="M11" s="219">
        <v>0.16700503999999999</v>
      </c>
      <c r="N11" s="220">
        <v>0.17364961000000001</v>
      </c>
      <c r="O11" s="220">
        <f>N11*(1+Índices!$E$15)</f>
        <v>0.18094289362000002</v>
      </c>
      <c r="P11" s="220">
        <f>O11*(1+Índices!$F$15)</f>
        <v>0.18812433612488422</v>
      </c>
      <c r="Q11" s="220">
        <f>P11*(1+Índices!$G$15)</f>
        <v>0.19489681222538005</v>
      </c>
      <c r="R11" s="373" t="s">
        <v>1115</v>
      </c>
      <c r="S11" s="189"/>
      <c r="T11" s="190"/>
      <c r="U11" s="364"/>
      <c r="V11" s="190"/>
      <c r="W11" s="190"/>
      <c r="X11" s="190"/>
      <c r="Y11" s="190"/>
      <c r="Z11" s="190"/>
      <c r="AA11" s="190"/>
      <c r="AB11" s="190"/>
      <c r="AC11" s="190"/>
      <c r="AD11" s="190"/>
      <c r="AE11" s="190"/>
      <c r="AF11" s="190"/>
      <c r="AG11" s="190"/>
    </row>
    <row r="12" spans="1:33" ht="50.1" customHeight="1">
      <c r="A12" s="296">
        <v>10</v>
      </c>
      <c r="B12" s="193" t="s">
        <v>226</v>
      </c>
      <c r="C12" s="237" t="s">
        <v>497</v>
      </c>
      <c r="D12" s="193" t="s">
        <v>25</v>
      </c>
      <c r="E12" s="201" t="s">
        <v>345</v>
      </c>
      <c r="F12" s="237">
        <v>1988</v>
      </c>
      <c r="G12" s="287" t="s">
        <v>508</v>
      </c>
      <c r="H12" s="287" t="s">
        <v>861</v>
      </c>
      <c r="I12" s="201" t="s">
        <v>498</v>
      </c>
      <c r="J12" s="219">
        <v>0.90064862999999995</v>
      </c>
      <c r="K12" s="219">
        <v>0.88720019000000006</v>
      </c>
      <c r="L12" s="219">
        <v>1.2153159099999999</v>
      </c>
      <c r="M12" s="219">
        <v>1.22331206</v>
      </c>
      <c r="N12" s="220">
        <v>1.26523772</v>
      </c>
      <c r="O12" s="220">
        <f>N12*(1+Índices!$E$15)</f>
        <v>1.31837770424</v>
      </c>
      <c r="P12" s="220">
        <f>O12*(1+Índices!$F$15)</f>
        <v>1.3707027969435814</v>
      </c>
      <c r="Q12" s="220">
        <f>P12*(1+Índices!$G$15)</f>
        <v>1.4200480976335503</v>
      </c>
      <c r="R12" s="372" t="s">
        <v>1116</v>
      </c>
      <c r="S12" s="189"/>
      <c r="T12" s="190"/>
      <c r="U12" s="364"/>
      <c r="V12" s="190"/>
      <c r="W12" s="190"/>
      <c r="X12" s="190"/>
      <c r="Y12" s="190"/>
      <c r="Z12" s="190"/>
      <c r="AA12" s="190"/>
      <c r="AB12" s="190"/>
      <c r="AC12" s="190"/>
      <c r="AD12" s="190"/>
      <c r="AE12" s="190"/>
      <c r="AF12" s="190"/>
      <c r="AG12" s="190"/>
    </row>
    <row r="13" spans="1:33" ht="50.1" customHeight="1">
      <c r="A13" s="286">
        <v>11</v>
      </c>
      <c r="B13" s="273" t="s">
        <v>28</v>
      </c>
      <c r="C13" s="206" t="s">
        <v>499</v>
      </c>
      <c r="D13" s="273" t="s">
        <v>25</v>
      </c>
      <c r="E13" s="207" t="s">
        <v>502</v>
      </c>
      <c r="F13" s="206" t="s">
        <v>489</v>
      </c>
      <c r="G13" s="287" t="s">
        <v>501</v>
      </c>
      <c r="H13" s="287" t="s">
        <v>862</v>
      </c>
      <c r="I13" s="207" t="s">
        <v>500</v>
      </c>
      <c r="J13" s="219">
        <v>10.838702680000001</v>
      </c>
      <c r="K13" s="219">
        <v>10.563727999999999</v>
      </c>
      <c r="L13" s="219">
        <v>17.352284579999999</v>
      </c>
      <c r="M13" s="219">
        <v>19.542716670000001</v>
      </c>
      <c r="N13" s="220">
        <v>20.06148262</v>
      </c>
      <c r="O13" s="220">
        <f>N13*(1+Índices!$E$15)</f>
        <v>20.904064890040001</v>
      </c>
      <c r="P13" s="220">
        <f>O13*(1+Índices!$F$15)</f>
        <v>21.7337263214608</v>
      </c>
      <c r="Q13" s="220">
        <f>P13*(1+Índices!$G$15)</f>
        <v>22.516140469033388</v>
      </c>
      <c r="R13" s="373" t="s">
        <v>1117</v>
      </c>
      <c r="S13" s="189"/>
      <c r="T13" s="190"/>
      <c r="U13" s="364"/>
      <c r="V13" s="190"/>
      <c r="W13" s="190"/>
      <c r="X13" s="190"/>
      <c r="Y13" s="190"/>
      <c r="Z13" s="190"/>
      <c r="AA13" s="190"/>
      <c r="AB13" s="190"/>
      <c r="AC13" s="190"/>
      <c r="AD13" s="190"/>
      <c r="AE13" s="190"/>
      <c r="AF13" s="190"/>
      <c r="AG13" s="190"/>
    </row>
    <row r="14" spans="1:33" ht="50.1" customHeight="1">
      <c r="A14" s="293">
        <v>12</v>
      </c>
      <c r="B14" s="193" t="s">
        <v>28</v>
      </c>
      <c r="C14" s="237" t="s">
        <v>503</v>
      </c>
      <c r="D14" s="193" t="s">
        <v>25</v>
      </c>
      <c r="E14" s="201" t="s">
        <v>346</v>
      </c>
      <c r="F14" s="237">
        <v>1991</v>
      </c>
      <c r="G14" s="282" t="s">
        <v>504</v>
      </c>
      <c r="H14" s="282" t="s">
        <v>863</v>
      </c>
      <c r="I14" s="201" t="s">
        <v>505</v>
      </c>
      <c r="J14" s="220">
        <v>0.30740722999999998</v>
      </c>
      <c r="K14" s="220">
        <v>0.27287723000000003</v>
      </c>
      <c r="L14" s="220">
        <v>0.36709819999999999</v>
      </c>
      <c r="M14" s="220">
        <v>0.35942771000000001</v>
      </c>
      <c r="N14" s="220">
        <v>0.35283410999999998</v>
      </c>
      <c r="O14" s="220">
        <f>N14*(1+Índices!$E$15)</f>
        <v>0.36765314261999998</v>
      </c>
      <c r="P14" s="220">
        <f>O14*(1+Índices!$F$15)</f>
        <v>0.38224492819744521</v>
      </c>
      <c r="Q14" s="220">
        <f>P14*(1+Índices!$G$15)</f>
        <v>0.39600574561255325</v>
      </c>
      <c r="R14" s="372" t="s">
        <v>1118</v>
      </c>
      <c r="S14" s="189"/>
      <c r="T14" s="190"/>
      <c r="U14" s="364"/>
      <c r="V14" s="190"/>
      <c r="W14" s="190"/>
      <c r="X14" s="190"/>
      <c r="Y14" s="190"/>
      <c r="Z14" s="190"/>
      <c r="AA14" s="190"/>
      <c r="AB14" s="190"/>
      <c r="AC14" s="190"/>
      <c r="AD14" s="190"/>
      <c r="AE14" s="190"/>
      <c r="AF14" s="190"/>
      <c r="AG14" s="190"/>
    </row>
    <row r="15" spans="1:33" ht="50.1" customHeight="1">
      <c r="A15" s="293">
        <v>13</v>
      </c>
      <c r="B15" s="193" t="s">
        <v>28</v>
      </c>
      <c r="C15" s="237" t="s">
        <v>509</v>
      </c>
      <c r="D15" s="193" t="s">
        <v>25</v>
      </c>
      <c r="E15" s="201" t="s">
        <v>511</v>
      </c>
      <c r="F15" s="237" t="s">
        <v>489</v>
      </c>
      <c r="G15" s="282" t="s">
        <v>510</v>
      </c>
      <c r="H15" s="282" t="s">
        <v>864</v>
      </c>
      <c r="I15" s="201" t="s">
        <v>903</v>
      </c>
      <c r="J15" s="219">
        <v>0.33572069999999998</v>
      </c>
      <c r="K15" s="219">
        <v>0.32129999999999997</v>
      </c>
      <c r="L15" s="219">
        <v>0.50757099999999999</v>
      </c>
      <c r="M15" s="219">
        <v>0.60650316999999998</v>
      </c>
      <c r="N15" s="220">
        <v>0.62800268000000004</v>
      </c>
      <c r="O15" s="220">
        <f>N15*(1+Índices!$E$15)</f>
        <v>0.65437879256000009</v>
      </c>
      <c r="P15" s="220">
        <f>O15*(1+Índices!$F$15)</f>
        <v>0.68035043245791393</v>
      </c>
      <c r="Q15" s="220">
        <f>P15*(1+Índices!$G$15)</f>
        <v>0.70484304802639886</v>
      </c>
      <c r="R15" s="372" t="s">
        <v>1175</v>
      </c>
      <c r="S15" s="189"/>
      <c r="T15" s="190"/>
      <c r="U15" s="364"/>
      <c r="V15" s="190"/>
      <c r="W15" s="190"/>
      <c r="X15" s="190"/>
      <c r="Y15" s="190"/>
      <c r="Z15" s="190"/>
      <c r="AA15" s="190"/>
      <c r="AB15" s="190"/>
      <c r="AC15" s="190"/>
      <c r="AD15" s="190"/>
      <c r="AE15" s="190"/>
      <c r="AF15" s="190"/>
      <c r="AG15" s="190"/>
    </row>
    <row r="16" spans="1:33" ht="50.1" customHeight="1">
      <c r="A16" s="293">
        <v>14</v>
      </c>
      <c r="B16" s="275" t="s">
        <v>43</v>
      </c>
      <c r="C16" s="275" t="s">
        <v>512</v>
      </c>
      <c r="D16" s="275" t="s">
        <v>425</v>
      </c>
      <c r="E16" s="276" t="s">
        <v>513</v>
      </c>
      <c r="F16" s="275">
        <v>2017</v>
      </c>
      <c r="G16" s="329" t="s">
        <v>516</v>
      </c>
      <c r="H16" s="329" t="s">
        <v>865</v>
      </c>
      <c r="I16" s="207" t="s">
        <v>514</v>
      </c>
      <c r="J16" s="277">
        <v>56.239741000000002</v>
      </c>
      <c r="K16" s="277">
        <v>43.041022179999999</v>
      </c>
      <c r="L16" s="277">
        <v>39.628300939999995</v>
      </c>
      <c r="M16" s="225">
        <v>35.615780690000001</v>
      </c>
      <c r="N16" s="225">
        <v>33.41397336</v>
      </c>
      <c r="O16" s="225">
        <v>32.91810478</v>
      </c>
      <c r="P16" s="225">
        <v>32.150706970000002</v>
      </c>
      <c r="Q16" s="225">
        <v>24.987276949999998</v>
      </c>
      <c r="R16" s="374" t="s">
        <v>515</v>
      </c>
      <c r="S16" s="189"/>
      <c r="T16" s="190"/>
      <c r="U16" s="364"/>
      <c r="V16" s="190"/>
      <c r="W16" s="190"/>
      <c r="X16" s="190"/>
      <c r="Y16" s="190"/>
      <c r="Z16" s="190"/>
      <c r="AA16" s="190"/>
      <c r="AB16" s="190"/>
      <c r="AC16" s="190"/>
      <c r="AD16" s="190"/>
      <c r="AE16" s="190"/>
      <c r="AF16" s="190"/>
      <c r="AG16" s="190"/>
    </row>
    <row r="17" spans="1:33" ht="50.1" customHeight="1">
      <c r="A17" s="237">
        <v>15</v>
      </c>
      <c r="B17" s="273" t="s">
        <v>28</v>
      </c>
      <c r="C17" s="273" t="s">
        <v>484</v>
      </c>
      <c r="D17" s="273" t="s">
        <v>25</v>
      </c>
      <c r="E17" s="207" t="s">
        <v>525</v>
      </c>
      <c r="F17" s="206">
        <v>2001</v>
      </c>
      <c r="G17" s="287" t="s">
        <v>517</v>
      </c>
      <c r="H17" s="287" t="s">
        <v>866</v>
      </c>
      <c r="I17" s="207" t="s">
        <v>518</v>
      </c>
      <c r="J17" s="218">
        <v>11.148426880000001</v>
      </c>
      <c r="K17" s="218">
        <v>11.87092163</v>
      </c>
      <c r="L17" s="218">
        <v>20.00817369</v>
      </c>
      <c r="M17" s="218"/>
      <c r="N17" s="220"/>
      <c r="O17" s="220"/>
      <c r="P17" s="220"/>
      <c r="Q17" s="220"/>
      <c r="R17" s="372" t="s">
        <v>1206</v>
      </c>
      <c r="S17" s="189"/>
      <c r="T17" s="190"/>
      <c r="U17" s="364"/>
      <c r="V17" s="190"/>
      <c r="W17" s="190"/>
      <c r="X17" s="190"/>
      <c r="Y17" s="190"/>
      <c r="Z17" s="190"/>
      <c r="AA17" s="190"/>
      <c r="AB17" s="190"/>
      <c r="AC17" s="190"/>
      <c r="AD17" s="190"/>
      <c r="AE17" s="190"/>
      <c r="AF17" s="190"/>
      <c r="AG17" s="190"/>
    </row>
    <row r="18" spans="1:33" ht="50.1" customHeight="1">
      <c r="A18" s="293">
        <v>16</v>
      </c>
      <c r="B18" s="273" t="s">
        <v>227</v>
      </c>
      <c r="C18" s="206" t="s">
        <v>472</v>
      </c>
      <c r="D18" s="206" t="s">
        <v>25</v>
      </c>
      <c r="E18" s="207" t="s">
        <v>347</v>
      </c>
      <c r="F18" s="206">
        <v>1987</v>
      </c>
      <c r="G18" s="287" t="s">
        <v>520</v>
      </c>
      <c r="H18" s="287" t="s">
        <v>867</v>
      </c>
      <c r="I18" s="207" t="s">
        <v>519</v>
      </c>
      <c r="J18" s="219">
        <v>1.573526</v>
      </c>
      <c r="K18" s="219">
        <v>1.4847092500000001</v>
      </c>
      <c r="L18" s="219">
        <v>1.3433629</v>
      </c>
      <c r="M18" s="219">
        <v>1.4441911000000001</v>
      </c>
      <c r="N18" s="220">
        <v>1.49473575</v>
      </c>
      <c r="O18" s="220">
        <f>N18*(1+Índices!$E$15)</f>
        <v>1.5575146515</v>
      </c>
      <c r="P18" s="220">
        <f>O18*(1+Índices!$F$15)</f>
        <v>1.6193308505033837</v>
      </c>
      <c r="Q18" s="220">
        <f>P18*(1+Índices!$G$15)</f>
        <v>1.6776267611215054</v>
      </c>
      <c r="R18" s="373" t="s">
        <v>1138</v>
      </c>
      <c r="S18" s="189"/>
      <c r="T18" s="190"/>
      <c r="U18" s="364"/>
      <c r="V18" s="190"/>
      <c r="W18" s="190"/>
      <c r="X18" s="190"/>
      <c r="Y18" s="190"/>
      <c r="Z18" s="190"/>
      <c r="AA18" s="190"/>
      <c r="AB18" s="190"/>
      <c r="AC18" s="190"/>
      <c r="AD18" s="190"/>
      <c r="AE18" s="190"/>
      <c r="AF18" s="190"/>
      <c r="AG18" s="190"/>
    </row>
    <row r="19" spans="1:33" ht="50.1" customHeight="1">
      <c r="A19" s="293">
        <v>17</v>
      </c>
      <c r="B19" s="193" t="s">
        <v>227</v>
      </c>
      <c r="C19" s="206" t="s">
        <v>472</v>
      </c>
      <c r="D19" s="237" t="s">
        <v>25</v>
      </c>
      <c r="E19" s="201" t="s">
        <v>348</v>
      </c>
      <c r="F19" s="237">
        <v>1992</v>
      </c>
      <c r="G19" s="282" t="s">
        <v>482</v>
      </c>
      <c r="H19" s="282" t="s">
        <v>868</v>
      </c>
      <c r="I19" s="201" t="s">
        <v>521</v>
      </c>
      <c r="J19" s="220">
        <v>13.922670589999999</v>
      </c>
      <c r="K19" s="220">
        <v>12.665382960000001</v>
      </c>
      <c r="L19" s="220">
        <v>29.965966999999999</v>
      </c>
      <c r="M19" s="220">
        <v>31.52707535</v>
      </c>
      <c r="N19" s="220">
        <v>32.051375700000001</v>
      </c>
      <c r="O19" s="220">
        <f>N19*(1+Índices!$E$15)</f>
        <v>33.397533479400003</v>
      </c>
      <c r="P19" s="220">
        <f>O19*(1+Índices!$F$15)</f>
        <v>34.723048185663913</v>
      </c>
      <c r="Q19" s="220">
        <f>P19*(1+Índices!$G$15)</f>
        <v>35.973077920347812</v>
      </c>
      <c r="R19" s="372" t="s">
        <v>1137</v>
      </c>
      <c r="S19" s="189"/>
      <c r="T19" s="190"/>
      <c r="U19" s="364"/>
      <c r="V19" s="190"/>
      <c r="W19" s="190"/>
      <c r="X19" s="190"/>
      <c r="Y19" s="190"/>
      <c r="Z19" s="190"/>
      <c r="AA19" s="190"/>
      <c r="AB19" s="190"/>
      <c r="AC19" s="190"/>
      <c r="AD19" s="190"/>
      <c r="AE19" s="190"/>
      <c r="AF19" s="190"/>
      <c r="AG19" s="190"/>
    </row>
    <row r="20" spans="1:33" ht="49.5" customHeight="1">
      <c r="A20" s="293">
        <v>18</v>
      </c>
      <c r="B20" s="193" t="s">
        <v>227</v>
      </c>
      <c r="C20" s="206" t="s">
        <v>472</v>
      </c>
      <c r="D20" s="237" t="s">
        <v>25</v>
      </c>
      <c r="E20" s="201" t="s">
        <v>349</v>
      </c>
      <c r="F20" s="237">
        <v>1992</v>
      </c>
      <c r="G20" s="282" t="s">
        <v>482</v>
      </c>
      <c r="H20" s="282" t="s">
        <v>869</v>
      </c>
      <c r="I20" s="201" t="s">
        <v>522</v>
      </c>
      <c r="J20" s="220">
        <v>14.844830999999999</v>
      </c>
      <c r="K20" s="220">
        <v>14.814102</v>
      </c>
      <c r="L20" s="218">
        <v>32.858609000000001</v>
      </c>
      <c r="M20" s="218">
        <v>32.224057000000002</v>
      </c>
      <c r="N20" s="218">
        <v>32.450051999999999</v>
      </c>
      <c r="O20" s="220">
        <f>N20*(1+Índices!$E$15)</f>
        <v>33.812954183999999</v>
      </c>
      <c r="P20" s="220">
        <f>O20*(1+Índices!$F$15)</f>
        <v>35.154956522608778</v>
      </c>
      <c r="Q20" s="220">
        <f>P20*(1+Índices!$G$15)</f>
        <v>36.420534957422696</v>
      </c>
      <c r="R20" s="372" t="s">
        <v>1186</v>
      </c>
      <c r="S20" s="189"/>
      <c r="T20" s="190"/>
      <c r="U20" s="364"/>
      <c r="V20" s="190"/>
      <c r="W20" s="190"/>
      <c r="X20" s="190"/>
      <c r="Y20" s="190"/>
      <c r="Z20" s="190"/>
      <c r="AA20" s="190"/>
      <c r="AB20" s="190"/>
      <c r="AC20" s="190"/>
      <c r="AD20" s="190"/>
      <c r="AE20" s="190"/>
      <c r="AF20" s="190"/>
      <c r="AG20" s="190"/>
    </row>
    <row r="21" spans="1:33" ht="49.5" customHeight="1">
      <c r="A21" s="293">
        <v>19</v>
      </c>
      <c r="B21" s="193" t="s">
        <v>28</v>
      </c>
      <c r="C21" s="237" t="s">
        <v>526</v>
      </c>
      <c r="D21" s="237" t="s">
        <v>25</v>
      </c>
      <c r="E21" s="201" t="s">
        <v>350</v>
      </c>
      <c r="F21" s="237">
        <v>2007</v>
      </c>
      <c r="G21" s="282" t="s">
        <v>527</v>
      </c>
      <c r="H21" s="282" t="s">
        <v>870</v>
      </c>
      <c r="I21" s="201" t="s">
        <v>528</v>
      </c>
      <c r="J21" s="220">
        <v>7.8004420000000003</v>
      </c>
      <c r="K21" s="220">
        <v>10.469074000000001</v>
      </c>
      <c r="L21" s="220">
        <v>11.852316999999999</v>
      </c>
      <c r="M21" s="220">
        <v>12.135259</v>
      </c>
      <c r="N21" s="220">
        <v>12.339619000000001</v>
      </c>
      <c r="O21" s="220">
        <f>N21*(1+Índices!$E$15)</f>
        <v>12.857882998000001</v>
      </c>
      <c r="P21" s="220">
        <f>O21*(1+Índices!$F$15)</f>
        <v>13.368199516307625</v>
      </c>
      <c r="Q21" s="220">
        <f>P21*(1+Índices!$G$15)</f>
        <v>13.8494546988947</v>
      </c>
      <c r="R21" s="372" t="s">
        <v>1119</v>
      </c>
      <c r="S21" s="189"/>
      <c r="T21" s="190"/>
      <c r="U21" s="364"/>
      <c r="V21" s="190"/>
      <c r="W21" s="190"/>
      <c r="X21" s="190"/>
      <c r="Y21" s="190"/>
      <c r="Z21" s="190"/>
      <c r="AA21" s="190"/>
      <c r="AB21" s="190"/>
      <c r="AC21" s="190"/>
      <c r="AD21" s="190"/>
      <c r="AE21" s="190"/>
      <c r="AF21" s="190"/>
      <c r="AG21" s="190"/>
    </row>
    <row r="22" spans="1:33" ht="50.1" customHeight="1">
      <c r="A22" s="293">
        <v>20</v>
      </c>
      <c r="B22" s="193" t="s">
        <v>28</v>
      </c>
      <c r="C22" s="206" t="s">
        <v>472</v>
      </c>
      <c r="D22" s="237" t="s">
        <v>25</v>
      </c>
      <c r="E22" s="201" t="s">
        <v>351</v>
      </c>
      <c r="F22" s="237">
        <v>2008</v>
      </c>
      <c r="G22" s="282" t="s">
        <v>493</v>
      </c>
      <c r="H22" s="282" t="s">
        <v>871</v>
      </c>
      <c r="I22" s="201" t="s">
        <v>529</v>
      </c>
      <c r="J22" s="220">
        <v>0.22584022000000001</v>
      </c>
      <c r="K22" s="220">
        <v>0.22360885</v>
      </c>
      <c r="L22" s="220">
        <v>0.31351391000000001</v>
      </c>
      <c r="M22" s="220">
        <v>0.32931052999999999</v>
      </c>
      <c r="N22" s="220">
        <v>0.34280877999999998</v>
      </c>
      <c r="O22" s="220">
        <f>N22*(1+Índices!$E$15)</f>
        <v>0.35720674875999997</v>
      </c>
      <c r="P22" s="220">
        <f>O22*(1+Índices!$F$15)</f>
        <v>0.37138392741153564</v>
      </c>
      <c r="Q22" s="220">
        <f>P22*(1+Índices!$G$15)</f>
        <v>0.38475374879835095</v>
      </c>
      <c r="R22" s="372" t="s">
        <v>1120</v>
      </c>
      <c r="S22" s="189"/>
      <c r="T22" s="190"/>
      <c r="U22" s="364"/>
      <c r="V22" s="190"/>
      <c r="W22" s="190"/>
      <c r="X22" s="190"/>
      <c r="Y22" s="190"/>
      <c r="Z22" s="190"/>
      <c r="AA22" s="190"/>
      <c r="AB22" s="190"/>
      <c r="AC22" s="190"/>
      <c r="AD22" s="190"/>
      <c r="AE22" s="190"/>
      <c r="AF22" s="190"/>
      <c r="AG22" s="190"/>
    </row>
    <row r="23" spans="1:33" ht="50.1" customHeight="1">
      <c r="A23" s="293">
        <v>21</v>
      </c>
      <c r="B23" s="193" t="s">
        <v>28</v>
      </c>
      <c r="C23" s="206" t="s">
        <v>499</v>
      </c>
      <c r="D23" s="237" t="s">
        <v>25</v>
      </c>
      <c r="E23" s="201" t="s">
        <v>352</v>
      </c>
      <c r="F23" s="237">
        <v>2008</v>
      </c>
      <c r="G23" s="282" t="s">
        <v>530</v>
      </c>
      <c r="H23" s="282" t="s">
        <v>872</v>
      </c>
      <c r="I23" s="201" t="s">
        <v>1028</v>
      </c>
      <c r="J23" s="218">
        <v>2.8845932799999998</v>
      </c>
      <c r="K23" s="218">
        <v>2.8779039499999999</v>
      </c>
      <c r="L23" s="218">
        <v>4.0631453799999999</v>
      </c>
      <c r="M23" s="218">
        <v>4.1489012599999997</v>
      </c>
      <c r="N23" s="218">
        <v>4.1419380099999996</v>
      </c>
      <c r="O23" s="220">
        <f>N23*(1+Índices!$E$15)</f>
        <v>4.3158994064199998</v>
      </c>
      <c r="P23" s="220">
        <f>O23*(1+Índices!$F$15)</f>
        <v>4.4871931379614036</v>
      </c>
      <c r="Q23" s="220">
        <f>P23*(1+Índices!$G$15)</f>
        <v>4.6487320909280143</v>
      </c>
      <c r="R23" s="372" t="s">
        <v>1121</v>
      </c>
      <c r="S23" s="189"/>
      <c r="T23" s="190"/>
      <c r="U23" s="364"/>
      <c r="V23" s="190"/>
      <c r="W23" s="190"/>
      <c r="X23" s="190"/>
      <c r="Y23" s="190"/>
      <c r="Z23" s="190"/>
      <c r="AA23" s="190"/>
      <c r="AB23" s="190"/>
      <c r="AC23" s="190"/>
      <c r="AD23" s="190"/>
      <c r="AE23" s="190"/>
      <c r="AF23" s="190"/>
      <c r="AG23" s="190"/>
    </row>
    <row r="24" spans="1:33" ht="65.25" customHeight="1">
      <c r="A24" s="293">
        <v>22</v>
      </c>
      <c r="B24" s="193" t="s">
        <v>28</v>
      </c>
      <c r="C24" s="206" t="s">
        <v>531</v>
      </c>
      <c r="D24" s="237" t="s">
        <v>25</v>
      </c>
      <c r="E24" s="201" t="s">
        <v>353</v>
      </c>
      <c r="F24" s="237">
        <v>1994</v>
      </c>
      <c r="G24" s="282" t="s">
        <v>532</v>
      </c>
      <c r="H24" s="282" t="s">
        <v>531</v>
      </c>
      <c r="I24" s="201" t="s">
        <v>905</v>
      </c>
      <c r="J24" s="297">
        <v>171.01490000000001</v>
      </c>
      <c r="K24" s="297">
        <v>141.66086999999999</v>
      </c>
      <c r="L24" s="297">
        <v>215.05213900000001</v>
      </c>
      <c r="M24" s="297">
        <v>221.88424499999999</v>
      </c>
      <c r="N24" s="297">
        <v>224.83056300000001</v>
      </c>
      <c r="O24" s="297">
        <f>(N24)*(1+Índices!E15)</f>
        <v>234.27344664600002</v>
      </c>
      <c r="P24" s="220">
        <f>O24*(1+Índices!$F$15)</f>
        <v>243.57152546993314</v>
      </c>
      <c r="Q24" s="220">
        <f>P24*(1+Índices!$G$15)</f>
        <v>252.34010038685074</v>
      </c>
      <c r="R24" s="372" t="s">
        <v>1167</v>
      </c>
      <c r="S24" s="189"/>
      <c r="T24" s="190"/>
      <c r="U24" s="364"/>
      <c r="V24" s="190"/>
      <c r="W24" s="190"/>
      <c r="X24" s="190"/>
      <c r="Y24" s="190"/>
      <c r="Z24" s="190"/>
      <c r="AA24" s="190"/>
      <c r="AB24" s="190"/>
      <c r="AC24" s="190"/>
      <c r="AD24" s="190"/>
      <c r="AE24" s="190"/>
      <c r="AF24" s="190"/>
      <c r="AG24" s="190"/>
    </row>
    <row r="25" spans="1:33" ht="50.1" customHeight="1">
      <c r="A25" s="293">
        <v>23</v>
      </c>
      <c r="B25" s="193" t="s">
        <v>28</v>
      </c>
      <c r="C25" s="237" t="s">
        <v>533</v>
      </c>
      <c r="D25" s="237" t="s">
        <v>25</v>
      </c>
      <c r="E25" s="201" t="s">
        <v>354</v>
      </c>
      <c r="F25" s="237">
        <v>2015</v>
      </c>
      <c r="G25" s="282" t="s">
        <v>534</v>
      </c>
      <c r="H25" s="282" t="s">
        <v>873</v>
      </c>
      <c r="I25" s="201" t="s">
        <v>355</v>
      </c>
      <c r="J25" s="297">
        <v>6.1218899999999996E-3</v>
      </c>
      <c r="K25" s="297">
        <v>7.4478499999999998E-3</v>
      </c>
      <c r="L25" s="297">
        <v>7.4666999999999997E-3</v>
      </c>
      <c r="M25" s="297">
        <v>1.37981497</v>
      </c>
      <c r="N25" s="297">
        <v>1.41903724</v>
      </c>
      <c r="O25" s="220">
        <f>N25*(1+Índices!$E$15)</f>
        <v>1.47863680408</v>
      </c>
      <c r="P25" s="220">
        <f>O25*(1+Índices!$F$15)</f>
        <v>1.5373224201971312</v>
      </c>
      <c r="Q25" s="220">
        <f>P25*(1+Índices!$G$15)</f>
        <v>1.5926660273242279</v>
      </c>
      <c r="R25" s="372" t="s">
        <v>1168</v>
      </c>
      <c r="S25" s="189"/>
      <c r="T25" s="190"/>
      <c r="U25" s="364"/>
      <c r="V25" s="190"/>
      <c r="W25" s="190"/>
      <c r="X25" s="190"/>
      <c r="Y25" s="190"/>
      <c r="Z25" s="190"/>
      <c r="AA25" s="190"/>
      <c r="AB25" s="190"/>
      <c r="AC25" s="190"/>
      <c r="AD25" s="190"/>
      <c r="AE25" s="190"/>
      <c r="AF25" s="190"/>
      <c r="AG25" s="190"/>
    </row>
    <row r="26" spans="1:33" ht="50.1" customHeight="1">
      <c r="A26" s="298">
        <v>24</v>
      </c>
      <c r="B26" s="193" t="s">
        <v>313</v>
      </c>
      <c r="C26" s="237" t="s">
        <v>536</v>
      </c>
      <c r="D26" s="237" t="s">
        <v>535</v>
      </c>
      <c r="E26" s="201" t="s">
        <v>356</v>
      </c>
      <c r="F26" s="237">
        <v>2013</v>
      </c>
      <c r="G26" s="282" t="s">
        <v>537</v>
      </c>
      <c r="H26" s="282" t="s">
        <v>874</v>
      </c>
      <c r="I26" s="201" t="s">
        <v>538</v>
      </c>
      <c r="J26" s="220">
        <v>22.823567990000001</v>
      </c>
      <c r="K26" s="219">
        <v>30.351721090000002</v>
      </c>
      <c r="L26" s="219">
        <f>30554732.14/1000000</f>
        <v>30.554732140000002</v>
      </c>
      <c r="M26" s="219">
        <v>27.2</v>
      </c>
      <c r="N26" s="219">
        <v>28.6</v>
      </c>
      <c r="O26" s="219">
        <f>N26*(1+Índices!F15)</f>
        <v>29.735105400000005</v>
      </c>
      <c r="P26" s="219">
        <f>O26*(1+Índices!G15)</f>
        <v>30.805569194400007</v>
      </c>
      <c r="Q26" s="219">
        <f>P26*(1+Índices!H15)</f>
        <v>31.883764116204006</v>
      </c>
      <c r="R26" s="372" t="s">
        <v>1187</v>
      </c>
      <c r="S26" s="189"/>
      <c r="T26" s="190"/>
      <c r="U26" s="364"/>
      <c r="V26" s="190"/>
      <c r="W26" s="190"/>
      <c r="X26" s="190"/>
      <c r="Y26" s="190"/>
      <c r="Z26" s="190"/>
      <c r="AA26" s="190"/>
      <c r="AB26" s="190"/>
      <c r="AC26" s="190"/>
      <c r="AD26" s="190"/>
      <c r="AE26" s="190"/>
      <c r="AF26" s="190"/>
      <c r="AG26" s="190"/>
    </row>
    <row r="27" spans="1:33" ht="50.1" customHeight="1">
      <c r="A27" s="298">
        <v>25</v>
      </c>
      <c r="B27" s="193" t="s">
        <v>28</v>
      </c>
      <c r="C27" s="237" t="s">
        <v>544</v>
      </c>
      <c r="D27" s="237" t="s">
        <v>535</v>
      </c>
      <c r="E27" s="208" t="s">
        <v>541</v>
      </c>
      <c r="F27" s="193">
        <v>1997</v>
      </c>
      <c r="G27" s="282" t="s">
        <v>540</v>
      </c>
      <c r="H27" s="282" t="s">
        <v>875</v>
      </c>
      <c r="I27" s="201" t="s">
        <v>539</v>
      </c>
      <c r="J27" s="220">
        <v>0</v>
      </c>
      <c r="K27" s="219">
        <v>0</v>
      </c>
      <c r="L27" s="219">
        <f>7340892.42/10^6</f>
        <v>7.3408924200000003</v>
      </c>
      <c r="M27" s="219">
        <v>0</v>
      </c>
      <c r="N27" s="219">
        <v>0</v>
      </c>
      <c r="O27" s="219">
        <f>N27*(1+Índices!F$15)</f>
        <v>0</v>
      </c>
      <c r="P27" s="219">
        <f>O27*(1+Índices!$G15)</f>
        <v>0</v>
      </c>
      <c r="Q27" s="219">
        <f>P27*(1+Índices!H15)</f>
        <v>0</v>
      </c>
      <c r="R27" s="372" t="s">
        <v>1187</v>
      </c>
      <c r="S27" s="189"/>
      <c r="T27" s="190"/>
      <c r="U27" s="364"/>
      <c r="V27" s="190"/>
      <c r="W27" s="190"/>
      <c r="X27" s="190"/>
      <c r="Y27" s="190"/>
      <c r="Z27" s="190"/>
      <c r="AA27" s="190"/>
      <c r="AB27" s="190"/>
      <c r="AC27" s="190"/>
      <c r="AD27" s="190"/>
      <c r="AE27" s="190"/>
      <c r="AF27" s="190"/>
      <c r="AG27" s="190"/>
    </row>
    <row r="28" spans="1:33" ht="50.1" customHeight="1">
      <c r="A28" s="293">
        <v>26</v>
      </c>
      <c r="B28" s="193" t="s">
        <v>28</v>
      </c>
      <c r="C28" s="206" t="s">
        <v>845</v>
      </c>
      <c r="D28" s="193" t="s">
        <v>22</v>
      </c>
      <c r="E28" s="208" t="s">
        <v>304</v>
      </c>
      <c r="F28" s="193">
        <v>2013</v>
      </c>
      <c r="G28" s="328" t="s">
        <v>543</v>
      </c>
      <c r="H28" s="328" t="s">
        <v>801</v>
      </c>
      <c r="I28" s="201" t="s">
        <v>542</v>
      </c>
      <c r="J28" s="219">
        <v>0.11822093</v>
      </c>
      <c r="K28" s="219">
        <v>7.1838410000000005E-2</v>
      </c>
      <c r="L28" s="219">
        <v>0.28123637000000001</v>
      </c>
      <c r="M28" s="219">
        <v>0.28394922</v>
      </c>
      <c r="N28" s="219">
        <v>0.29226163999999999</v>
      </c>
      <c r="O28" s="219">
        <f>N28*(1+Índices!$E$15)</f>
        <v>0.30453662887999999</v>
      </c>
      <c r="P28" s="220">
        <f>O28*(1+Índices!$F$15)</f>
        <v>0.31662338314361832</v>
      </c>
      <c r="Q28" s="220">
        <f>P28*(1+Índices!$G$15)</f>
        <v>0.32802182493678861</v>
      </c>
      <c r="R28" s="372" t="s">
        <v>1122</v>
      </c>
      <c r="S28" s="189"/>
      <c r="T28" s="190"/>
      <c r="U28" s="364"/>
      <c r="V28" s="190"/>
      <c r="W28" s="190"/>
      <c r="X28" s="190"/>
      <c r="Y28" s="190"/>
      <c r="Z28" s="190"/>
      <c r="AA28" s="190"/>
      <c r="AB28" s="190"/>
      <c r="AC28" s="190"/>
      <c r="AD28" s="190"/>
      <c r="AE28" s="190"/>
      <c r="AF28" s="190"/>
      <c r="AG28" s="190"/>
    </row>
    <row r="29" spans="1:33" ht="50.1" customHeight="1">
      <c r="A29" s="298">
        <v>27</v>
      </c>
      <c r="B29" s="193" t="s">
        <v>313</v>
      </c>
      <c r="C29" s="237" t="s">
        <v>545</v>
      </c>
      <c r="D29" s="237" t="s">
        <v>535</v>
      </c>
      <c r="E29" s="208" t="s">
        <v>358</v>
      </c>
      <c r="F29" s="193">
        <v>2013</v>
      </c>
      <c r="G29" s="282" t="s">
        <v>547</v>
      </c>
      <c r="H29" s="282" t="s">
        <v>876</v>
      </c>
      <c r="I29" s="201" t="s">
        <v>546</v>
      </c>
      <c r="J29" s="220">
        <v>0</v>
      </c>
      <c r="K29" s="220">
        <v>0</v>
      </c>
      <c r="L29" s="220">
        <v>0</v>
      </c>
      <c r="M29" s="220">
        <v>0</v>
      </c>
      <c r="N29" s="219">
        <v>0</v>
      </c>
      <c r="O29" s="219">
        <f>N29*(1+Índices!F$15)</f>
        <v>0</v>
      </c>
      <c r="P29" s="219">
        <f>O29*(1+Índices!$G15)</f>
        <v>0</v>
      </c>
      <c r="Q29" s="219">
        <v>0</v>
      </c>
      <c r="R29" s="372" t="s">
        <v>1187</v>
      </c>
      <c r="S29" s="189"/>
      <c r="T29" s="190"/>
      <c r="U29" s="364"/>
      <c r="V29" s="190"/>
      <c r="W29" s="190"/>
      <c r="X29" s="190"/>
      <c r="Y29" s="190"/>
      <c r="Z29" s="190"/>
      <c r="AA29" s="190"/>
      <c r="AB29" s="190"/>
      <c r="AC29" s="190"/>
      <c r="AD29" s="190"/>
      <c r="AE29" s="190"/>
      <c r="AF29" s="190"/>
      <c r="AG29" s="190"/>
    </row>
    <row r="30" spans="1:33" ht="50.1" customHeight="1">
      <c r="A30" s="293">
        <v>28</v>
      </c>
      <c r="B30" s="193" t="s">
        <v>28</v>
      </c>
      <c r="C30" s="237" t="s">
        <v>548</v>
      </c>
      <c r="D30" s="193" t="s">
        <v>25</v>
      </c>
      <c r="E30" s="208" t="s">
        <v>264</v>
      </c>
      <c r="F30" s="193">
        <v>2011</v>
      </c>
      <c r="G30" s="328" t="s">
        <v>482</v>
      </c>
      <c r="H30" s="282" t="s">
        <v>877</v>
      </c>
      <c r="I30" s="201" t="s">
        <v>549</v>
      </c>
      <c r="J30" s="220">
        <v>3.77548123</v>
      </c>
      <c r="K30" s="220">
        <v>3.7449465200000001</v>
      </c>
      <c r="L30" s="218">
        <v>6.1933310600000002</v>
      </c>
      <c r="M30" s="218">
        <v>6.5159261099999997</v>
      </c>
      <c r="N30" s="219">
        <v>6.7780885299999998</v>
      </c>
      <c r="O30" s="219">
        <f>N30*(1+Índices!$E$15)</f>
        <v>7.0627682482600003</v>
      </c>
      <c r="P30" s="220">
        <f>O30*(1+Índices!F$15)</f>
        <v>7.3430824572651918</v>
      </c>
      <c r="Q30" s="220">
        <f>P30*(1+Índices!G$15)</f>
        <v>7.6074334257267386</v>
      </c>
      <c r="R30" s="372" t="s">
        <v>1127</v>
      </c>
      <c r="S30" s="189"/>
      <c r="T30" s="190"/>
      <c r="U30" s="364"/>
      <c r="V30" s="190"/>
      <c r="W30" s="190"/>
      <c r="X30" s="190"/>
      <c r="Y30" s="190"/>
      <c r="Z30" s="190"/>
      <c r="AA30" s="190"/>
      <c r="AB30" s="190"/>
      <c r="AC30" s="190"/>
      <c r="AD30" s="190"/>
      <c r="AE30" s="190"/>
      <c r="AF30" s="190"/>
      <c r="AG30" s="190"/>
    </row>
    <row r="31" spans="1:33" ht="50.1" customHeight="1">
      <c r="A31" s="206">
        <v>29</v>
      </c>
      <c r="B31" s="193" t="s">
        <v>313</v>
      </c>
      <c r="C31" s="237" t="s">
        <v>550</v>
      </c>
      <c r="D31" s="193" t="s">
        <v>44</v>
      </c>
      <c r="E31" s="208" t="s">
        <v>359</v>
      </c>
      <c r="F31" s="193">
        <v>2011</v>
      </c>
      <c r="G31" s="282" t="s">
        <v>551</v>
      </c>
      <c r="H31" s="282" t="s">
        <v>878</v>
      </c>
      <c r="I31" s="201" t="s">
        <v>552</v>
      </c>
      <c r="J31" s="220">
        <v>0</v>
      </c>
      <c r="K31" s="220">
        <v>0</v>
      </c>
      <c r="L31" s="220">
        <v>0</v>
      </c>
      <c r="M31" s="220">
        <v>0</v>
      </c>
      <c r="N31" s="220">
        <v>0</v>
      </c>
      <c r="O31" s="220"/>
      <c r="P31" s="237"/>
      <c r="Q31" s="237"/>
      <c r="R31" s="372" t="s">
        <v>553</v>
      </c>
      <c r="S31" s="189"/>
      <c r="T31" s="190"/>
      <c r="U31" s="364"/>
      <c r="V31" s="190"/>
      <c r="W31" s="190"/>
      <c r="X31" s="190"/>
      <c r="Y31" s="190"/>
      <c r="Z31" s="190"/>
      <c r="AA31" s="190"/>
      <c r="AB31" s="190"/>
      <c r="AC31" s="190"/>
      <c r="AD31" s="190"/>
      <c r="AE31" s="190"/>
      <c r="AF31" s="190"/>
      <c r="AG31" s="190"/>
    </row>
    <row r="32" spans="1:33" s="190" customFormat="1" ht="50.1" customHeight="1">
      <c r="A32" s="293">
        <v>30</v>
      </c>
      <c r="B32" s="193" t="s">
        <v>35</v>
      </c>
      <c r="C32" s="237" t="s">
        <v>556</v>
      </c>
      <c r="D32" s="237" t="s">
        <v>228</v>
      </c>
      <c r="E32" s="201" t="s">
        <v>554</v>
      </c>
      <c r="F32" s="237">
        <v>2008</v>
      </c>
      <c r="G32" s="282" t="s">
        <v>482</v>
      </c>
      <c r="H32" s="282" t="s">
        <v>879</v>
      </c>
      <c r="I32" s="201" t="s">
        <v>555</v>
      </c>
      <c r="J32" s="278">
        <v>9.7431877597499987</v>
      </c>
      <c r="K32" s="278">
        <v>13.496821841499999</v>
      </c>
      <c r="L32" s="278">
        <v>17.898550448200002</v>
      </c>
      <c r="M32" s="278">
        <v>20.434502468800005</v>
      </c>
      <c r="N32" s="278">
        <f>M32*(1+Índices!E$7)*(1+Índices!E$15)</f>
        <v>21.825070361801846</v>
      </c>
      <c r="O32" s="278">
        <f>N32*(1+Índices!F$7)*(1+Índices!F$15)</f>
        <v>23.122420005399835</v>
      </c>
      <c r="P32" s="278">
        <f>O32*(1+Índices!G$7)*(1+Índices!G$15)</f>
        <v>24.433923668106118</v>
      </c>
      <c r="Q32" s="278">
        <f>P32*(1+Índices!H$7)*(1+Índices!H$15)</f>
        <v>25.794893216419627</v>
      </c>
      <c r="R32" s="372" t="s">
        <v>1146</v>
      </c>
      <c r="U32" s="364"/>
    </row>
    <row r="33" spans="1:33" ht="50.1" customHeight="1">
      <c r="A33" s="293">
        <v>31</v>
      </c>
      <c r="B33" s="193" t="s">
        <v>35</v>
      </c>
      <c r="C33" s="237" t="s">
        <v>557</v>
      </c>
      <c r="D33" s="237" t="s">
        <v>228</v>
      </c>
      <c r="E33" s="201" t="s">
        <v>231</v>
      </c>
      <c r="F33" s="237">
        <v>2002</v>
      </c>
      <c r="G33" s="282" t="s">
        <v>482</v>
      </c>
      <c r="H33" s="282" t="s">
        <v>880</v>
      </c>
      <c r="I33" s="201" t="s">
        <v>558</v>
      </c>
      <c r="J33" s="342">
        <v>4.9560691020000007</v>
      </c>
      <c r="K33" s="278">
        <v>4.7241061131666662</v>
      </c>
      <c r="L33" s="278">
        <v>4.5621822750000005</v>
      </c>
      <c r="M33" s="278">
        <v>4.568555520666667</v>
      </c>
      <c r="N33" s="278">
        <f>M33*(1+Índices!E$7)*(1+Índices!E$15)</f>
        <v>4.8794457238480327</v>
      </c>
      <c r="O33" s="278">
        <f>N33*(1+Índices!F$7)*(1+Índices!F$15)</f>
        <v>5.1694950600402922</v>
      </c>
      <c r="P33" s="278">
        <f>O33*(1+Índices!G$7)*(1+Índices!G$15)</f>
        <v>5.4627088198457781</v>
      </c>
      <c r="Q33" s="278">
        <f>P33*(1+Índices!H$7)*(1+Índices!H$15)</f>
        <v>5.7669817011111872</v>
      </c>
      <c r="R33" s="372" t="s">
        <v>1147</v>
      </c>
      <c r="S33" s="189"/>
      <c r="T33" s="190"/>
      <c r="U33" s="364"/>
      <c r="V33" s="190"/>
      <c r="W33" s="190"/>
      <c r="X33" s="190"/>
      <c r="Y33" s="190"/>
      <c r="Z33" s="190"/>
      <c r="AA33" s="190"/>
      <c r="AB33" s="190"/>
      <c r="AC33" s="190"/>
      <c r="AD33" s="190"/>
      <c r="AE33" s="190"/>
      <c r="AF33" s="190"/>
      <c r="AG33" s="190"/>
    </row>
    <row r="34" spans="1:33" ht="50.1" customHeight="1">
      <c r="A34" s="237">
        <v>32</v>
      </c>
      <c r="B34" s="193" t="s">
        <v>35</v>
      </c>
      <c r="C34" s="237" t="s">
        <v>559</v>
      </c>
      <c r="D34" s="193" t="s">
        <v>25</v>
      </c>
      <c r="E34" s="201" t="s">
        <v>237</v>
      </c>
      <c r="F34" s="237">
        <v>2013</v>
      </c>
      <c r="G34" s="282" t="s">
        <v>561</v>
      </c>
      <c r="H34" s="282" t="s">
        <v>881</v>
      </c>
      <c r="I34" s="201" t="s">
        <v>560</v>
      </c>
      <c r="J34" s="343">
        <v>0</v>
      </c>
      <c r="K34" s="343">
        <v>0</v>
      </c>
      <c r="L34" s="343">
        <v>0</v>
      </c>
      <c r="M34" s="343">
        <v>0</v>
      </c>
      <c r="N34" s="343">
        <v>0</v>
      </c>
      <c r="O34" s="343"/>
      <c r="P34" s="237"/>
      <c r="Q34" s="237"/>
      <c r="R34" s="372" t="s">
        <v>906</v>
      </c>
      <c r="S34" s="189"/>
      <c r="T34" s="190"/>
      <c r="U34" s="364"/>
      <c r="V34" s="190"/>
      <c r="W34" s="190"/>
      <c r="X34" s="190"/>
      <c r="Y34" s="190"/>
      <c r="Z34" s="190"/>
      <c r="AA34" s="190"/>
      <c r="AB34" s="190"/>
      <c r="AC34" s="190"/>
      <c r="AD34" s="190"/>
      <c r="AE34" s="190"/>
      <c r="AF34" s="190"/>
      <c r="AG34" s="190"/>
    </row>
    <row r="35" spans="1:33" ht="50.1" customHeight="1">
      <c r="A35" s="293">
        <v>33</v>
      </c>
      <c r="B35" s="193" t="s">
        <v>35</v>
      </c>
      <c r="C35" s="237" t="s">
        <v>562</v>
      </c>
      <c r="D35" s="193" t="s">
        <v>25</v>
      </c>
      <c r="E35" s="201" t="s">
        <v>239</v>
      </c>
      <c r="F35" s="237">
        <v>2008</v>
      </c>
      <c r="G35" s="282" t="s">
        <v>482</v>
      </c>
      <c r="H35" s="282" t="s">
        <v>562</v>
      </c>
      <c r="I35" s="201" t="s">
        <v>1024</v>
      </c>
      <c r="J35" s="342">
        <v>106.91</v>
      </c>
      <c r="K35" s="278">
        <v>107.68</v>
      </c>
      <c r="L35" s="278">
        <v>125.6</v>
      </c>
      <c r="M35" s="278">
        <v>139.26</v>
      </c>
      <c r="N35" s="278">
        <f>M35*(1+Índices!E$7)*(1+Índices!E$15)</f>
        <v>148.73664299999999</v>
      </c>
      <c r="O35" s="278">
        <f>N35*(1+Índices!F$7)*(1+Índices!F$15)</f>
        <v>157.5780088048835</v>
      </c>
      <c r="P35" s="278">
        <f>O35*(1+Índices!G$7)*(1+Índices!G$15)</f>
        <v>166.51583346429649</v>
      </c>
      <c r="Q35" s="278">
        <f>P35*(1+Índices!H$7)*(1+Índices!H$15)</f>
        <v>175.7907653882578</v>
      </c>
      <c r="R35" s="374" t="s">
        <v>455</v>
      </c>
      <c r="S35" s="189"/>
      <c r="T35" s="190"/>
      <c r="U35" s="364"/>
      <c r="V35" s="190"/>
      <c r="W35" s="190"/>
      <c r="X35" s="190"/>
      <c r="Y35" s="190"/>
      <c r="Z35" s="190"/>
      <c r="AA35" s="190"/>
      <c r="AB35" s="190"/>
      <c r="AC35" s="190"/>
      <c r="AD35" s="190"/>
      <c r="AE35" s="190"/>
      <c r="AF35" s="190"/>
      <c r="AG35" s="190"/>
    </row>
    <row r="36" spans="1:33" ht="50.1" customHeight="1">
      <c r="A36" s="298">
        <v>35</v>
      </c>
      <c r="B36" s="275" t="s">
        <v>23</v>
      </c>
      <c r="C36" s="237" t="s">
        <v>565</v>
      </c>
      <c r="D36" s="237" t="s">
        <v>535</v>
      </c>
      <c r="E36" s="208" t="s">
        <v>357</v>
      </c>
      <c r="F36" s="193">
        <v>2016</v>
      </c>
      <c r="G36" s="328" t="s">
        <v>564</v>
      </c>
      <c r="H36" s="328" t="s">
        <v>882</v>
      </c>
      <c r="I36" s="201" t="s">
        <v>563</v>
      </c>
      <c r="J36" s="241">
        <v>0</v>
      </c>
      <c r="K36" s="241">
        <v>0</v>
      </c>
      <c r="L36" s="241">
        <v>0</v>
      </c>
      <c r="M36" s="219">
        <v>0</v>
      </c>
      <c r="N36" s="219">
        <f>(1000/10^6)/3</f>
        <v>3.3333333333333332E-4</v>
      </c>
      <c r="O36" s="219">
        <f>N36*(1+Índices!E15)</f>
        <v>3.4733333333333334E-4</v>
      </c>
      <c r="P36" s="219">
        <f>O36*(1+Índices!F15)</f>
        <v>3.6111864600000003E-4</v>
      </c>
      <c r="Q36" s="219">
        <f>P36*(1+Índices!G15)</f>
        <v>3.7411891725600005E-4</v>
      </c>
      <c r="R36" s="372" t="s">
        <v>1188</v>
      </c>
      <c r="S36" s="189"/>
      <c r="T36" s="190"/>
      <c r="U36" s="364"/>
      <c r="V36" s="190"/>
      <c r="W36" s="190"/>
      <c r="X36" s="190"/>
      <c r="Y36" s="190"/>
      <c r="Z36" s="190"/>
      <c r="AA36" s="190"/>
      <c r="AB36" s="190"/>
      <c r="AC36" s="190"/>
      <c r="AD36" s="190"/>
      <c r="AE36" s="190"/>
      <c r="AF36" s="190"/>
      <c r="AG36" s="190"/>
    </row>
    <row r="37" spans="1:33" ht="50.1" customHeight="1">
      <c r="A37" s="293">
        <v>36</v>
      </c>
      <c r="B37" s="193" t="s">
        <v>35</v>
      </c>
      <c r="C37" s="237" t="s">
        <v>499</v>
      </c>
      <c r="D37" s="193" t="s">
        <v>25</v>
      </c>
      <c r="E37" s="237" t="s">
        <v>567</v>
      </c>
      <c r="F37" s="237">
        <v>2016</v>
      </c>
      <c r="G37" s="282" t="s">
        <v>482</v>
      </c>
      <c r="H37" s="282" t="s">
        <v>883</v>
      </c>
      <c r="I37" s="201" t="s">
        <v>566</v>
      </c>
      <c r="J37" s="343">
        <v>26.032801470000027</v>
      </c>
      <c r="K37" s="241">
        <v>27.774315405999996</v>
      </c>
      <c r="L37" s="241">
        <v>55.644932808499995</v>
      </c>
      <c r="M37" s="241">
        <v>94.49722267549997</v>
      </c>
      <c r="N37" s="278">
        <f>M37*(1+Índices!E$7)*(1+Índices!E$15)</f>
        <v>100.92775867856774</v>
      </c>
      <c r="O37" s="278">
        <f>N37*(1+Índices!F$7)*(1+Índices!F$15)</f>
        <v>106.92721662212388</v>
      </c>
      <c r="P37" s="278">
        <f>O37*(1+Índices!G$7)*(1+Índices!G$15)</f>
        <v>112.99212834893075</v>
      </c>
      <c r="Q37" s="278">
        <f>P37*(1+Índices!H$7)*(1+Índices!H$15)</f>
        <v>119.28578989796618</v>
      </c>
      <c r="R37" s="375" t="s">
        <v>1153</v>
      </c>
      <c r="S37" s="189"/>
      <c r="T37" s="190"/>
      <c r="U37" s="364"/>
      <c r="V37" s="190"/>
      <c r="W37" s="190"/>
      <c r="X37" s="190"/>
      <c r="Y37" s="190"/>
      <c r="Z37" s="190"/>
      <c r="AA37" s="190"/>
      <c r="AB37" s="190"/>
      <c r="AC37" s="190"/>
      <c r="AD37" s="190"/>
      <c r="AE37" s="190"/>
      <c r="AF37" s="190"/>
      <c r="AG37" s="190"/>
    </row>
    <row r="38" spans="1:33" ht="50.1" customHeight="1">
      <c r="A38" s="289">
        <v>37</v>
      </c>
      <c r="B38" s="283" t="s">
        <v>28</v>
      </c>
      <c r="C38" s="237" t="s">
        <v>499</v>
      </c>
      <c r="D38" s="283" t="s">
        <v>25</v>
      </c>
      <c r="E38" s="280" t="s">
        <v>568</v>
      </c>
      <c r="F38" s="283">
        <v>2011</v>
      </c>
      <c r="G38" s="288" t="s">
        <v>482</v>
      </c>
      <c r="H38" s="288" t="s">
        <v>884</v>
      </c>
      <c r="I38" s="243" t="s">
        <v>1049</v>
      </c>
      <c r="J38" s="195"/>
      <c r="K38" s="195"/>
      <c r="L38" s="195">
        <v>0.36013040000000002</v>
      </c>
      <c r="M38" s="195">
        <v>0.42369449999999997</v>
      </c>
      <c r="N38" s="195">
        <v>0.60007741000000003</v>
      </c>
      <c r="O38" s="195">
        <f>N38*(1+Índices!E15)</f>
        <v>0.62528066122000003</v>
      </c>
      <c r="P38" s="195">
        <f>O38*(1+Índices!F15)</f>
        <v>0.65009742538316062</v>
      </c>
      <c r="Q38" s="195">
        <f>P38*(1+Índices!G15)</f>
        <v>0.67350093269695444</v>
      </c>
      <c r="R38" s="374" t="s">
        <v>1176</v>
      </c>
      <c r="S38" s="189"/>
      <c r="T38" s="190"/>
      <c r="U38" s="364"/>
      <c r="V38" s="190"/>
      <c r="W38" s="190"/>
      <c r="X38" s="190"/>
      <c r="Y38" s="190"/>
      <c r="Z38" s="190"/>
      <c r="AA38" s="190"/>
      <c r="AB38" s="190"/>
      <c r="AC38" s="190"/>
      <c r="AD38" s="190"/>
      <c r="AE38" s="190"/>
      <c r="AF38" s="190"/>
      <c r="AG38" s="190"/>
    </row>
    <row r="39" spans="1:33" ht="50.1" customHeight="1">
      <c r="A39" s="290" t="s">
        <v>573</v>
      </c>
      <c r="B39" s="193" t="s">
        <v>35</v>
      </c>
      <c r="C39" s="303" t="s">
        <v>571</v>
      </c>
      <c r="D39" s="193" t="s">
        <v>44</v>
      </c>
      <c r="E39" s="201" t="s">
        <v>914</v>
      </c>
      <c r="F39" s="237">
        <v>2009</v>
      </c>
      <c r="G39" s="282" t="s">
        <v>576</v>
      </c>
      <c r="H39" s="282" t="s">
        <v>886</v>
      </c>
      <c r="I39" s="201" t="s">
        <v>575</v>
      </c>
      <c r="J39" s="241">
        <v>0</v>
      </c>
      <c r="K39" s="241">
        <v>0</v>
      </c>
      <c r="L39" s="241">
        <v>0</v>
      </c>
      <c r="M39" s="241">
        <v>0</v>
      </c>
      <c r="N39" s="241">
        <v>0</v>
      </c>
      <c r="O39" s="241">
        <v>0</v>
      </c>
      <c r="P39" s="237"/>
      <c r="Q39" s="237"/>
      <c r="R39" s="376" t="s">
        <v>907</v>
      </c>
      <c r="S39" s="189"/>
      <c r="T39" s="190"/>
      <c r="U39" s="364"/>
      <c r="V39" s="190"/>
      <c r="W39" s="190"/>
      <c r="X39" s="190"/>
      <c r="Y39" s="190"/>
      <c r="Z39" s="190"/>
      <c r="AA39" s="190"/>
      <c r="AB39" s="190"/>
      <c r="AC39" s="190"/>
      <c r="AD39" s="190"/>
      <c r="AE39" s="190"/>
      <c r="AF39" s="190"/>
      <c r="AG39" s="190"/>
    </row>
    <row r="40" spans="1:33" ht="66" customHeight="1">
      <c r="A40" s="289" t="s">
        <v>574</v>
      </c>
      <c r="B40" s="193" t="s">
        <v>35</v>
      </c>
      <c r="C40" s="303" t="s">
        <v>571</v>
      </c>
      <c r="D40" s="193" t="s">
        <v>25</v>
      </c>
      <c r="E40" s="201" t="s">
        <v>570</v>
      </c>
      <c r="F40" s="237">
        <v>2009</v>
      </c>
      <c r="G40" s="282" t="s">
        <v>482</v>
      </c>
      <c r="H40" s="282" t="s">
        <v>885</v>
      </c>
      <c r="I40" s="201" t="s">
        <v>569</v>
      </c>
      <c r="J40" s="241">
        <v>4.2995579999999999E-2</v>
      </c>
      <c r="K40" s="241">
        <v>5.2383333333333336E-3</v>
      </c>
      <c r="L40" s="241">
        <v>0</v>
      </c>
      <c r="M40" s="241">
        <v>0</v>
      </c>
      <c r="N40" s="241">
        <v>0</v>
      </c>
      <c r="O40" s="241">
        <v>0</v>
      </c>
      <c r="P40" s="241">
        <v>0</v>
      </c>
      <c r="Q40" s="241"/>
      <c r="R40" s="376" t="s">
        <v>1207</v>
      </c>
      <c r="S40" s="189"/>
      <c r="T40" s="190"/>
      <c r="U40" s="364"/>
      <c r="V40" s="190"/>
      <c r="W40" s="190"/>
      <c r="X40" s="190"/>
      <c r="Y40" s="190"/>
      <c r="Z40" s="190"/>
      <c r="AA40" s="190"/>
      <c r="AB40" s="190"/>
      <c r="AC40" s="190"/>
      <c r="AD40" s="190"/>
      <c r="AE40" s="190"/>
      <c r="AF40" s="190"/>
      <c r="AG40" s="190"/>
    </row>
    <row r="41" spans="1:33" ht="50.1" customHeight="1">
      <c r="A41" s="293">
        <v>39</v>
      </c>
      <c r="B41" s="193" t="s">
        <v>35</v>
      </c>
      <c r="C41" s="305" t="s">
        <v>488</v>
      </c>
      <c r="D41" s="193" t="s">
        <v>25</v>
      </c>
      <c r="E41" s="201" t="s">
        <v>250</v>
      </c>
      <c r="F41" s="237">
        <v>2010</v>
      </c>
      <c r="G41" s="282" t="s">
        <v>482</v>
      </c>
      <c r="H41" s="282" t="s">
        <v>887</v>
      </c>
      <c r="I41" s="201" t="s">
        <v>577</v>
      </c>
      <c r="J41" s="223">
        <v>8.7900451800000001E-2</v>
      </c>
      <c r="K41" s="278">
        <v>0</v>
      </c>
      <c r="L41" s="278">
        <v>1.7203344299999996E-2</v>
      </c>
      <c r="M41" s="278">
        <v>4.6476270000000005E-3</v>
      </c>
      <c r="N41" s="278">
        <f>M41*(1+Índices!E$7)*(1+Índices!E$15)</f>
        <v>4.9638980173500004E-3</v>
      </c>
      <c r="O41" s="278">
        <f>N41*(1+Índices!F$7)*(1+Índices!F$15)</f>
        <v>5.2589674589100556E-3</v>
      </c>
      <c r="P41" s="278">
        <f>O41*(1+Índices!G$7)*(1+Índices!G$15)</f>
        <v>5.5572560931794347E-3</v>
      </c>
      <c r="Q41" s="278">
        <f>P41*(1+Índices!H$7)*(1+Índices!H$15)</f>
        <v>5.8667952575695284E-3</v>
      </c>
      <c r="R41" s="375" t="s">
        <v>1154</v>
      </c>
      <c r="S41" s="189"/>
      <c r="T41" s="190"/>
      <c r="U41" s="364"/>
      <c r="V41" s="190"/>
      <c r="W41" s="190"/>
      <c r="X41" s="190"/>
      <c r="Y41" s="190"/>
      <c r="Z41" s="190"/>
      <c r="AA41" s="190"/>
      <c r="AB41" s="190"/>
      <c r="AC41" s="190"/>
      <c r="AD41" s="190"/>
      <c r="AE41" s="190"/>
      <c r="AF41" s="190"/>
      <c r="AG41" s="190"/>
    </row>
    <row r="42" spans="1:33" ht="50.1" customHeight="1">
      <c r="A42" s="293">
        <v>40</v>
      </c>
      <c r="B42" s="193" t="s">
        <v>35</v>
      </c>
      <c r="C42" s="302" t="s">
        <v>580</v>
      </c>
      <c r="D42" s="193" t="s">
        <v>25</v>
      </c>
      <c r="E42" s="201" t="s">
        <v>579</v>
      </c>
      <c r="F42" s="237">
        <v>2014</v>
      </c>
      <c r="G42" s="282" t="s">
        <v>482</v>
      </c>
      <c r="H42" s="282" t="s">
        <v>580</v>
      </c>
      <c r="I42" s="201" t="s">
        <v>578</v>
      </c>
      <c r="J42" s="241">
        <v>0.34847177399999996</v>
      </c>
      <c r="K42" s="278">
        <v>5.4620754899999999E-2</v>
      </c>
      <c r="L42" s="278">
        <v>0.66959091240000002</v>
      </c>
      <c r="M42" s="278">
        <v>0.6</v>
      </c>
      <c r="N42" s="278">
        <f>M42*(1+Índices!E$7)*(1+Índices!E$15)</f>
        <v>0.6408299999999999</v>
      </c>
      <c r="O42" s="278">
        <f>N42*(1+Índices!F$7)*(1+Índices!F$15)</f>
        <v>0.6789229160055299</v>
      </c>
      <c r="P42" s="278">
        <f>O42*(1+Índices!G$7)*(1+Índices!G$15)</f>
        <v>0.7174314238013636</v>
      </c>
      <c r="Q42" s="278">
        <f>P42*(1+Índices!H$7)*(1+Índices!H$15)</f>
        <v>0.75739235410709949</v>
      </c>
      <c r="R42" s="375" t="s">
        <v>1155</v>
      </c>
      <c r="S42" s="189"/>
      <c r="T42" s="190"/>
      <c r="U42" s="364"/>
      <c r="V42" s="190"/>
      <c r="W42" s="190"/>
      <c r="X42" s="190"/>
      <c r="Y42" s="190"/>
      <c r="Z42" s="190"/>
      <c r="AA42" s="190"/>
      <c r="AB42" s="190"/>
      <c r="AC42" s="190"/>
      <c r="AD42" s="190"/>
      <c r="AE42" s="190"/>
      <c r="AF42" s="190"/>
      <c r="AG42" s="190"/>
    </row>
    <row r="43" spans="1:33" ht="50.1" customHeight="1">
      <c r="A43" s="293" t="s">
        <v>583</v>
      </c>
      <c r="B43" s="273" t="s">
        <v>35</v>
      </c>
      <c r="C43" s="304" t="s">
        <v>581</v>
      </c>
      <c r="D43" s="273" t="s">
        <v>25</v>
      </c>
      <c r="E43" s="207" t="s">
        <v>588</v>
      </c>
      <c r="F43" s="206">
        <v>2015</v>
      </c>
      <c r="G43" s="287" t="s">
        <v>482</v>
      </c>
      <c r="H43" s="330" t="s">
        <v>581</v>
      </c>
      <c r="I43" s="207" t="s">
        <v>587</v>
      </c>
      <c r="J43" s="220">
        <v>38.32515486375398</v>
      </c>
      <c r="K43" s="278">
        <v>13.387747909699998</v>
      </c>
      <c r="L43" s="278">
        <v>21.989068890000006</v>
      </c>
      <c r="M43" s="278">
        <v>39.081819512699994</v>
      </c>
      <c r="N43" s="278">
        <f>M43*(1+Índices!E$7)*(1+Índices!E$15)</f>
        <v>41.741337330539231</v>
      </c>
      <c r="O43" s="278">
        <f>N43*(1+Índices!F$7)*(1+Índices!F$15)</f>
        <v>44.222571443940176</v>
      </c>
      <c r="P43" s="278">
        <f>O43*(1+Índices!G$7)*(1+Índices!G$15)</f>
        <v>46.730875696240467</v>
      </c>
      <c r="Q43" s="278">
        <f>P43*(1+Índices!H$7)*(1+Índices!H$15)</f>
        <v>49.333785472521065</v>
      </c>
      <c r="R43" s="375" t="s">
        <v>1156</v>
      </c>
      <c r="S43" s="189"/>
      <c r="T43" s="190"/>
      <c r="U43" s="364"/>
      <c r="V43" s="190"/>
      <c r="W43" s="190"/>
      <c r="X43" s="190"/>
      <c r="Y43" s="190"/>
      <c r="Z43" s="190"/>
      <c r="AA43" s="190"/>
      <c r="AB43" s="190"/>
      <c r="AC43" s="190"/>
      <c r="AD43" s="190"/>
      <c r="AE43" s="190"/>
      <c r="AF43" s="190"/>
      <c r="AG43" s="190"/>
    </row>
    <row r="44" spans="1:33" s="215" customFormat="1" ht="50.1" customHeight="1">
      <c r="A44" s="293" t="s">
        <v>582</v>
      </c>
      <c r="B44" s="273" t="s">
        <v>35</v>
      </c>
      <c r="C44" s="304" t="s">
        <v>584</v>
      </c>
      <c r="D44" s="273" t="s">
        <v>25</v>
      </c>
      <c r="E44" s="207" t="s">
        <v>585</v>
      </c>
      <c r="F44" s="237">
        <v>2015</v>
      </c>
      <c r="G44" s="282" t="s">
        <v>482</v>
      </c>
      <c r="H44" s="330" t="s">
        <v>584</v>
      </c>
      <c r="I44" s="201" t="s">
        <v>586</v>
      </c>
      <c r="J44" s="220">
        <v>3.6102775299999998</v>
      </c>
      <c r="K44" s="278">
        <v>4.7559371565000008</v>
      </c>
      <c r="L44" s="278">
        <v>3.1915313340000004</v>
      </c>
      <c r="M44" s="278">
        <v>12.455590558799999</v>
      </c>
      <c r="N44" s="278">
        <f>M44*(1+Índices!E$7)*(1+Índices!E$15)</f>
        <v>13.303193496326339</v>
      </c>
      <c r="O44" s="278">
        <f>N44*(1+Índices!F$7)*(1+Índices!F$15)</f>
        <v>14.093976437919073</v>
      </c>
      <c r="P44" s="278">
        <f>O44*(1+Índices!G$7)*(1+Índices!G$15)</f>
        <v>14.893386781477844</v>
      </c>
      <c r="Q44" s="278">
        <f>P44*(1+Índices!H$7)*(1+Índices!H$15)</f>
        <v>15.722948425206159</v>
      </c>
      <c r="R44" s="375" t="s">
        <v>1157</v>
      </c>
      <c r="T44" s="190"/>
      <c r="U44" s="364"/>
      <c r="V44" s="190"/>
      <c r="W44" s="190"/>
      <c r="X44" s="190"/>
      <c r="Y44" s="190"/>
      <c r="Z44" s="190"/>
      <c r="AA44" s="190"/>
      <c r="AB44" s="190"/>
      <c r="AC44" s="190"/>
      <c r="AD44" s="190"/>
      <c r="AE44" s="190"/>
      <c r="AF44" s="190"/>
      <c r="AG44" s="190"/>
    </row>
    <row r="45" spans="1:33" s="215" customFormat="1" ht="50.1" customHeight="1">
      <c r="A45" s="293">
        <v>42</v>
      </c>
      <c r="B45" s="273" t="s">
        <v>35</v>
      </c>
      <c r="C45" s="304" t="s">
        <v>590</v>
      </c>
      <c r="D45" s="273" t="s">
        <v>25</v>
      </c>
      <c r="E45" s="207" t="s">
        <v>235</v>
      </c>
      <c r="F45" s="206">
        <v>2015</v>
      </c>
      <c r="G45" s="287" t="s">
        <v>482</v>
      </c>
      <c r="H45" s="287" t="s">
        <v>888</v>
      </c>
      <c r="I45" s="207" t="s">
        <v>589</v>
      </c>
      <c r="J45" s="241">
        <v>26.92</v>
      </c>
      <c r="K45" s="278">
        <v>28.08</v>
      </c>
      <c r="L45" s="278">
        <v>39.24</v>
      </c>
      <c r="M45" s="278">
        <v>42.61</v>
      </c>
      <c r="N45" s="278">
        <f>M45*(1+Índices!E$7)*(1+Índices!E$15)</f>
        <v>45.509610500000001</v>
      </c>
      <c r="O45" s="278">
        <f>N45*(1+Índices!F$7)*(1+Índices!F$15)</f>
        <v>48.21484241832605</v>
      </c>
      <c r="P45" s="278">
        <f>O45*(1+Índices!G$7)*(1+Índices!G$15)</f>
        <v>50.949588280293504</v>
      </c>
      <c r="Q45" s="278">
        <f>P45*(1+Índices!H$7)*(1+Índices!H$15)</f>
        <v>53.787480347505848</v>
      </c>
      <c r="R45" s="378" t="s">
        <v>1151</v>
      </c>
      <c r="T45" s="190"/>
      <c r="U45" s="364"/>
      <c r="V45" s="190"/>
      <c r="W45" s="190"/>
      <c r="X45" s="190"/>
      <c r="Y45" s="190"/>
      <c r="Z45" s="190"/>
      <c r="AA45" s="190"/>
      <c r="AB45" s="190"/>
      <c r="AC45" s="190"/>
      <c r="AD45" s="190"/>
      <c r="AE45" s="190"/>
      <c r="AF45" s="190"/>
      <c r="AG45" s="190"/>
    </row>
    <row r="46" spans="1:33" ht="50.1" customHeight="1">
      <c r="A46" s="293">
        <v>43</v>
      </c>
      <c r="B46" s="193" t="s">
        <v>35</v>
      </c>
      <c r="C46" s="302" t="s">
        <v>592</v>
      </c>
      <c r="D46" s="193" t="s">
        <v>25</v>
      </c>
      <c r="E46" s="201" t="s">
        <v>258</v>
      </c>
      <c r="F46" s="237">
        <v>2011</v>
      </c>
      <c r="G46" s="282" t="s">
        <v>482</v>
      </c>
      <c r="H46" s="282" t="s">
        <v>889</v>
      </c>
      <c r="I46" s="201" t="s">
        <v>591</v>
      </c>
      <c r="J46" s="241">
        <v>13.66686923</v>
      </c>
      <c r="K46" s="278">
        <v>3.9023642199999999</v>
      </c>
      <c r="L46" s="278">
        <v>4.9564569299999999</v>
      </c>
      <c r="M46" s="278">
        <v>14.074318960000001</v>
      </c>
      <c r="N46" s="278">
        <f>M46*(1+Índices!E$7)*(1+Índices!E$15)</f>
        <v>15.032076365228001</v>
      </c>
      <c r="O46" s="278">
        <f>N46*(1+Índices!F$7)*(1+Índices!F$15)</f>
        <v>15.925629448525198</v>
      </c>
      <c r="P46" s="278">
        <f>O46*(1+Índices!G$7)*(1+Índices!G$15)</f>
        <v>16.828931150845548</v>
      </c>
      <c r="Q46" s="278">
        <f>P46*(1+Índices!H$7)*(1+Índices!H$15)</f>
        <v>17.766302615947644</v>
      </c>
      <c r="R46" s="377" t="s">
        <v>915</v>
      </c>
      <c r="S46" s="189"/>
      <c r="T46" s="190"/>
      <c r="U46" s="364"/>
      <c r="V46" s="190"/>
      <c r="W46" s="190"/>
      <c r="X46" s="190"/>
      <c r="Y46" s="190"/>
      <c r="Z46" s="190"/>
      <c r="AA46" s="190"/>
      <c r="AB46" s="190"/>
      <c r="AC46" s="190"/>
      <c r="AD46" s="190"/>
      <c r="AE46" s="190"/>
      <c r="AF46" s="190"/>
      <c r="AG46" s="190"/>
    </row>
    <row r="47" spans="1:33" ht="50.1" customHeight="1">
      <c r="A47" s="293">
        <v>44</v>
      </c>
      <c r="B47" s="193" t="s">
        <v>35</v>
      </c>
      <c r="C47" s="302" t="s">
        <v>593</v>
      </c>
      <c r="D47" s="193" t="s">
        <v>22</v>
      </c>
      <c r="E47" s="201" t="s">
        <v>594</v>
      </c>
      <c r="F47" s="237">
        <v>2013</v>
      </c>
      <c r="G47" s="282" t="s">
        <v>596</v>
      </c>
      <c r="H47" s="282" t="s">
        <v>800</v>
      </c>
      <c r="I47" s="201" t="s">
        <v>595</v>
      </c>
      <c r="J47" s="241">
        <v>9.5157760060199994</v>
      </c>
      <c r="K47" s="278">
        <v>9.697445748929999</v>
      </c>
      <c r="L47" s="278">
        <v>7.8924737292600016</v>
      </c>
      <c r="M47" s="278">
        <v>10.0860305649</v>
      </c>
      <c r="N47" s="278">
        <f>M47*(1+Índices!E$7)*(1+Índices!E$15)</f>
        <v>10.772384944841445</v>
      </c>
      <c r="O47" s="278">
        <f>N47*(1+Índices!F$7)*(1+Índices!F$15)</f>
        <v>11.412728803404685</v>
      </c>
      <c r="P47" s="278">
        <f>O47*(1+Índices!G$7)*(1+Índices!G$15)</f>
        <v>12.060058781133799</v>
      </c>
      <c r="Q47" s="278">
        <f>P47*(1+Índices!H$7)*(1+Índices!H$15)</f>
        <v>12.73180405524295</v>
      </c>
      <c r="R47" s="377" t="s">
        <v>1159</v>
      </c>
      <c r="S47" s="189"/>
      <c r="T47" s="190"/>
      <c r="U47" s="364"/>
      <c r="V47" s="190"/>
      <c r="W47" s="190"/>
      <c r="X47" s="190"/>
      <c r="Y47" s="190"/>
      <c r="Z47" s="190"/>
      <c r="AA47" s="190"/>
      <c r="AB47" s="190"/>
      <c r="AC47" s="190"/>
      <c r="AD47" s="190"/>
      <c r="AE47" s="190"/>
      <c r="AF47" s="190"/>
      <c r="AG47" s="190"/>
    </row>
    <row r="48" spans="1:33" ht="50.1" customHeight="1">
      <c r="A48" s="293">
        <v>45</v>
      </c>
      <c r="B48" s="193" t="s">
        <v>35</v>
      </c>
      <c r="C48" s="193" t="s">
        <v>598</v>
      </c>
      <c r="D48" s="193" t="s">
        <v>25</v>
      </c>
      <c r="E48" s="201" t="s">
        <v>262</v>
      </c>
      <c r="F48" s="237">
        <v>2004</v>
      </c>
      <c r="G48" s="282" t="s">
        <v>482</v>
      </c>
      <c r="H48" s="282" t="s">
        <v>890</v>
      </c>
      <c r="I48" s="201" t="s">
        <v>597</v>
      </c>
      <c r="J48" s="223">
        <v>0.34998447599999999</v>
      </c>
      <c r="K48" s="278">
        <v>4.6037864999999992E-3</v>
      </c>
      <c r="L48" s="278">
        <v>1.4373113999999999E-2</v>
      </c>
      <c r="M48" s="278">
        <v>4.6476269999999997E-3</v>
      </c>
      <c r="N48" s="278">
        <f>M48*(1+Índices!E$7)*(1+Índices!E$15)</f>
        <v>4.9638980173499995E-3</v>
      </c>
      <c r="O48" s="278">
        <f>N48*(1+Índices!F$7)*(1+Índices!F$15)</f>
        <v>5.2589674589100547E-3</v>
      </c>
      <c r="P48" s="278">
        <f>O48*(1+Índices!G$7)*(1+Índices!G$15)</f>
        <v>5.5572560931794338E-3</v>
      </c>
      <c r="Q48" s="278">
        <f>P48*(1+Índices!H$7)*(1+Índices!H$15)</f>
        <v>5.8667952575695275E-3</v>
      </c>
      <c r="R48" s="375" t="s">
        <v>1152</v>
      </c>
      <c r="S48" s="189"/>
      <c r="T48" s="190"/>
      <c r="U48" s="364"/>
      <c r="V48" s="190"/>
      <c r="W48" s="190"/>
      <c r="X48" s="190"/>
      <c r="Y48" s="190"/>
      <c r="Z48" s="190"/>
      <c r="AA48" s="190"/>
      <c r="AB48" s="190"/>
      <c r="AC48" s="190"/>
      <c r="AD48" s="190"/>
      <c r="AE48" s="190"/>
      <c r="AF48" s="190"/>
      <c r="AG48" s="190"/>
    </row>
    <row r="49" spans="1:33" ht="50.1" customHeight="1">
      <c r="A49" s="293">
        <v>46</v>
      </c>
      <c r="B49" s="193" t="s">
        <v>35</v>
      </c>
      <c r="C49" s="237" t="s">
        <v>548</v>
      </c>
      <c r="D49" s="193" t="s">
        <v>25</v>
      </c>
      <c r="E49" s="201" t="s">
        <v>264</v>
      </c>
      <c r="F49" s="237">
        <v>2011</v>
      </c>
      <c r="G49" s="282" t="s">
        <v>482</v>
      </c>
      <c r="H49" s="282" t="s">
        <v>877</v>
      </c>
      <c r="I49" s="201" t="s">
        <v>599</v>
      </c>
      <c r="J49" s="279">
        <v>51.660880299999995</v>
      </c>
      <c r="K49" s="278">
        <v>9.0105950852999985</v>
      </c>
      <c r="L49" s="278">
        <v>10.3817131959</v>
      </c>
      <c r="M49" s="278">
        <v>11.9355041895</v>
      </c>
      <c r="N49" s="278">
        <f>M49*(1+Índices!E$7)*(1+Índices!E$15)</f>
        <v>12.747715249595474</v>
      </c>
      <c r="O49" s="278">
        <f>N49*(1+Índices!F$7)*(1+Índices!F$15)</f>
        <v>13.505478847219266</v>
      </c>
      <c r="P49" s="278">
        <f>O49*(1+Índices!G$7)*(1+Índices!G$15)</f>
        <v>14.271509607433543</v>
      </c>
      <c r="Q49" s="278">
        <f>P49*(1+Índices!H$7)*(1+Índices!H$15)</f>
        <v>15.066432692567592</v>
      </c>
      <c r="R49" s="375" t="s">
        <v>1158</v>
      </c>
      <c r="S49" s="189"/>
      <c r="T49" s="190"/>
      <c r="U49" s="364"/>
      <c r="V49" s="190"/>
      <c r="W49" s="190"/>
      <c r="X49" s="190"/>
      <c r="Y49" s="190"/>
      <c r="Z49" s="190"/>
      <c r="AA49" s="190"/>
      <c r="AB49" s="190"/>
      <c r="AC49" s="190"/>
      <c r="AD49" s="190"/>
      <c r="AE49" s="190"/>
      <c r="AF49" s="190"/>
      <c r="AG49" s="190"/>
    </row>
    <row r="50" spans="1:33" ht="50.1" customHeight="1">
      <c r="A50" s="293" t="s">
        <v>1145</v>
      </c>
      <c r="B50" s="193" t="s">
        <v>35</v>
      </c>
      <c r="C50" s="237" t="s">
        <v>728</v>
      </c>
      <c r="D50" s="237" t="s">
        <v>364</v>
      </c>
      <c r="E50" s="201" t="s">
        <v>667</v>
      </c>
      <c r="F50" s="237">
        <v>2003</v>
      </c>
      <c r="G50" s="282" t="s">
        <v>482</v>
      </c>
      <c r="H50" s="282"/>
      <c r="I50" s="201" t="s">
        <v>1054</v>
      </c>
      <c r="J50" s="279"/>
      <c r="K50" s="278"/>
      <c r="L50" s="278"/>
      <c r="M50" s="278"/>
      <c r="N50" s="278">
        <v>145.56673145172419</v>
      </c>
      <c r="O50" s="278">
        <f>N50*(1+Índices!F$7)*(1+Índices!F$15)</f>
        <v>154.2196679159816</v>
      </c>
      <c r="P50" s="278">
        <f>O50*(1+Índices!G$7)*(1+Índices!G$15)</f>
        <v>162.96700748017608</v>
      </c>
      <c r="Q50" s="278">
        <f>P50*(1+Índices!H$7)*(1+Índices!H$15)</f>
        <v>172.04426979682188</v>
      </c>
      <c r="R50" s="375" t="s">
        <v>937</v>
      </c>
      <c r="S50" s="189"/>
      <c r="T50" s="190"/>
      <c r="U50" s="364"/>
      <c r="V50" s="190"/>
      <c r="W50" s="190"/>
      <c r="X50" s="190"/>
      <c r="Y50" s="190"/>
      <c r="Z50" s="190"/>
      <c r="AA50" s="190"/>
      <c r="AB50" s="190"/>
      <c r="AC50" s="190"/>
      <c r="AD50" s="190"/>
      <c r="AE50" s="190"/>
      <c r="AF50" s="190"/>
      <c r="AG50" s="190"/>
    </row>
    <row r="51" spans="1:33" ht="50.1" customHeight="1">
      <c r="A51" s="293" t="s">
        <v>600</v>
      </c>
      <c r="B51" s="193" t="s">
        <v>35</v>
      </c>
      <c r="C51" s="237" t="s">
        <v>668</v>
      </c>
      <c r="D51" s="237" t="s">
        <v>364</v>
      </c>
      <c r="E51" s="237" t="s">
        <v>667</v>
      </c>
      <c r="F51" s="237">
        <v>2003</v>
      </c>
      <c r="G51" s="282" t="s">
        <v>482</v>
      </c>
      <c r="H51" s="282"/>
      <c r="I51" s="201" t="s">
        <v>1054</v>
      </c>
      <c r="J51" s="281">
        <v>33.916751025000003</v>
      </c>
      <c r="K51" s="230">
        <v>45.463189335000003</v>
      </c>
      <c r="L51" s="230">
        <v>55.180833375000006</v>
      </c>
      <c r="M51" s="230">
        <v>50.254540695000003</v>
      </c>
      <c r="N51" s="278">
        <f>M51*(1+Índices!E$7)*(1+Índices!E$15)</f>
        <v>53.674362189294747</v>
      </c>
      <c r="O51" s="278">
        <f>N51*(1+Índices!F$7)*(1+Índices!F$15)</f>
        <v>56.864932185279955</v>
      </c>
      <c r="P51" s="278">
        <f>O51*(1+Índices!G$7)*(1+Índices!G$15)</f>
        <v>60.090311138829037</v>
      </c>
      <c r="Q51" s="278">
        <f>P51*(1+Índices!H$7)*(1+Índices!H$15)</f>
        <v>63.43734146926181</v>
      </c>
      <c r="R51" s="379" t="s">
        <v>937</v>
      </c>
      <c r="T51" s="190"/>
      <c r="U51" s="364"/>
      <c r="V51" s="190"/>
      <c r="W51" s="190"/>
      <c r="X51" s="190"/>
      <c r="Y51" s="190"/>
      <c r="Z51" s="190"/>
      <c r="AA51" s="190"/>
      <c r="AB51" s="190"/>
      <c r="AC51" s="190"/>
      <c r="AD51" s="190"/>
      <c r="AE51" s="190"/>
      <c r="AF51" s="190"/>
      <c r="AG51" s="190"/>
    </row>
    <row r="52" spans="1:33" ht="50.1" customHeight="1">
      <c r="A52" s="293" t="s">
        <v>601</v>
      </c>
      <c r="B52" s="193" t="s">
        <v>35</v>
      </c>
      <c r="C52" s="237" t="s">
        <v>669</v>
      </c>
      <c r="D52" s="237" t="s">
        <v>364</v>
      </c>
      <c r="E52" s="237" t="s">
        <v>667</v>
      </c>
      <c r="F52" s="237">
        <v>2003</v>
      </c>
      <c r="G52" s="282" t="s">
        <v>482</v>
      </c>
      <c r="H52" s="282"/>
      <c r="I52" s="201" t="s">
        <v>1054</v>
      </c>
      <c r="J52" s="278">
        <v>344.63432313000004</v>
      </c>
      <c r="K52" s="230">
        <v>436.05321843000002</v>
      </c>
      <c r="L52" s="230">
        <v>537.47906047499998</v>
      </c>
      <c r="M52" s="230">
        <v>602.11855785</v>
      </c>
      <c r="N52" s="278">
        <f>M52*(1+Índices!E$7)*(1+Índices!E$15)</f>
        <v>643.09272571169254</v>
      </c>
      <c r="O52" s="278">
        <f>N52*(1+Índices!F$7)*(1+Índices!F$15)</f>
        <v>681.32014512761066</v>
      </c>
      <c r="P52" s="278">
        <f>O52*(1+Índices!G$7)*(1+Índices!G$15)</f>
        <v>719.96462375924875</v>
      </c>
      <c r="Q52" s="278">
        <f>P52*(1+Índices!H$7)*(1+Índices!H$15)</f>
        <v>760.06665330263888</v>
      </c>
      <c r="R52" s="379" t="s">
        <v>937</v>
      </c>
      <c r="T52" s="190"/>
      <c r="U52" s="364"/>
      <c r="V52" s="190"/>
      <c r="W52" s="190"/>
      <c r="X52" s="190"/>
      <c r="Y52" s="190"/>
      <c r="Z52" s="190"/>
      <c r="AA52" s="190"/>
      <c r="AB52" s="190"/>
      <c r="AC52" s="190"/>
      <c r="AD52" s="190"/>
      <c r="AE52" s="190"/>
      <c r="AF52" s="190"/>
      <c r="AG52" s="190"/>
    </row>
    <row r="53" spans="1:33" ht="50.1" customHeight="1">
      <c r="A53" s="293" t="s">
        <v>602</v>
      </c>
      <c r="B53" s="193" t="s">
        <v>35</v>
      </c>
      <c r="C53" s="237" t="s">
        <v>670</v>
      </c>
      <c r="D53" s="237" t="s">
        <v>364</v>
      </c>
      <c r="E53" s="237" t="s">
        <v>667</v>
      </c>
      <c r="F53" s="237">
        <v>2003</v>
      </c>
      <c r="G53" s="282" t="s">
        <v>482</v>
      </c>
      <c r="H53" s="282"/>
      <c r="I53" s="201" t="s">
        <v>1054</v>
      </c>
      <c r="J53" s="278">
        <v>85.60532388</v>
      </c>
      <c r="K53" s="230">
        <v>121.57132638</v>
      </c>
      <c r="L53" s="230">
        <v>134.7285813</v>
      </c>
      <c r="M53" s="230">
        <v>136.42967289000001</v>
      </c>
      <c r="N53" s="278">
        <f>M53*(1+Índices!E$7)*(1+Índices!E$15)</f>
        <v>145.71371213016448</v>
      </c>
      <c r="O53" s="278">
        <f>N53*(1+Índices!F$7)*(1+Índices!F$15)</f>
        <v>154.37538558026566</v>
      </c>
      <c r="P53" s="278">
        <f>O53*(1+Índices!G$7)*(1+Índices!G$15)</f>
        <v>163.13155745037835</v>
      </c>
      <c r="Q53" s="278">
        <f>P53*(1+Índices!H$7)*(1+Índices!H$15)</f>
        <v>172.21798520036441</v>
      </c>
      <c r="R53" s="379" t="s">
        <v>937</v>
      </c>
      <c r="T53" s="190"/>
      <c r="U53" s="364"/>
      <c r="V53" s="190"/>
      <c r="W53" s="190"/>
      <c r="X53" s="190"/>
      <c r="Y53" s="190"/>
      <c r="Z53" s="190"/>
      <c r="AA53" s="190"/>
      <c r="AB53" s="190"/>
      <c r="AC53" s="190"/>
      <c r="AD53" s="190"/>
      <c r="AE53" s="190"/>
      <c r="AF53" s="190"/>
      <c r="AG53" s="190"/>
    </row>
    <row r="54" spans="1:33" ht="50.1" customHeight="1">
      <c r="A54" s="293" t="s">
        <v>603</v>
      </c>
      <c r="B54" s="193" t="s">
        <v>35</v>
      </c>
      <c r="C54" s="237" t="s">
        <v>671</v>
      </c>
      <c r="D54" s="237" t="s">
        <v>364</v>
      </c>
      <c r="E54" s="237" t="s">
        <v>667</v>
      </c>
      <c r="F54" s="237">
        <v>2003</v>
      </c>
      <c r="G54" s="282" t="s">
        <v>482</v>
      </c>
      <c r="H54" s="282"/>
      <c r="I54" s="201" t="s">
        <v>1007</v>
      </c>
      <c r="J54" s="278">
        <v>282.12014212500003</v>
      </c>
      <c r="K54" s="230">
        <v>366.09618604500002</v>
      </c>
      <c r="L54" s="230">
        <v>410.32181740500005</v>
      </c>
      <c r="M54" s="230">
        <v>444.16257571499995</v>
      </c>
      <c r="N54" s="278">
        <f>M54*(1+Índices!E$7)*(1+Índices!E$15)</f>
        <v>474.38783899240565</v>
      </c>
      <c r="O54" s="278">
        <f>N54*(1+Índices!F$7)*(1+Índices!F$15)</f>
        <v>502.58691847492457</v>
      </c>
      <c r="P54" s="278">
        <f>O54*(1+Índices!G$7)*(1+Índices!G$15)</f>
        <v>531.09364849082226</v>
      </c>
      <c r="Q54" s="278">
        <f>P54*(1+Índices!H$7)*(1+Índices!H$15)</f>
        <v>560.67556471176101</v>
      </c>
      <c r="R54" s="379" t="s">
        <v>937</v>
      </c>
      <c r="T54" s="190"/>
      <c r="U54" s="364"/>
      <c r="V54" s="190"/>
      <c r="W54" s="190"/>
      <c r="X54" s="190"/>
      <c r="Y54" s="190"/>
      <c r="Z54" s="190"/>
      <c r="AA54" s="190"/>
      <c r="AB54" s="190"/>
      <c r="AC54" s="190"/>
      <c r="AD54" s="190"/>
      <c r="AE54" s="190"/>
      <c r="AF54" s="190"/>
      <c r="AG54" s="190"/>
    </row>
    <row r="55" spans="1:33" ht="50.1" customHeight="1">
      <c r="A55" s="293" t="s">
        <v>604</v>
      </c>
      <c r="B55" s="193" t="s">
        <v>35</v>
      </c>
      <c r="C55" s="237" t="s">
        <v>672</v>
      </c>
      <c r="D55" s="237" t="s">
        <v>364</v>
      </c>
      <c r="E55" s="237" t="s">
        <v>667</v>
      </c>
      <c r="F55" s="237">
        <v>2003</v>
      </c>
      <c r="G55" s="282" t="s">
        <v>482</v>
      </c>
      <c r="H55" s="282"/>
      <c r="I55" s="201" t="s">
        <v>1054</v>
      </c>
      <c r="J55" s="278">
        <v>0.66688584000000006</v>
      </c>
      <c r="K55" s="230">
        <v>0.92535567000000007</v>
      </c>
      <c r="L55" s="230">
        <v>0.98675245499999997</v>
      </c>
      <c r="M55" s="230">
        <v>1.1179009799999999</v>
      </c>
      <c r="N55" s="278">
        <f>M55*(1+Índices!E$7)*(1+Índices!E$15)</f>
        <v>1.1939741416889997</v>
      </c>
      <c r="O55" s="278">
        <f>N55*(1+Índices!F$7)*(1+Índices!F$15)</f>
        <v>1.2649476552450658</v>
      </c>
      <c r="P55" s="278">
        <f>O55*(1+Índices!G$7)*(1+Índices!G$15)</f>
        <v>1.336695486250566</v>
      </c>
      <c r="Q55" s="278">
        <f>P55*(1+Índices!H$7)*(1+Índices!H$15)</f>
        <v>1.4111494248347225</v>
      </c>
      <c r="R55" s="379" t="s">
        <v>937</v>
      </c>
      <c r="T55" s="190"/>
      <c r="U55" s="364"/>
      <c r="V55" s="190"/>
      <c r="W55" s="190"/>
      <c r="X55" s="190"/>
      <c r="Y55" s="190"/>
      <c r="Z55" s="190"/>
      <c r="AA55" s="190"/>
      <c r="AB55" s="190"/>
      <c r="AC55" s="190"/>
      <c r="AD55" s="190"/>
      <c r="AE55" s="190"/>
      <c r="AF55" s="190"/>
      <c r="AG55" s="190"/>
    </row>
    <row r="56" spans="1:33" ht="50.1" customHeight="1">
      <c r="A56" s="293" t="s">
        <v>605</v>
      </c>
      <c r="B56" s="193" t="s">
        <v>35</v>
      </c>
      <c r="C56" s="237" t="s">
        <v>673</v>
      </c>
      <c r="D56" s="237" t="s">
        <v>364</v>
      </c>
      <c r="E56" s="237" t="s">
        <v>667</v>
      </c>
      <c r="F56" s="237">
        <v>2003</v>
      </c>
      <c r="G56" s="282" t="s">
        <v>482</v>
      </c>
      <c r="H56" s="282"/>
      <c r="I56" s="201" t="s">
        <v>1007</v>
      </c>
      <c r="J56" s="278">
        <v>0.21249268500000001</v>
      </c>
      <c r="K56" s="230">
        <v>0.32832609000000001</v>
      </c>
      <c r="L56" s="230">
        <v>0.42971128500000005</v>
      </c>
      <c r="M56" s="230">
        <v>0.49816257000000008</v>
      </c>
      <c r="N56" s="278">
        <f>M56*(1+Índices!E$7)*(1+Índices!E$15)</f>
        <v>0.53206253288850003</v>
      </c>
      <c r="O56" s="278">
        <f>N56*(1+Índices!F$7)*(1+Índices!F$15)</f>
        <v>0.56368997444868163</v>
      </c>
      <c r="P56" s="278">
        <f>O56*(1+Índices!G$7)*(1+Índices!G$15)</f>
        <v>0.59566246979941095</v>
      </c>
      <c r="Q56" s="278">
        <f>P56*(1+Índices!H$7)*(1+Índices!H$15)</f>
        <v>0.62884086936723815</v>
      </c>
      <c r="R56" s="379" t="s">
        <v>937</v>
      </c>
      <c r="T56" s="190"/>
      <c r="U56" s="364"/>
      <c r="V56" s="190"/>
      <c r="W56" s="190"/>
      <c r="X56" s="190"/>
      <c r="Y56" s="190"/>
      <c r="Z56" s="190"/>
      <c r="AA56" s="190"/>
      <c r="AB56" s="190"/>
      <c r="AC56" s="190"/>
      <c r="AD56" s="190"/>
      <c r="AE56" s="190"/>
      <c r="AF56" s="190"/>
      <c r="AG56" s="190"/>
    </row>
    <row r="57" spans="1:33" ht="50.1" customHeight="1">
      <c r="A57" s="293" t="s">
        <v>606</v>
      </c>
      <c r="B57" s="193" t="s">
        <v>35</v>
      </c>
      <c r="C57" s="237" t="s">
        <v>674</v>
      </c>
      <c r="D57" s="237" t="s">
        <v>364</v>
      </c>
      <c r="E57" s="237" t="s">
        <v>667</v>
      </c>
      <c r="F57" s="237">
        <v>2003</v>
      </c>
      <c r="G57" s="282" t="s">
        <v>482</v>
      </c>
      <c r="H57" s="282"/>
      <c r="I57" s="201" t="s">
        <v>1054</v>
      </c>
      <c r="J57" s="278">
        <v>12.771656985000002</v>
      </c>
      <c r="K57" s="230">
        <v>14.601168615000001</v>
      </c>
      <c r="L57" s="230">
        <v>14.708736195000002</v>
      </c>
      <c r="M57" s="230">
        <v>15.780754470000002</v>
      </c>
      <c r="N57" s="278">
        <f>M57*(1+Índices!E$7)*(1+Índices!E$15)</f>
        <v>16.8546348116835</v>
      </c>
      <c r="O57" s="278">
        <f>N57*(1+Índices!F$7)*(1+Índices!F$15)</f>
        <v>17.856526402566171</v>
      </c>
      <c r="P57" s="278">
        <f>O57*(1+Índices!G$7)*(1+Índices!G$15)</f>
        <v>18.869348580119727</v>
      </c>
      <c r="Q57" s="278">
        <f>P57*(1+Índices!H$7)*(1+Índices!H$15)</f>
        <v>19.920371296032393</v>
      </c>
      <c r="R57" s="379" t="s">
        <v>937</v>
      </c>
      <c r="T57" s="190"/>
      <c r="U57" s="364"/>
      <c r="V57" s="190"/>
      <c r="W57" s="190"/>
      <c r="X57" s="190"/>
      <c r="Y57" s="190"/>
      <c r="Z57" s="190"/>
      <c r="AA57" s="190"/>
      <c r="AB57" s="190"/>
      <c r="AC57" s="190"/>
      <c r="AD57" s="190"/>
      <c r="AE57" s="190"/>
      <c r="AF57" s="190"/>
      <c r="AG57" s="190"/>
    </row>
    <row r="58" spans="1:33" ht="50.1" customHeight="1">
      <c r="A58" s="293" t="s">
        <v>607</v>
      </c>
      <c r="B58" s="193" t="s">
        <v>35</v>
      </c>
      <c r="C58" s="237" t="s">
        <v>675</v>
      </c>
      <c r="D58" s="237" t="s">
        <v>364</v>
      </c>
      <c r="E58" s="237" t="s">
        <v>667</v>
      </c>
      <c r="F58" s="237">
        <v>2003</v>
      </c>
      <c r="G58" s="282" t="s">
        <v>482</v>
      </c>
      <c r="H58" s="282"/>
      <c r="I58" s="201" t="s">
        <v>1054</v>
      </c>
      <c r="J58" s="278">
        <v>6.9473995650000004</v>
      </c>
      <c r="K58" s="230">
        <v>11.438087340000001</v>
      </c>
      <c r="L58" s="230">
        <v>19.400588475000003</v>
      </c>
      <c r="M58" s="230">
        <v>25.172530920000003</v>
      </c>
      <c r="N58" s="278">
        <f>M58*(1+Índices!E$7)*(1+Índices!E$15)</f>
        <v>26.885521649106003</v>
      </c>
      <c r="O58" s="278">
        <f>N58*(1+Índices!F$7)*(1+Índices!F$15)</f>
        <v>28.483680159076279</v>
      </c>
      <c r="P58" s="278">
        <f>O58*(1+Índices!G$7)*(1+Índices!G$15)</f>
        <v>30.099274497699088</v>
      </c>
      <c r="Q58" s="278">
        <f>P58*(1+Índices!H$7)*(1+Índices!H$15)</f>
        <v>31.775804087220926</v>
      </c>
      <c r="R58" s="379" t="s">
        <v>937</v>
      </c>
      <c r="T58" s="190"/>
      <c r="U58" s="364"/>
      <c r="V58" s="190"/>
      <c r="W58" s="190"/>
      <c r="X58" s="190"/>
      <c r="Y58" s="190"/>
      <c r="Z58" s="190"/>
      <c r="AA58" s="190"/>
      <c r="AB58" s="190"/>
      <c r="AC58" s="190"/>
      <c r="AD58" s="190"/>
      <c r="AE58" s="190"/>
      <c r="AF58" s="190"/>
      <c r="AG58" s="190"/>
    </row>
    <row r="59" spans="1:33" ht="50.1" customHeight="1">
      <c r="A59" s="293" t="s">
        <v>608</v>
      </c>
      <c r="B59" s="193" t="s">
        <v>35</v>
      </c>
      <c r="C59" s="237" t="s">
        <v>676</v>
      </c>
      <c r="D59" s="237" t="s">
        <v>364</v>
      </c>
      <c r="E59" s="237" t="s">
        <v>667</v>
      </c>
      <c r="F59" s="237">
        <v>2003</v>
      </c>
      <c r="G59" s="282" t="s">
        <v>482</v>
      </c>
      <c r="H59" s="282"/>
      <c r="I59" s="201" t="s">
        <v>1054</v>
      </c>
      <c r="J59" s="278">
        <v>10.510664010000001</v>
      </c>
      <c r="K59" s="230">
        <v>14.987204265000001</v>
      </c>
      <c r="L59" s="230">
        <v>20.171364899999997</v>
      </c>
      <c r="M59" s="230">
        <v>25.606915559999997</v>
      </c>
      <c r="N59" s="278">
        <f>M59*(1+Índices!E$7)*(1+Índices!E$15)</f>
        <v>27.349466163857997</v>
      </c>
      <c r="O59" s="278">
        <f>N59*(1+Índices!F$7)*(1+Índices!F$15)</f>
        <v>28.975202969837632</v>
      </c>
      <c r="P59" s="278">
        <f>O59*(1+Índices!G$7)*(1+Índices!G$15)</f>
        <v>30.618676482286826</v>
      </c>
      <c r="Q59" s="278">
        <f>P59*(1+Índices!H$7)*(1+Índices!H$15)</f>
        <v>32.3241367623502</v>
      </c>
      <c r="R59" s="379" t="s">
        <v>937</v>
      </c>
      <c r="T59" s="190"/>
      <c r="U59" s="364"/>
      <c r="V59" s="190"/>
      <c r="W59" s="190"/>
      <c r="X59" s="190"/>
      <c r="Y59" s="190"/>
      <c r="Z59" s="190"/>
      <c r="AA59" s="190"/>
      <c r="AB59" s="190"/>
      <c r="AC59" s="190"/>
      <c r="AD59" s="190"/>
      <c r="AE59" s="190"/>
      <c r="AF59" s="190"/>
      <c r="AG59" s="190"/>
    </row>
    <row r="60" spans="1:33" ht="50.1" customHeight="1">
      <c r="A60" s="293" t="s">
        <v>609</v>
      </c>
      <c r="B60" s="193" t="s">
        <v>35</v>
      </c>
      <c r="C60" s="237" t="s">
        <v>677</v>
      </c>
      <c r="D60" s="237" t="s">
        <v>364</v>
      </c>
      <c r="E60" s="237" t="s">
        <v>667</v>
      </c>
      <c r="F60" s="237">
        <v>2003</v>
      </c>
      <c r="G60" s="282" t="s">
        <v>482</v>
      </c>
      <c r="H60" s="282"/>
      <c r="I60" s="201" t="s">
        <v>1054</v>
      </c>
      <c r="J60" s="278">
        <v>2.1806585700000003</v>
      </c>
      <c r="K60" s="230">
        <v>3.0271693500000003</v>
      </c>
      <c r="L60" s="230">
        <v>3.8946770099999997</v>
      </c>
      <c r="M60" s="230">
        <v>4.5354738299999999</v>
      </c>
      <c r="N60" s="278">
        <f>M60*(1+Índices!E$7)*(1+Índices!E$15)</f>
        <v>4.8441128241314999</v>
      </c>
      <c r="O60" s="278">
        <f>N60*(1+Índices!F$7)*(1+Índices!F$15)</f>
        <v>5.1320618635506152</v>
      </c>
      <c r="P60" s="278">
        <f>O60*(1+Índices!G$7)*(1+Índices!G$15)</f>
        <v>5.4231524124512065</v>
      </c>
      <c r="Q60" s="278">
        <f>P60*(1+Índices!H$7)*(1+Índices!H$15)</f>
        <v>5.7252220018247382</v>
      </c>
      <c r="R60" s="379" t="s">
        <v>937</v>
      </c>
      <c r="T60" s="190"/>
      <c r="U60" s="364"/>
      <c r="V60" s="190"/>
      <c r="W60" s="190"/>
      <c r="X60" s="190"/>
      <c r="Y60" s="190"/>
      <c r="Z60" s="190"/>
      <c r="AA60" s="190"/>
      <c r="AB60" s="190"/>
      <c r="AC60" s="190"/>
      <c r="AD60" s="190"/>
      <c r="AE60" s="190"/>
      <c r="AF60" s="190"/>
      <c r="AG60" s="190"/>
    </row>
    <row r="61" spans="1:33" ht="50.1" customHeight="1">
      <c r="A61" s="293" t="s">
        <v>610</v>
      </c>
      <c r="B61" s="193" t="s">
        <v>35</v>
      </c>
      <c r="C61" s="237" t="s">
        <v>678</v>
      </c>
      <c r="D61" s="237" t="s">
        <v>364</v>
      </c>
      <c r="E61" s="237" t="s">
        <v>667</v>
      </c>
      <c r="F61" s="237">
        <v>2003</v>
      </c>
      <c r="G61" s="282" t="s">
        <v>482</v>
      </c>
      <c r="H61" s="282"/>
      <c r="I61" s="201" t="s">
        <v>1054</v>
      </c>
      <c r="J61" s="278">
        <v>1.4391309300000001</v>
      </c>
      <c r="K61" s="230">
        <v>2.7831446700000004</v>
      </c>
      <c r="L61" s="230">
        <v>4.1072706300000004</v>
      </c>
      <c r="M61" s="230">
        <v>3.3509383050000001</v>
      </c>
      <c r="N61" s="278">
        <f>M61*(1+Índices!E$7)*(1+Índices!E$15)</f>
        <v>3.5789696566552496</v>
      </c>
      <c r="O61" s="278">
        <f>N61*(1+Índices!F$7)*(1+Índices!F$15)</f>
        <v>3.7917146756420466</v>
      </c>
      <c r="P61" s="278">
        <f>O61*(1+Índices!G$7)*(1+Índices!G$15)</f>
        <v>4.0067807320444642</v>
      </c>
      <c r="Q61" s="278">
        <f>P61*(1+Índices!H$7)*(1+Índices!H$15)</f>
        <v>4.2299584188193409</v>
      </c>
      <c r="R61" s="379" t="s">
        <v>937</v>
      </c>
      <c r="T61" s="190"/>
      <c r="U61" s="364"/>
      <c r="V61" s="190"/>
      <c r="W61" s="190"/>
      <c r="X61" s="190"/>
      <c r="Y61" s="190"/>
      <c r="Z61" s="190"/>
      <c r="AA61" s="190"/>
      <c r="AB61" s="190"/>
      <c r="AC61" s="190"/>
      <c r="AD61" s="190"/>
      <c r="AE61" s="190"/>
      <c r="AF61" s="190"/>
      <c r="AG61" s="190"/>
    </row>
    <row r="62" spans="1:33" ht="50.1" customHeight="1">
      <c r="A62" s="293" t="s">
        <v>611</v>
      </c>
      <c r="B62" s="193" t="s">
        <v>35</v>
      </c>
      <c r="C62" s="237" t="s">
        <v>679</v>
      </c>
      <c r="D62" s="237" t="s">
        <v>364</v>
      </c>
      <c r="E62" s="237" t="s">
        <v>667</v>
      </c>
      <c r="F62" s="237">
        <v>2003</v>
      </c>
      <c r="G62" s="282" t="s">
        <v>482</v>
      </c>
      <c r="H62" s="282"/>
      <c r="I62" s="201" t="s">
        <v>1054</v>
      </c>
      <c r="J62" s="278">
        <v>0.74052996000000004</v>
      </c>
      <c r="K62" s="230">
        <v>0.70721940000000005</v>
      </c>
      <c r="L62" s="230">
        <v>0.72689329499999999</v>
      </c>
      <c r="M62" s="230">
        <v>0.76703620499999992</v>
      </c>
      <c r="N62" s="278">
        <f>M62*(1+Índices!E$7)*(1+Índices!E$15)</f>
        <v>0.81923301875024979</v>
      </c>
      <c r="O62" s="278">
        <f>N62*(1+Índices!F$7)*(1+Índices!F$15)</f>
        <v>0.8679307616340256</v>
      </c>
      <c r="P62" s="278">
        <f>O62*(1+Índices!G$7)*(1+Índices!G$15)</f>
        <v>0.9171597944339076</v>
      </c>
      <c r="Q62" s="278">
        <f>P62*(1+Índices!H$7)*(1+Índices!H$15)</f>
        <v>0.96824559498387619</v>
      </c>
      <c r="R62" s="379" t="s">
        <v>937</v>
      </c>
      <c r="T62" s="190"/>
      <c r="U62" s="364"/>
      <c r="V62" s="190"/>
      <c r="W62" s="190"/>
      <c r="X62" s="190"/>
      <c r="Y62" s="190"/>
      <c r="Z62" s="190"/>
      <c r="AA62" s="190"/>
      <c r="AB62" s="190"/>
      <c r="AC62" s="190"/>
      <c r="AD62" s="190"/>
      <c r="AE62" s="190"/>
      <c r="AF62" s="190"/>
      <c r="AG62" s="190"/>
    </row>
    <row r="63" spans="1:33" ht="50.1" customHeight="1">
      <c r="A63" s="293" t="s">
        <v>612</v>
      </c>
      <c r="B63" s="193" t="s">
        <v>35</v>
      </c>
      <c r="C63" s="237" t="s">
        <v>680</v>
      </c>
      <c r="D63" s="237" t="s">
        <v>364</v>
      </c>
      <c r="E63" s="237" t="s">
        <v>667</v>
      </c>
      <c r="F63" s="237">
        <v>2003</v>
      </c>
      <c r="G63" s="282" t="s">
        <v>482</v>
      </c>
      <c r="H63" s="282"/>
      <c r="I63" s="201" t="s">
        <v>1054</v>
      </c>
      <c r="J63" s="278">
        <v>17.318573595000004</v>
      </c>
      <c r="K63" s="230">
        <v>23.655366630000003</v>
      </c>
      <c r="L63" s="230">
        <v>28.425369974999999</v>
      </c>
      <c r="M63" s="230">
        <v>29.503984500000005</v>
      </c>
      <c r="N63" s="278">
        <f>M63*(1+Índices!E$7)*(1+Índices!E$15)</f>
        <v>31.511730645225004</v>
      </c>
      <c r="O63" s="278">
        <f>N63*(1+Índices!F$7)*(1+Índices!F$15)</f>
        <v>33.3848853175366</v>
      </c>
      <c r="P63" s="278">
        <f>O63*(1+Índices!G$7)*(1+Índices!G$15)</f>
        <v>35.278476012747277</v>
      </c>
      <c r="Q63" s="278">
        <f>P63*(1+Índices!H$7)*(1+Índices!H$15)</f>
        <v>37.2434871266573</v>
      </c>
      <c r="R63" s="379" t="s">
        <v>937</v>
      </c>
      <c r="T63" s="190"/>
      <c r="U63" s="364"/>
      <c r="V63" s="190"/>
      <c r="W63" s="190"/>
      <c r="X63" s="190"/>
      <c r="Y63" s="190"/>
      <c r="Z63" s="190"/>
      <c r="AA63" s="190"/>
      <c r="AB63" s="190"/>
      <c r="AC63" s="190"/>
      <c r="AD63" s="190"/>
      <c r="AE63" s="190"/>
      <c r="AF63" s="190"/>
      <c r="AG63" s="190"/>
    </row>
    <row r="64" spans="1:33" ht="50.1" customHeight="1">
      <c r="A64" s="293" t="s">
        <v>613</v>
      </c>
      <c r="B64" s="193" t="s">
        <v>35</v>
      </c>
      <c r="C64" s="237" t="s">
        <v>681</v>
      </c>
      <c r="D64" s="237" t="s">
        <v>364</v>
      </c>
      <c r="E64" s="237" t="s">
        <v>667</v>
      </c>
      <c r="F64" s="237">
        <v>2003</v>
      </c>
      <c r="G64" s="282" t="s">
        <v>482</v>
      </c>
      <c r="H64" s="282"/>
      <c r="I64" s="201" t="s">
        <v>1054</v>
      </c>
      <c r="J64" s="278">
        <v>8.5044825000000018E-2</v>
      </c>
      <c r="K64" s="230">
        <v>0.12832631999999999</v>
      </c>
      <c r="L64" s="230">
        <v>0.161186475</v>
      </c>
      <c r="M64" s="230">
        <v>0.17783801999999999</v>
      </c>
      <c r="N64" s="278">
        <f>M64*(1+Índices!E$7)*(1+Índices!E$15)</f>
        <v>0.18993989726099997</v>
      </c>
      <c r="O64" s="278">
        <f>N64*(1+Índices!F$7)*(1+Índices!F$15)</f>
        <v>0.20123051185841626</v>
      </c>
      <c r="P64" s="278">
        <f>O64*(1+Índices!G$7)*(1+Índices!G$15)</f>
        <v>0.21264430649102564</v>
      </c>
      <c r="Q64" s="278">
        <f>P64*(1+Índices!H$7)*(1+Índices!H$15)</f>
        <v>0.22448859436257576</v>
      </c>
      <c r="R64" s="379" t="s">
        <v>937</v>
      </c>
      <c r="T64" s="190"/>
      <c r="U64" s="364"/>
      <c r="V64" s="190"/>
      <c r="W64" s="190"/>
      <c r="X64" s="190"/>
      <c r="Y64" s="190"/>
      <c r="Z64" s="190"/>
      <c r="AA64" s="190"/>
      <c r="AB64" s="190"/>
      <c r="AC64" s="190"/>
      <c r="AD64" s="190"/>
      <c r="AE64" s="190"/>
      <c r="AF64" s="190"/>
      <c r="AG64" s="190"/>
    </row>
    <row r="65" spans="1:33" ht="50.1" customHeight="1">
      <c r="A65" s="293" t="s">
        <v>614</v>
      </c>
      <c r="B65" s="193" t="s">
        <v>35</v>
      </c>
      <c r="C65" s="237" t="s">
        <v>682</v>
      </c>
      <c r="D65" s="237" t="s">
        <v>364</v>
      </c>
      <c r="E65" s="237" t="s">
        <v>667</v>
      </c>
      <c r="F65" s="237">
        <v>2003</v>
      </c>
      <c r="G65" s="282" t="s">
        <v>482</v>
      </c>
      <c r="H65" s="282"/>
      <c r="I65" s="201" t="s">
        <v>1054</v>
      </c>
      <c r="J65" s="278">
        <v>1.0332459900000002</v>
      </c>
      <c r="K65" s="230">
        <v>1.7648465699999998</v>
      </c>
      <c r="L65" s="230">
        <v>1.7108595600000001</v>
      </c>
      <c r="M65" s="230">
        <v>1.8991734599999999</v>
      </c>
      <c r="N65" s="278">
        <f>M65*(1+Índices!E$7)*(1+Índices!E$15)</f>
        <v>2.0284122139529996</v>
      </c>
      <c r="O65" s="278">
        <f>N65*(1+Índices!F$7)*(1+Índices!F$15)</f>
        <v>2.1489873057725193</v>
      </c>
      <c r="P65" s="278">
        <f>O65*(1+Índices!G$7)*(1+Índices!G$15)</f>
        <v>2.2708778657559368</v>
      </c>
      <c r="Q65" s="278">
        <f>P65*(1+Índices!H$7)*(1+Índices!H$15)</f>
        <v>2.3973657628785423</v>
      </c>
      <c r="R65" s="379" t="s">
        <v>937</v>
      </c>
      <c r="T65" s="190"/>
      <c r="U65" s="364"/>
      <c r="V65" s="190"/>
      <c r="W65" s="190"/>
      <c r="X65" s="190"/>
      <c r="Y65" s="190"/>
      <c r="Z65" s="190"/>
      <c r="AA65" s="190"/>
      <c r="AB65" s="190"/>
      <c r="AC65" s="190"/>
      <c r="AD65" s="190"/>
      <c r="AE65" s="190"/>
      <c r="AF65" s="190"/>
      <c r="AG65" s="190"/>
    </row>
    <row r="66" spans="1:33" ht="50.1" customHeight="1">
      <c r="A66" s="293" t="s">
        <v>615</v>
      </c>
      <c r="B66" s="193" t="s">
        <v>35</v>
      </c>
      <c r="C66" s="237" t="s">
        <v>683</v>
      </c>
      <c r="D66" s="237" t="s">
        <v>364</v>
      </c>
      <c r="E66" s="237" t="s">
        <v>667</v>
      </c>
      <c r="F66" s="237">
        <v>2003</v>
      </c>
      <c r="G66" s="282" t="s">
        <v>482</v>
      </c>
      <c r="H66" s="282"/>
      <c r="I66" s="201" t="s">
        <v>1054</v>
      </c>
      <c r="J66" s="278">
        <v>0.71348054999999999</v>
      </c>
      <c r="K66" s="230">
        <v>0.90668411999999998</v>
      </c>
      <c r="L66" s="230">
        <v>1.0782745050000002</v>
      </c>
      <c r="M66" s="230">
        <v>1.3627114200000001</v>
      </c>
      <c r="N66" s="278">
        <f>M66*(1+Índices!E$7)*(1+Índices!E$15)</f>
        <v>1.455443932131</v>
      </c>
      <c r="O66" s="278">
        <f>N66*(1+Índices!F$7)*(1+Índices!F$15)</f>
        <v>1.5419600182340609</v>
      </c>
      <c r="P66" s="278">
        <f>O66*(1+Índices!G$7)*(1+Índices!G$15)</f>
        <v>1.6294199904682971</v>
      </c>
      <c r="Q66" s="278">
        <f>P66*(1+Índices!H$7)*(1+Índices!H$15)</f>
        <v>1.7201786839373812</v>
      </c>
      <c r="R66" s="379" t="s">
        <v>937</v>
      </c>
      <c r="T66" s="190"/>
      <c r="U66" s="364"/>
      <c r="V66" s="190"/>
      <c r="W66" s="190"/>
      <c r="X66" s="190"/>
      <c r="Y66" s="190"/>
      <c r="Z66" s="190"/>
      <c r="AA66" s="190"/>
      <c r="AB66" s="190"/>
      <c r="AC66" s="190"/>
      <c r="AD66" s="190"/>
      <c r="AE66" s="190"/>
      <c r="AF66" s="190"/>
      <c r="AG66" s="190"/>
    </row>
    <row r="67" spans="1:33" ht="50.1" customHeight="1">
      <c r="A67" s="293" t="s">
        <v>616</v>
      </c>
      <c r="B67" s="193" t="s">
        <v>35</v>
      </c>
      <c r="C67" s="237" t="s">
        <v>684</v>
      </c>
      <c r="D67" s="237" t="s">
        <v>364</v>
      </c>
      <c r="E67" s="237" t="s">
        <v>667</v>
      </c>
      <c r="F67" s="237">
        <v>2003</v>
      </c>
      <c r="G67" s="282" t="s">
        <v>482</v>
      </c>
      <c r="H67" s="282"/>
      <c r="I67" s="201" t="s">
        <v>1054</v>
      </c>
      <c r="J67" s="278">
        <v>7.0393897649999992</v>
      </c>
      <c r="K67" s="230">
        <v>10.397508930000001</v>
      </c>
      <c r="L67" s="230">
        <v>15.591545580000002</v>
      </c>
      <c r="M67" s="230">
        <v>20.737995885</v>
      </c>
      <c r="N67" s="278">
        <f>M67*(1+Índices!E$7)*(1+Índices!E$15)</f>
        <v>22.149216504974248</v>
      </c>
      <c r="O67" s="278">
        <f>N67*(1+Índices!F$7)*(1+Índices!F$15)</f>
        <v>23.465834397258135</v>
      </c>
      <c r="P67" s="278">
        <f>O67*(1+Índices!G$7)*(1+Índices!G$15)</f>
        <v>24.796816524270618</v>
      </c>
      <c r="Q67" s="278">
        <f>P67*(1+Índices!H$7)*(1+Índices!H$15)</f>
        <v>26.177999204672492</v>
      </c>
      <c r="R67" s="379" t="s">
        <v>937</v>
      </c>
      <c r="T67" s="190"/>
      <c r="U67" s="364"/>
      <c r="V67" s="190"/>
      <c r="W67" s="190"/>
      <c r="X67" s="190"/>
      <c r="Y67" s="190"/>
      <c r="Z67" s="190"/>
      <c r="AA67" s="190"/>
      <c r="AB67" s="190"/>
      <c r="AC67" s="190"/>
      <c r="AD67" s="190"/>
      <c r="AE67" s="190"/>
      <c r="AF67" s="190"/>
      <c r="AG67" s="190"/>
    </row>
    <row r="68" spans="1:33" ht="50.1" customHeight="1">
      <c r="A68" s="293" t="s">
        <v>617</v>
      </c>
      <c r="B68" s="193" t="s">
        <v>35</v>
      </c>
      <c r="C68" s="237" t="s">
        <v>685</v>
      </c>
      <c r="D68" s="237" t="s">
        <v>364</v>
      </c>
      <c r="E68" s="237" t="s">
        <v>667</v>
      </c>
      <c r="F68" s="237">
        <v>2003</v>
      </c>
      <c r="G68" s="282" t="s">
        <v>482</v>
      </c>
      <c r="H68" s="282"/>
      <c r="I68" s="201" t="s">
        <v>1054</v>
      </c>
      <c r="J68" s="281">
        <v>4.2668623350000008</v>
      </c>
      <c r="K68" s="230">
        <v>4.1304438149999996</v>
      </c>
      <c r="L68" s="230">
        <v>5.3485763100000003</v>
      </c>
      <c r="M68" s="230">
        <v>5.8573658399999999</v>
      </c>
      <c r="N68" s="278">
        <f>M68*(1+Índices!E$7)*(1+Índices!E$15)</f>
        <v>6.2559595854119996</v>
      </c>
      <c r="O68" s="278">
        <f>N68*(1+Índices!F$7)*(1+Índices!F$15)</f>
        <v>6.6278331603399678</v>
      </c>
      <c r="P68" s="278">
        <f>O68*(1+Índices!G$7)*(1+Índices!G$15)</f>
        <v>7.0037638571944516</v>
      </c>
      <c r="Q68" s="278">
        <f>P68*(1+Índices!H$7)*(1+Índices!H$15)</f>
        <v>7.3938735040401822</v>
      </c>
      <c r="R68" s="379" t="s">
        <v>937</v>
      </c>
      <c r="T68" s="190"/>
      <c r="U68" s="364"/>
      <c r="V68" s="190"/>
      <c r="W68" s="190"/>
      <c r="X68" s="190"/>
      <c r="Y68" s="190"/>
      <c r="Z68" s="190"/>
      <c r="AA68" s="190"/>
      <c r="AB68" s="190"/>
      <c r="AC68" s="190"/>
      <c r="AD68" s="190"/>
      <c r="AE68" s="190"/>
      <c r="AF68" s="190"/>
      <c r="AG68" s="190"/>
    </row>
    <row r="69" spans="1:33" ht="50.1" customHeight="1">
      <c r="A69" s="293" t="s">
        <v>618</v>
      </c>
      <c r="B69" s="193" t="s">
        <v>35</v>
      </c>
      <c r="C69" s="237" t="s">
        <v>686</v>
      </c>
      <c r="D69" s="237" t="s">
        <v>364</v>
      </c>
      <c r="E69" s="237" t="s">
        <v>667</v>
      </c>
      <c r="F69" s="237">
        <v>2003</v>
      </c>
      <c r="G69" s="282" t="s">
        <v>482</v>
      </c>
      <c r="H69" s="282"/>
      <c r="I69" s="201" t="s">
        <v>1054</v>
      </c>
      <c r="J69" s="278">
        <v>5.0667636000000007</v>
      </c>
      <c r="K69" s="230">
        <v>7.3087139250000011</v>
      </c>
      <c r="L69" s="230">
        <v>7.5809279700000012</v>
      </c>
      <c r="M69" s="230">
        <v>8.4931813350000009</v>
      </c>
      <c r="N69" s="278">
        <f>M69*(1+Índices!E$7)*(1+Índices!E$15)</f>
        <v>9.0711423248467504</v>
      </c>
      <c r="O69" s="278">
        <f>N69*(1+Índices!F$7)*(1+Índices!F$15)</f>
        <v>9.610359063536567</v>
      </c>
      <c r="P69" s="278">
        <f>O69*(1+Índices!G$7)*(1+Índices!G$15)</f>
        <v>10.155458629620362</v>
      </c>
      <c r="Q69" s="278">
        <f>P69*(1+Índices!H$7)*(1+Índices!H$15)</f>
        <v>10.721117675290216</v>
      </c>
      <c r="R69" s="379" t="s">
        <v>937</v>
      </c>
      <c r="T69" s="190"/>
      <c r="U69" s="364"/>
      <c r="V69" s="190"/>
      <c r="W69" s="190"/>
      <c r="X69" s="190"/>
      <c r="Y69" s="190"/>
      <c r="Z69" s="190"/>
      <c r="AA69" s="190"/>
      <c r="AB69" s="190"/>
      <c r="AC69" s="190"/>
      <c r="AD69" s="190"/>
      <c r="AE69" s="190"/>
      <c r="AF69" s="190"/>
      <c r="AG69" s="190"/>
    </row>
    <row r="70" spans="1:33" ht="50.1" customHeight="1">
      <c r="A70" s="293" t="s">
        <v>619</v>
      </c>
      <c r="B70" s="193" t="s">
        <v>35</v>
      </c>
      <c r="C70" s="237" t="s">
        <v>687</v>
      </c>
      <c r="D70" s="237" t="s">
        <v>364</v>
      </c>
      <c r="E70" s="237" t="s">
        <v>667</v>
      </c>
      <c r="F70" s="237">
        <v>2003</v>
      </c>
      <c r="G70" s="282" t="s">
        <v>482</v>
      </c>
      <c r="H70" s="282"/>
      <c r="I70" s="201" t="s">
        <v>1054</v>
      </c>
      <c r="J70" s="278">
        <v>5.6342901450000005</v>
      </c>
      <c r="K70" s="230">
        <v>7.2441462149999998</v>
      </c>
      <c r="L70" s="230">
        <v>6.763491779999999</v>
      </c>
      <c r="M70" s="230">
        <v>6.9821694599999997</v>
      </c>
      <c r="N70" s="278">
        <f>M70*(1+Índices!E$7)*(1+Índices!E$15)</f>
        <v>7.4573060917529999</v>
      </c>
      <c r="O70" s="278">
        <f>N70*(1+Índices!F$7)*(1+Índices!F$15)</f>
        <v>7.9005914163799273</v>
      </c>
      <c r="P70" s="278">
        <f>O70*(1+Índices!G$7)*(1+Índices!G$15)</f>
        <v>8.3487129615169984</v>
      </c>
      <c r="Q70" s="278">
        <f>P70*(1+Índices!H$7)*(1+Índices!H$15)</f>
        <v>8.813736273473495</v>
      </c>
      <c r="R70" s="379" t="s">
        <v>937</v>
      </c>
      <c r="T70" s="190"/>
      <c r="U70" s="364"/>
      <c r="V70" s="190"/>
      <c r="W70" s="190"/>
      <c r="X70" s="190"/>
      <c r="Y70" s="190"/>
      <c r="Z70" s="190"/>
      <c r="AA70" s="190"/>
      <c r="AB70" s="190"/>
      <c r="AC70" s="190"/>
      <c r="AD70" s="190"/>
      <c r="AE70" s="190"/>
      <c r="AF70" s="190"/>
      <c r="AG70" s="190"/>
    </row>
    <row r="71" spans="1:33" ht="50.1" customHeight="1">
      <c r="A71" s="293" t="s">
        <v>620</v>
      </c>
      <c r="B71" s="193" t="s">
        <v>35</v>
      </c>
      <c r="C71" s="237" t="s">
        <v>688</v>
      </c>
      <c r="D71" s="237" t="s">
        <v>364</v>
      </c>
      <c r="E71" s="237" t="s">
        <v>667</v>
      </c>
      <c r="F71" s="237">
        <v>2003</v>
      </c>
      <c r="G71" s="282" t="s">
        <v>482</v>
      </c>
      <c r="H71" s="282"/>
      <c r="I71" s="201" t="s">
        <v>1054</v>
      </c>
      <c r="J71" s="278">
        <v>0.51976056000000004</v>
      </c>
      <c r="K71" s="230">
        <v>0.86041997999999997</v>
      </c>
      <c r="L71" s="230">
        <v>0.56927561999999998</v>
      </c>
      <c r="M71" s="230">
        <v>0.46681576499999999</v>
      </c>
      <c r="N71" s="278">
        <f>M71*(1+Índices!E$7)*(1+Índices!E$15)</f>
        <v>0.49858257780824999</v>
      </c>
      <c r="O71" s="278">
        <f>N71*(1+Índices!F$7)*(1+Índices!F$15)</f>
        <v>0.52821986735192039</v>
      </c>
      <c r="P71" s="278">
        <f>O71*(1+Índices!G$7)*(1+Índices!G$15)</f>
        <v>0.55818049822812132</v>
      </c>
      <c r="Q71" s="278">
        <f>P71*(1+Índices!H$7)*(1+Índices!H$15)</f>
        <v>0.5892711519794277</v>
      </c>
      <c r="R71" s="379" t="s">
        <v>937</v>
      </c>
      <c r="T71" s="190"/>
      <c r="U71" s="364"/>
      <c r="V71" s="190"/>
      <c r="W71" s="190"/>
      <c r="X71" s="190"/>
      <c r="Y71" s="190"/>
      <c r="Z71" s="190"/>
      <c r="AA71" s="190"/>
      <c r="AB71" s="190"/>
      <c r="AC71" s="190"/>
      <c r="AD71" s="190"/>
      <c r="AE71" s="190"/>
      <c r="AF71" s="190"/>
      <c r="AG71" s="190"/>
    </row>
    <row r="72" spans="1:33" ht="50.1" customHeight="1">
      <c r="A72" s="293" t="s">
        <v>621</v>
      </c>
      <c r="B72" s="193" t="s">
        <v>35</v>
      </c>
      <c r="C72" s="237" t="s">
        <v>689</v>
      </c>
      <c r="D72" s="237" t="s">
        <v>364</v>
      </c>
      <c r="E72" s="237" t="s">
        <v>667</v>
      </c>
      <c r="F72" s="237">
        <v>2003</v>
      </c>
      <c r="G72" s="282" t="s">
        <v>482</v>
      </c>
      <c r="H72" s="282"/>
      <c r="I72" s="201" t="s">
        <v>1054</v>
      </c>
      <c r="J72" s="278">
        <v>21.542480940000001</v>
      </c>
      <c r="K72" s="230">
        <v>24.227080485000002</v>
      </c>
      <c r="L72" s="230">
        <v>24.644322030000001</v>
      </c>
      <c r="M72" s="230">
        <v>29.82823707</v>
      </c>
      <c r="N72" s="278">
        <f>M72*(1+Índices!E$7)*(1+Índices!E$15)</f>
        <v>31.858048602613501</v>
      </c>
      <c r="O72" s="278">
        <f>N72*(1+Índices!F$7)*(1+Índices!F$15)</f>
        <v>33.751789484781078</v>
      </c>
      <c r="P72" s="278">
        <f>O72*(1+Índices!G$7)*(1+Índices!G$15)</f>
        <v>35.666190984357861</v>
      </c>
      <c r="Q72" s="278">
        <f>P72*(1+Índices!H$7)*(1+Índices!H$15)</f>
        <v>37.652797822186585</v>
      </c>
      <c r="R72" s="379" t="s">
        <v>937</v>
      </c>
      <c r="T72" s="190"/>
      <c r="U72" s="364"/>
      <c r="V72" s="190"/>
      <c r="W72" s="190"/>
      <c r="X72" s="190"/>
      <c r="Y72" s="190"/>
      <c r="Z72" s="190"/>
      <c r="AA72" s="190"/>
      <c r="AB72" s="190"/>
      <c r="AC72" s="190"/>
      <c r="AD72" s="190"/>
      <c r="AE72" s="190"/>
      <c r="AF72" s="190"/>
      <c r="AG72" s="190"/>
    </row>
    <row r="73" spans="1:33" ht="50.1" customHeight="1">
      <c r="A73" s="293" t="s">
        <v>622</v>
      </c>
      <c r="B73" s="193" t="s">
        <v>35</v>
      </c>
      <c r="C73" s="237" t="s">
        <v>690</v>
      </c>
      <c r="D73" s="237" t="s">
        <v>364</v>
      </c>
      <c r="E73" s="237" t="s">
        <v>667</v>
      </c>
      <c r="F73" s="237">
        <v>2003</v>
      </c>
      <c r="G73" s="282" t="s">
        <v>482</v>
      </c>
      <c r="H73" s="282"/>
      <c r="I73" s="201" t="s">
        <v>1054</v>
      </c>
      <c r="J73" s="278">
        <v>170.47046283</v>
      </c>
      <c r="K73" s="230">
        <v>207.33124132500001</v>
      </c>
      <c r="L73" s="230">
        <v>139.432135485</v>
      </c>
      <c r="M73" s="230">
        <v>104.21694297000002</v>
      </c>
      <c r="N73" s="278">
        <f>M73*(1+Índices!E$7)*(1+Índices!E$15)</f>
        <v>111.30890593910853</v>
      </c>
      <c r="O73" s="278">
        <f>N73*(1+Índices!F$7)*(1+Índices!F$15)</f>
        <v>117.92545136395739</v>
      </c>
      <c r="P73" s="278">
        <f>O73*(1+Índices!G$7)*(1+Índices!G$15)</f>
        <v>124.61418296532106</v>
      </c>
      <c r="Q73" s="278">
        <f>P73*(1+Índices!H$7)*(1+Índices!H$15)</f>
        <v>131.55519295648944</v>
      </c>
      <c r="R73" s="379" t="s">
        <v>937</v>
      </c>
      <c r="T73" s="190"/>
      <c r="U73" s="364"/>
      <c r="V73" s="190"/>
      <c r="W73" s="190"/>
      <c r="X73" s="190"/>
      <c r="Y73" s="190"/>
      <c r="Z73" s="190"/>
      <c r="AA73" s="190"/>
      <c r="AB73" s="190"/>
      <c r="AC73" s="190"/>
      <c r="AD73" s="190"/>
      <c r="AE73" s="190"/>
      <c r="AF73" s="190"/>
      <c r="AG73" s="190"/>
    </row>
    <row r="74" spans="1:33" ht="50.1" customHeight="1">
      <c r="A74" s="293" t="s">
        <v>623</v>
      </c>
      <c r="B74" s="193" t="s">
        <v>35</v>
      </c>
      <c r="C74" s="237" t="s">
        <v>691</v>
      </c>
      <c r="D74" s="237" t="s">
        <v>364</v>
      </c>
      <c r="E74" s="237" t="s">
        <v>667</v>
      </c>
      <c r="F74" s="237">
        <v>2003</v>
      </c>
      <c r="G74" s="282" t="s">
        <v>482</v>
      </c>
      <c r="H74" s="282"/>
      <c r="I74" s="201" t="s">
        <v>1054</v>
      </c>
      <c r="J74" s="278">
        <v>21.103321080000001</v>
      </c>
      <c r="K74" s="230">
        <v>17.561582040000001</v>
      </c>
      <c r="L74" s="230">
        <v>40.716744210000002</v>
      </c>
      <c r="M74" s="230">
        <v>60.152820060000003</v>
      </c>
      <c r="N74" s="278">
        <f>M74*(1+Índices!E$7)*(1+Índices!E$15)</f>
        <v>64.246219465083001</v>
      </c>
      <c r="O74" s="278">
        <f>N74*(1+Índices!F$7)*(1+Índices!F$15)</f>
        <v>68.06521333515191</v>
      </c>
      <c r="P74" s="278">
        <f>O74*(1+Índices!G$7)*(1+Índices!G$15)</f>
        <v>71.925872235521737</v>
      </c>
      <c r="Q74" s="278">
        <f>P74*(1+Índices!H$7)*(1+Índices!H$15)</f>
        <v>75.932143319040293</v>
      </c>
      <c r="R74" s="379" t="s">
        <v>937</v>
      </c>
      <c r="T74" s="190"/>
      <c r="U74" s="364"/>
      <c r="V74" s="190"/>
      <c r="W74" s="190"/>
      <c r="X74" s="190"/>
      <c r="Y74" s="190"/>
      <c r="Z74" s="190"/>
      <c r="AA74" s="190"/>
      <c r="AB74" s="190"/>
      <c r="AC74" s="190"/>
      <c r="AD74" s="190"/>
      <c r="AE74" s="190"/>
      <c r="AF74" s="190"/>
      <c r="AG74" s="190"/>
    </row>
    <row r="75" spans="1:33" ht="50.1" customHeight="1">
      <c r="A75" s="293" t="s">
        <v>624</v>
      </c>
      <c r="B75" s="193" t="s">
        <v>35</v>
      </c>
      <c r="C75" s="237" t="s">
        <v>692</v>
      </c>
      <c r="D75" s="237" t="s">
        <v>364</v>
      </c>
      <c r="E75" s="237" t="s">
        <v>667</v>
      </c>
      <c r="F75" s="237">
        <v>2003</v>
      </c>
      <c r="G75" s="282" t="s">
        <v>482</v>
      </c>
      <c r="H75" s="282"/>
      <c r="I75" s="201" t="s">
        <v>1054</v>
      </c>
      <c r="J75" s="278">
        <v>5.0355124350000002</v>
      </c>
      <c r="K75" s="230">
        <v>6.6191159250000009</v>
      </c>
      <c r="L75" s="230">
        <v>6.8420279549999998</v>
      </c>
      <c r="M75" s="230">
        <v>6.5414967749999997</v>
      </c>
      <c r="N75" s="278">
        <f>M75*(1+Índices!E$7)*(1+Índices!E$15)</f>
        <v>6.9866456305387494</v>
      </c>
      <c r="O75" s="278">
        <f>N75*(1+Índices!F$7)*(1+Índices!F$15)</f>
        <v>7.4019534425396163</v>
      </c>
      <c r="P75" s="278">
        <f>O75*(1+Índices!G$7)*(1+Índices!G$15)</f>
        <v>7.8217922418004635</v>
      </c>
      <c r="Q75" s="278">
        <f>P75*(1+Índices!H$7)*(1+Índices!H$15)</f>
        <v>8.2574660696687481</v>
      </c>
      <c r="R75" s="379" t="s">
        <v>937</v>
      </c>
      <c r="T75" s="190"/>
      <c r="U75" s="364"/>
      <c r="V75" s="190"/>
      <c r="W75" s="190"/>
      <c r="X75" s="190"/>
      <c r="Y75" s="190"/>
      <c r="Z75" s="190"/>
      <c r="AA75" s="190"/>
      <c r="AB75" s="190"/>
      <c r="AC75" s="190"/>
      <c r="AD75" s="190"/>
      <c r="AE75" s="190"/>
      <c r="AF75" s="190"/>
      <c r="AG75" s="190"/>
    </row>
    <row r="76" spans="1:33" ht="50.1" customHeight="1">
      <c r="A76" s="293" t="s">
        <v>625</v>
      </c>
      <c r="B76" s="193" t="s">
        <v>35</v>
      </c>
      <c r="C76" s="237" t="s">
        <v>693</v>
      </c>
      <c r="D76" s="237" t="s">
        <v>364</v>
      </c>
      <c r="E76" s="237" t="s">
        <v>667</v>
      </c>
      <c r="F76" s="237">
        <v>2003</v>
      </c>
      <c r="G76" s="282" t="s">
        <v>482</v>
      </c>
      <c r="H76" s="282"/>
      <c r="I76" s="201" t="s">
        <v>1054</v>
      </c>
      <c r="J76" s="278">
        <v>2.5400196750000004</v>
      </c>
      <c r="K76" s="230">
        <v>3.4718536500000003</v>
      </c>
      <c r="L76" s="230">
        <v>5.2161460500000008</v>
      </c>
      <c r="M76" s="230">
        <v>7.1874191549999997</v>
      </c>
      <c r="N76" s="278">
        <f>M76*(1+Índices!E$7)*(1+Índices!E$15)</f>
        <v>7.6765230284977495</v>
      </c>
      <c r="O76" s="278">
        <f>N76*(1+Índices!F$7)*(1+Índices!F$15)</f>
        <v>8.1328392854443372</v>
      </c>
      <c r="P76" s="278">
        <f>O76*(1+Índices!G$7)*(1+Índices!G$15)</f>
        <v>8.5941339297147401</v>
      </c>
      <c r="Q76" s="278">
        <f>P76*(1+Índices!H$7)*(1+Índices!H$15)</f>
        <v>9.0728271895998507</v>
      </c>
      <c r="R76" s="379" t="s">
        <v>937</v>
      </c>
      <c r="T76" s="190"/>
      <c r="U76" s="364"/>
      <c r="V76" s="190"/>
      <c r="W76" s="190"/>
      <c r="X76" s="190"/>
      <c r="Y76" s="190"/>
      <c r="Z76" s="190"/>
      <c r="AA76" s="190"/>
      <c r="AB76" s="190"/>
      <c r="AC76" s="190"/>
      <c r="AD76" s="190"/>
      <c r="AE76" s="190"/>
      <c r="AF76" s="190"/>
      <c r="AG76" s="190"/>
    </row>
    <row r="77" spans="1:33" ht="50.1" customHeight="1">
      <c r="A77" s="293" t="s">
        <v>626</v>
      </c>
      <c r="B77" s="193" t="s">
        <v>35</v>
      </c>
      <c r="C77" s="237" t="s">
        <v>694</v>
      </c>
      <c r="D77" s="237" t="s">
        <v>364</v>
      </c>
      <c r="E77" s="237" t="s">
        <v>667</v>
      </c>
      <c r="F77" s="237">
        <v>2003</v>
      </c>
      <c r="G77" s="282" t="s">
        <v>482</v>
      </c>
      <c r="H77" s="282"/>
      <c r="I77" s="201" t="s">
        <v>1054</v>
      </c>
      <c r="J77" s="278">
        <v>0.83205201000000006</v>
      </c>
      <c r="K77" s="230">
        <v>1.244210985</v>
      </c>
      <c r="L77" s="230">
        <v>1.76636631</v>
      </c>
      <c r="M77" s="230">
        <v>1.9112370600000002</v>
      </c>
      <c r="N77" s="278">
        <f>M77*(1+Índices!E$7)*(1+Índices!E$15)</f>
        <v>2.0412967419329999</v>
      </c>
      <c r="O77" s="278">
        <f>N77*(1+Índices!F$7)*(1+Índices!F$15)</f>
        <v>2.1626377299217268</v>
      </c>
      <c r="P77" s="278">
        <f>O77*(1+Índices!G$7)*(1+Índices!G$15)</f>
        <v>2.2853025419628872</v>
      </c>
      <c r="Q77" s="278">
        <f>P77*(1+Índices!H$7)*(1+Índices!H$15)</f>
        <v>2.4125938935502198</v>
      </c>
      <c r="R77" s="379" t="s">
        <v>937</v>
      </c>
      <c r="T77" s="190"/>
      <c r="U77" s="364"/>
      <c r="V77" s="190"/>
      <c r="W77" s="190"/>
      <c r="X77" s="190"/>
      <c r="Y77" s="190"/>
      <c r="Z77" s="190"/>
      <c r="AA77" s="190"/>
      <c r="AB77" s="190"/>
      <c r="AC77" s="190"/>
      <c r="AD77" s="190"/>
      <c r="AE77" s="190"/>
      <c r="AF77" s="190"/>
      <c r="AG77" s="190"/>
    </row>
    <row r="78" spans="1:33" ht="50.1" customHeight="1">
      <c r="A78" s="293" t="s">
        <v>908</v>
      </c>
      <c r="B78" s="193" t="s">
        <v>35</v>
      </c>
      <c r="C78" s="237" t="s">
        <v>909</v>
      </c>
      <c r="D78" s="237" t="s">
        <v>364</v>
      </c>
      <c r="E78" s="237" t="s">
        <v>667</v>
      </c>
      <c r="F78" s="237">
        <v>2003</v>
      </c>
      <c r="G78" s="282" t="s">
        <v>482</v>
      </c>
      <c r="H78" s="282"/>
      <c r="I78" s="201" t="s">
        <v>1054</v>
      </c>
      <c r="J78" s="278">
        <v>0</v>
      </c>
      <c r="K78" s="230">
        <v>1.8408000000000001E-4</v>
      </c>
      <c r="L78" s="230">
        <v>0</v>
      </c>
      <c r="M78" s="230">
        <v>1.005E-5</v>
      </c>
      <c r="N78" s="278">
        <f>M78*(1+Índices!E$7)*(1+Índices!E$15)</f>
        <v>1.0733902499999999E-5</v>
      </c>
      <c r="O78" s="278">
        <f>N78*(1+Índices!F$7)*(1+Índices!F$15)</f>
        <v>1.1371958843092625E-5</v>
      </c>
      <c r="P78" s="278">
        <f>O78*(1+Índices!G$7)*(1+Índices!G$15)</f>
        <v>1.2016976348672839E-5</v>
      </c>
      <c r="Q78" s="278">
        <f>P78*(1+Índices!H$7)*(1+Índices!H$15)</f>
        <v>1.2686321931293915E-5</v>
      </c>
      <c r="R78" s="379" t="s">
        <v>937</v>
      </c>
      <c r="T78" s="190"/>
      <c r="U78" s="364"/>
      <c r="V78" s="190"/>
      <c r="W78" s="190"/>
      <c r="X78" s="190"/>
      <c r="Y78" s="190"/>
      <c r="Z78" s="190"/>
      <c r="AA78" s="190"/>
      <c r="AB78" s="190"/>
      <c r="AC78" s="190"/>
      <c r="AD78" s="190"/>
      <c r="AE78" s="190"/>
      <c r="AF78" s="190"/>
      <c r="AG78" s="190"/>
    </row>
    <row r="79" spans="1:33" ht="50.1" customHeight="1">
      <c r="A79" s="293" t="s">
        <v>910</v>
      </c>
      <c r="B79" s="193" t="s">
        <v>35</v>
      </c>
      <c r="C79" s="237" t="s">
        <v>911</v>
      </c>
      <c r="D79" s="237" t="s">
        <v>364</v>
      </c>
      <c r="E79" s="237" t="s">
        <v>667</v>
      </c>
      <c r="F79" s="237">
        <v>2003</v>
      </c>
      <c r="G79" s="282" t="s">
        <v>482</v>
      </c>
      <c r="H79" s="282"/>
      <c r="I79" s="201" t="s">
        <v>1054</v>
      </c>
      <c r="J79" s="278">
        <v>2.1000000000000002E-6</v>
      </c>
      <c r="K79" s="230">
        <v>0</v>
      </c>
      <c r="L79" s="230">
        <v>1.1275950000000001E-3</v>
      </c>
      <c r="M79" s="230">
        <v>2.126625E-3</v>
      </c>
      <c r="N79" s="278">
        <f>M79*(1+Índices!E$7)*(1+Índices!E$15)</f>
        <v>2.2713418312499999E-3</v>
      </c>
      <c r="O79" s="278">
        <f>N79*(1+Índices!F$7)*(1+Índices!F$15)</f>
        <v>2.4063574104171005E-3</v>
      </c>
      <c r="P79" s="278">
        <f>O79*(1+Índices!G$7)*(1+Índices!G$15)</f>
        <v>2.5428460027359587E-3</v>
      </c>
      <c r="Q79" s="278">
        <f>P79*(1+Índices!H$7)*(1+Índices!H$15)</f>
        <v>2.6844825250883515E-3</v>
      </c>
      <c r="R79" s="379" t="s">
        <v>937</v>
      </c>
      <c r="T79" s="190"/>
      <c r="U79" s="364"/>
      <c r="V79" s="190"/>
      <c r="W79" s="190"/>
      <c r="X79" s="190"/>
      <c r="Y79" s="190"/>
      <c r="Z79" s="190"/>
      <c r="AA79" s="190"/>
      <c r="AB79" s="190"/>
      <c r="AC79" s="190"/>
      <c r="AD79" s="190"/>
      <c r="AE79" s="190"/>
      <c r="AF79" s="190"/>
      <c r="AG79" s="190"/>
    </row>
    <row r="80" spans="1:33" ht="50.1" customHeight="1">
      <c r="A80" s="293" t="s">
        <v>912</v>
      </c>
      <c r="B80" s="193" t="s">
        <v>35</v>
      </c>
      <c r="C80" s="237" t="s">
        <v>913</v>
      </c>
      <c r="D80" s="237" t="s">
        <v>364</v>
      </c>
      <c r="E80" s="237" t="s">
        <v>667</v>
      </c>
      <c r="F80" s="237">
        <v>2003</v>
      </c>
      <c r="G80" s="282" t="s">
        <v>482</v>
      </c>
      <c r="H80" s="282"/>
      <c r="I80" s="201" t="s">
        <v>1054</v>
      </c>
      <c r="J80" s="278">
        <v>1.7834400000000001E-3</v>
      </c>
      <c r="K80" s="230">
        <v>9.3675000000000014E-5</v>
      </c>
      <c r="L80" s="230">
        <v>1.8792E-4</v>
      </c>
      <c r="M80" s="230">
        <v>5.4450000000000004E-6</v>
      </c>
      <c r="N80" s="278">
        <f>M80*(1+Índices!E$7)*(1+Índices!E$15)</f>
        <v>5.8155322500000004E-6</v>
      </c>
      <c r="O80" s="278">
        <f>N80*(1+Índices!F$7)*(1+Índices!F$15)</f>
        <v>6.1612254627501847E-6</v>
      </c>
      <c r="P80" s="278">
        <f>O80*(1+Índices!G$7)*(1+Índices!G$15)</f>
        <v>6.5106901709973761E-6</v>
      </c>
      <c r="Q80" s="278">
        <f>P80*(1+Índices!H$7)*(1+Índices!H$15)</f>
        <v>6.8733356135219292E-6</v>
      </c>
      <c r="R80" s="379" t="s">
        <v>937</v>
      </c>
      <c r="T80" s="190"/>
      <c r="U80" s="364"/>
      <c r="V80" s="190"/>
      <c r="W80" s="190"/>
      <c r="X80" s="190"/>
      <c r="Y80" s="190"/>
      <c r="Z80" s="190"/>
      <c r="AA80" s="190"/>
      <c r="AB80" s="190"/>
      <c r="AC80" s="190"/>
      <c r="AD80" s="190"/>
      <c r="AE80" s="190"/>
      <c r="AF80" s="190"/>
      <c r="AG80" s="190"/>
    </row>
    <row r="81" spans="1:33" ht="50.1" customHeight="1">
      <c r="A81" s="293" t="s">
        <v>627</v>
      </c>
      <c r="B81" s="193" t="s">
        <v>35</v>
      </c>
      <c r="C81" s="237" t="s">
        <v>695</v>
      </c>
      <c r="D81" s="237" t="s">
        <v>364</v>
      </c>
      <c r="E81" s="237" t="s">
        <v>667</v>
      </c>
      <c r="F81" s="237">
        <v>2003</v>
      </c>
      <c r="G81" s="282" t="s">
        <v>482</v>
      </c>
      <c r="H81" s="282"/>
      <c r="I81" s="201" t="s">
        <v>1054</v>
      </c>
      <c r="J81" s="278">
        <v>7.1827500000000002E-2</v>
      </c>
      <c r="K81" s="230">
        <v>0.10928876999999999</v>
      </c>
      <c r="L81" s="230">
        <v>0.15854590499999999</v>
      </c>
      <c r="M81" s="230">
        <v>0.21609785999999997</v>
      </c>
      <c r="N81" s="278">
        <f>M81*(1+Índices!E$7)*(1+Índices!E$15)</f>
        <v>0.23080331937299997</v>
      </c>
      <c r="O81" s="278">
        <f>N81*(1+Índices!F$7)*(1+Índices!F$15)</f>
        <v>0.24452298208959128</v>
      </c>
      <c r="P81" s="278">
        <f>O81*(1+Índices!G$7)*(1+Índices!G$15)</f>
        <v>0.25839232563371289</v>
      </c>
      <c r="Q81" s="278">
        <f>P81*(1+Índices!H$7)*(1+Índices!H$15)</f>
        <v>0.2727847781715107</v>
      </c>
      <c r="R81" s="379" t="s">
        <v>937</v>
      </c>
      <c r="T81" s="190"/>
      <c r="U81" s="364"/>
      <c r="V81" s="190"/>
      <c r="W81" s="190"/>
      <c r="X81" s="190"/>
      <c r="Y81" s="190"/>
      <c r="Z81" s="190"/>
      <c r="AA81" s="190"/>
      <c r="AB81" s="190"/>
      <c r="AC81" s="190"/>
      <c r="AD81" s="190"/>
      <c r="AE81" s="190"/>
      <c r="AF81" s="190"/>
      <c r="AG81" s="190"/>
    </row>
    <row r="82" spans="1:33" ht="50.1" customHeight="1">
      <c r="A82" s="293" t="s">
        <v>628</v>
      </c>
      <c r="B82" s="193" t="s">
        <v>35</v>
      </c>
      <c r="C82" s="237" t="s">
        <v>696</v>
      </c>
      <c r="D82" s="237" t="s">
        <v>364</v>
      </c>
      <c r="E82" s="237" t="s">
        <v>667</v>
      </c>
      <c r="F82" s="237">
        <v>2003</v>
      </c>
      <c r="G82" s="282" t="s">
        <v>482</v>
      </c>
      <c r="H82" s="282"/>
      <c r="I82" s="201" t="s">
        <v>1054</v>
      </c>
      <c r="J82" s="278">
        <v>0.63718854000000003</v>
      </c>
      <c r="K82" s="230">
        <v>0.91399854000000003</v>
      </c>
      <c r="L82" s="230">
        <v>0.99174639000000009</v>
      </c>
      <c r="M82" s="230">
        <v>1.1918646600000002</v>
      </c>
      <c r="N82" s="278">
        <f>M82*(1+Índices!E$7)*(1+Índices!E$15)</f>
        <v>1.2729710501130003</v>
      </c>
      <c r="O82" s="278">
        <f>N82*(1+Índices!F$7)*(1+Índices!F$15)</f>
        <v>1.348640384085233</v>
      </c>
      <c r="P82" s="278">
        <f>O82*(1+Índices!G$7)*(1+Índices!G$15)</f>
        <v>1.4251352666705475</v>
      </c>
      <c r="Q82" s="278">
        <f>P82*(1+Índices!H$7)*(1+Índices!H$15)</f>
        <v>1.504515301024097</v>
      </c>
      <c r="R82" s="379" t="s">
        <v>937</v>
      </c>
      <c r="T82" s="190"/>
      <c r="U82" s="364"/>
      <c r="V82" s="190"/>
      <c r="W82" s="190"/>
      <c r="X82" s="190"/>
      <c r="Y82" s="190"/>
      <c r="Z82" s="190"/>
      <c r="AA82" s="190"/>
      <c r="AB82" s="190"/>
      <c r="AC82" s="190"/>
      <c r="AD82" s="190"/>
      <c r="AE82" s="190"/>
      <c r="AF82" s="190"/>
      <c r="AG82" s="190"/>
    </row>
    <row r="83" spans="1:33" ht="50.1" customHeight="1">
      <c r="A83" s="293" t="s">
        <v>629</v>
      </c>
      <c r="B83" s="193" t="s">
        <v>35</v>
      </c>
      <c r="C83" s="237" t="s">
        <v>697</v>
      </c>
      <c r="D83" s="237" t="s">
        <v>364</v>
      </c>
      <c r="E83" s="237" t="s">
        <v>667</v>
      </c>
      <c r="F83" s="237">
        <v>2003</v>
      </c>
      <c r="G83" s="282" t="s">
        <v>482</v>
      </c>
      <c r="H83" s="282"/>
      <c r="I83" s="201" t="s">
        <v>1054</v>
      </c>
      <c r="J83" s="278">
        <v>1.659043515</v>
      </c>
      <c r="K83" s="230">
        <v>2.428795305</v>
      </c>
      <c r="L83" s="230">
        <v>3.4930529700000004</v>
      </c>
      <c r="M83" s="230">
        <v>3.0855957750000003</v>
      </c>
      <c r="N83" s="278">
        <f>M83*(1+Índices!E$7)*(1+Índices!E$15)</f>
        <v>3.2955705674887499</v>
      </c>
      <c r="O83" s="278">
        <f>N83*(1+Índices!F$7)*(1+Índices!F$15)</f>
        <v>3.4914694686289054</v>
      </c>
      <c r="P83" s="278">
        <f>O83*(1+Índices!G$7)*(1+Índices!G$15)</f>
        <v>3.6895056168895368</v>
      </c>
      <c r="Q83" s="278">
        <f>P83*(1+Índices!H$7)*(1+Índices!H$15)</f>
        <v>3.8950110797502839</v>
      </c>
      <c r="R83" s="379" t="s">
        <v>937</v>
      </c>
      <c r="T83" s="190"/>
      <c r="U83" s="364"/>
      <c r="V83" s="190"/>
      <c r="W83" s="190"/>
      <c r="X83" s="190"/>
      <c r="Y83" s="190"/>
      <c r="Z83" s="190"/>
      <c r="AA83" s="190"/>
      <c r="AB83" s="190"/>
      <c r="AC83" s="190"/>
      <c r="AD83" s="190"/>
      <c r="AE83" s="190"/>
      <c r="AF83" s="190"/>
      <c r="AG83" s="190"/>
    </row>
    <row r="84" spans="1:33" ht="50.1" customHeight="1">
      <c r="A84" s="293" t="s">
        <v>630</v>
      </c>
      <c r="B84" s="193" t="s">
        <v>35</v>
      </c>
      <c r="C84" s="237" t="s">
        <v>698</v>
      </c>
      <c r="D84" s="237" t="s">
        <v>364</v>
      </c>
      <c r="E84" s="237" t="s">
        <v>667</v>
      </c>
      <c r="F84" s="237">
        <v>2003</v>
      </c>
      <c r="G84" s="282" t="s">
        <v>482</v>
      </c>
      <c r="H84" s="282"/>
      <c r="I84" s="201" t="s">
        <v>1054</v>
      </c>
      <c r="J84" s="278">
        <v>16.725231270000002</v>
      </c>
      <c r="K84" s="230">
        <v>16.113581594999999</v>
      </c>
      <c r="L84" s="230">
        <v>28.70398728</v>
      </c>
      <c r="M84" s="230">
        <v>37.599339810000004</v>
      </c>
      <c r="N84" s="278">
        <f>M84*(1+Índices!E$7)*(1+Índices!E$15)</f>
        <v>40.157974884070505</v>
      </c>
      <c r="O84" s="278">
        <f>N84*(1+Índices!F$7)*(1+Índices!F$15)</f>
        <v>42.545089039480025</v>
      </c>
      <c r="P84" s="278">
        <f>O84*(1+Índices!G$7)*(1+Índices!G$15)</f>
        <v>44.958246489799329</v>
      </c>
      <c r="Q84" s="278">
        <f>P84*(1+Índices!H$7)*(1+Índices!H$15)</f>
        <v>47.462420819281149</v>
      </c>
      <c r="R84" s="379" t="s">
        <v>937</v>
      </c>
      <c r="T84" s="190"/>
      <c r="U84" s="364"/>
      <c r="V84" s="190"/>
      <c r="W84" s="190"/>
      <c r="X84" s="190"/>
      <c r="Y84" s="190"/>
      <c r="Z84" s="190"/>
      <c r="AA84" s="190"/>
      <c r="AB84" s="190"/>
      <c r="AC84" s="190"/>
      <c r="AD84" s="190"/>
      <c r="AE84" s="190"/>
      <c r="AF84" s="190"/>
      <c r="AG84" s="190"/>
    </row>
    <row r="85" spans="1:33" ht="50.1" customHeight="1">
      <c r="A85" s="293" t="s">
        <v>631</v>
      </c>
      <c r="B85" s="193" t="s">
        <v>35</v>
      </c>
      <c r="C85" s="237" t="s">
        <v>710</v>
      </c>
      <c r="D85" s="237" t="s">
        <v>364</v>
      </c>
      <c r="E85" s="237" t="s">
        <v>667</v>
      </c>
      <c r="F85" s="237">
        <v>2003</v>
      </c>
      <c r="G85" s="282" t="s">
        <v>482</v>
      </c>
      <c r="H85" s="282"/>
      <c r="I85" s="201" t="s">
        <v>1055</v>
      </c>
      <c r="J85" s="278">
        <v>7.5502273650000005</v>
      </c>
      <c r="K85" s="230">
        <v>9.3955864350000002</v>
      </c>
      <c r="L85" s="230">
        <v>10.984683990000001</v>
      </c>
      <c r="M85" s="230">
        <v>12.720607905</v>
      </c>
      <c r="N85" s="278">
        <f>M85*(1+Índices!E$7)*(1+Índices!E$15)</f>
        <v>13.586245272935248</v>
      </c>
      <c r="O85" s="278">
        <f>N85*(1+Índices!F$7)*(1+Índices!F$15)</f>
        <v>14.393853687042657</v>
      </c>
      <c r="P85" s="278">
        <f>O85*(1+Índices!G$7)*(1+Índices!G$15)</f>
        <v>15.210273068171718</v>
      </c>
      <c r="Q85" s="278">
        <f>P85*(1+Índices!H$7)*(1+Índices!H$15)</f>
        <v>16.057485278068881</v>
      </c>
      <c r="R85" s="379" t="s">
        <v>937</v>
      </c>
      <c r="T85" s="190"/>
      <c r="U85" s="364"/>
      <c r="V85" s="190"/>
      <c r="W85" s="190"/>
      <c r="X85" s="190"/>
      <c r="Y85" s="190"/>
      <c r="Z85" s="190"/>
      <c r="AA85" s="190"/>
      <c r="AB85" s="190"/>
      <c r="AC85" s="190"/>
      <c r="AD85" s="190"/>
      <c r="AE85" s="190"/>
      <c r="AF85" s="190"/>
      <c r="AG85" s="190"/>
    </row>
    <row r="86" spans="1:33" ht="50.1" customHeight="1">
      <c r="A86" s="293" t="s">
        <v>1104</v>
      </c>
      <c r="B86" s="193" t="s">
        <v>35</v>
      </c>
      <c r="C86" s="237" t="s">
        <v>1105</v>
      </c>
      <c r="D86" s="237" t="s">
        <v>364</v>
      </c>
      <c r="E86" s="237" t="s">
        <v>667</v>
      </c>
      <c r="F86" s="237">
        <v>2003</v>
      </c>
      <c r="G86" s="282" t="s">
        <v>482</v>
      </c>
      <c r="H86" s="282"/>
      <c r="I86" s="201" t="s">
        <v>1101</v>
      </c>
      <c r="J86" s="278"/>
      <c r="K86" s="230">
        <v>0</v>
      </c>
      <c r="L86" s="230">
        <v>0</v>
      </c>
      <c r="M86" s="230">
        <v>0</v>
      </c>
      <c r="N86" s="278">
        <f>M86*(1+Índices!E$7)*(1+Índices!E$15)</f>
        <v>0</v>
      </c>
      <c r="O86" s="278">
        <f>N86*(1+Índices!F$7)*(1+Índices!F$15)</f>
        <v>0</v>
      </c>
      <c r="P86" s="278">
        <f>O86*(1+Índices!G$7)*(1+Índices!G$15)</f>
        <v>0</v>
      </c>
      <c r="Q86" s="278">
        <f>P86*(1+Índices!H$7)*(1+Índices!H$15)</f>
        <v>0</v>
      </c>
      <c r="R86" s="379" t="s">
        <v>937</v>
      </c>
      <c r="T86" s="190"/>
      <c r="U86" s="364"/>
      <c r="V86" s="190"/>
      <c r="W86" s="190"/>
      <c r="X86" s="190"/>
      <c r="Y86" s="190"/>
      <c r="Z86" s="190"/>
      <c r="AA86" s="190"/>
      <c r="AB86" s="190"/>
      <c r="AC86" s="190"/>
      <c r="AD86" s="190"/>
      <c r="AE86" s="190"/>
      <c r="AF86" s="190"/>
      <c r="AG86" s="190"/>
    </row>
    <row r="87" spans="1:33" ht="50.1" customHeight="1">
      <c r="A87" s="293" t="s">
        <v>632</v>
      </c>
      <c r="B87" s="193" t="s">
        <v>35</v>
      </c>
      <c r="C87" s="237" t="s">
        <v>699</v>
      </c>
      <c r="D87" s="237" t="s">
        <v>364</v>
      </c>
      <c r="E87" s="237" t="s">
        <v>667</v>
      </c>
      <c r="F87" s="237">
        <v>2003</v>
      </c>
      <c r="G87" s="282" t="s">
        <v>482</v>
      </c>
      <c r="H87" s="282"/>
      <c r="I87" s="201" t="s">
        <v>1054</v>
      </c>
      <c r="J87" s="278">
        <v>206.90099269500001</v>
      </c>
      <c r="K87" s="230">
        <v>218.85040448999999</v>
      </c>
      <c r="L87" s="230">
        <v>245.09921247</v>
      </c>
      <c r="M87" s="230">
        <v>270.55364062500007</v>
      </c>
      <c r="N87" s="278">
        <f>M87*(1+Índices!E$7)*(1+Índices!E$15)</f>
        <v>288.96481586953132</v>
      </c>
      <c r="O87" s="278">
        <f>N87*(1+Índices!F$7)*(1+Índices!F$15)</f>
        <v>306.14177771506206</v>
      </c>
      <c r="P87" s="278">
        <f>O87*(1+Índices!G$7)*(1+Índices!G$15)</f>
        <v>323.50613934706035</v>
      </c>
      <c r="Q87" s="278">
        <f>P87*(1+Índices!H$7)*(1+Índices!H$15)</f>
        <v>341.52543130869157</v>
      </c>
      <c r="R87" s="379" t="s">
        <v>937</v>
      </c>
      <c r="T87" s="190"/>
      <c r="U87" s="364"/>
      <c r="V87" s="190"/>
      <c r="W87" s="190"/>
      <c r="X87" s="190"/>
      <c r="Y87" s="190"/>
      <c r="Z87" s="190"/>
      <c r="AA87" s="190"/>
      <c r="AB87" s="190"/>
      <c r="AC87" s="190"/>
      <c r="AD87" s="190"/>
      <c r="AE87" s="190"/>
      <c r="AF87" s="190"/>
      <c r="AG87" s="190"/>
    </row>
    <row r="88" spans="1:33" ht="50.1" customHeight="1">
      <c r="A88" s="293" t="s">
        <v>633</v>
      </c>
      <c r="B88" s="193" t="s">
        <v>35</v>
      </c>
      <c r="C88" s="237" t="s">
        <v>700</v>
      </c>
      <c r="D88" s="237" t="s">
        <v>364</v>
      </c>
      <c r="E88" s="237" t="s">
        <v>667</v>
      </c>
      <c r="F88" s="237">
        <v>2003</v>
      </c>
      <c r="G88" s="282" t="s">
        <v>482</v>
      </c>
      <c r="H88" s="282"/>
      <c r="I88" s="201" t="s">
        <v>1056</v>
      </c>
      <c r="J88" s="278">
        <v>15.086303684999999</v>
      </c>
      <c r="K88" s="230">
        <v>1.3950318749999999</v>
      </c>
      <c r="L88" s="230">
        <v>8.2583634000000004</v>
      </c>
      <c r="M88" s="230">
        <v>34.270594095000007</v>
      </c>
      <c r="N88" s="278">
        <f>M88*(1+Índices!E$7)*(1+Índices!E$15)</f>
        <v>36.602708023164752</v>
      </c>
      <c r="O88" s="278">
        <f>N88*(1+Índices!F$7)*(1+Índices!F$15)</f>
        <v>38.77848612703216</v>
      </c>
      <c r="P88" s="278">
        <f>O88*(1+Índices!G$7)*(1+Índices!G$15)</f>
        <v>40.978001860157427</v>
      </c>
      <c r="Q88" s="278">
        <f>P88*(1+Índices!H$7)*(1+Índices!H$15)</f>
        <v>43.260476563768194</v>
      </c>
      <c r="R88" s="379" t="s">
        <v>937</v>
      </c>
      <c r="T88" s="190"/>
      <c r="U88" s="364"/>
      <c r="V88" s="190"/>
      <c r="W88" s="190"/>
      <c r="X88" s="190"/>
      <c r="Y88" s="190"/>
      <c r="Z88" s="190"/>
      <c r="AA88" s="190"/>
      <c r="AB88" s="190"/>
      <c r="AC88" s="190"/>
      <c r="AD88" s="190"/>
      <c r="AE88" s="190"/>
      <c r="AF88" s="190"/>
      <c r="AG88" s="190"/>
    </row>
    <row r="89" spans="1:33" ht="50.1" customHeight="1">
      <c r="A89" s="293" t="s">
        <v>634</v>
      </c>
      <c r="B89" s="193" t="s">
        <v>35</v>
      </c>
      <c r="C89" s="237" t="s">
        <v>711</v>
      </c>
      <c r="D89" s="237" t="s">
        <v>364</v>
      </c>
      <c r="E89" s="237" t="s">
        <v>667</v>
      </c>
      <c r="F89" s="237">
        <v>2003</v>
      </c>
      <c r="G89" s="282" t="s">
        <v>482</v>
      </c>
      <c r="H89" s="282"/>
      <c r="I89" s="201" t="s">
        <v>1057</v>
      </c>
      <c r="J89" s="278">
        <v>16.439992905</v>
      </c>
      <c r="K89" s="230">
        <v>19.666833495000002</v>
      </c>
      <c r="L89" s="230">
        <v>23.598452895000005</v>
      </c>
      <c r="M89" s="230">
        <v>29.354258595000001</v>
      </c>
      <c r="N89" s="278">
        <f>M89*(1+Índices!E$7)*(1+Índices!E$15)</f>
        <v>31.351815892389748</v>
      </c>
      <c r="O89" s="278">
        <f>N89*(1+Índices!F$7)*(1+Índices!F$15)</f>
        <v>33.215464737496319</v>
      </c>
      <c r="P89" s="278">
        <f>O89*(1+Índices!G$7)*(1+Índices!G$15)</f>
        <v>35.099445897407115</v>
      </c>
      <c r="Q89" s="278">
        <f>P89*(1+Índices!H$7)*(1+Índices!H$15)</f>
        <v>37.054485033892689</v>
      </c>
      <c r="R89" s="379" t="s">
        <v>937</v>
      </c>
      <c r="T89" s="190"/>
      <c r="U89" s="364"/>
      <c r="V89" s="190"/>
      <c r="W89" s="190"/>
      <c r="X89" s="190"/>
      <c r="Y89" s="190"/>
      <c r="Z89" s="190"/>
      <c r="AA89" s="190"/>
      <c r="AB89" s="190"/>
      <c r="AC89" s="190"/>
      <c r="AD89" s="190"/>
      <c r="AE89" s="190"/>
      <c r="AF89" s="190"/>
      <c r="AG89" s="190"/>
    </row>
    <row r="90" spans="1:33" ht="50.1" customHeight="1">
      <c r="A90" s="293" t="s">
        <v>1012</v>
      </c>
      <c r="B90" s="193" t="s">
        <v>35</v>
      </c>
      <c r="C90" s="237" t="s">
        <v>1013</v>
      </c>
      <c r="D90" s="237" t="s">
        <v>364</v>
      </c>
      <c r="E90" s="237" t="s">
        <v>667</v>
      </c>
      <c r="F90" s="237">
        <v>2003</v>
      </c>
      <c r="G90" s="282" t="s">
        <v>482</v>
      </c>
      <c r="H90" s="282"/>
      <c r="I90" s="201" t="s">
        <v>1007</v>
      </c>
      <c r="J90" s="367" t="s">
        <v>1040</v>
      </c>
      <c r="K90" s="383">
        <v>0</v>
      </c>
      <c r="L90" s="230">
        <v>5.2704441750000006</v>
      </c>
      <c r="M90" s="230">
        <v>7.1686490550000004</v>
      </c>
      <c r="N90" s="278">
        <f>M90*(1+Índices!E$7)*(1+Índices!E$15)</f>
        <v>7.6564756231927493</v>
      </c>
      <c r="O90" s="278">
        <f>N90*(1+Índices!F$7)*(1+Índices!F$15)</f>
        <v>8.1116002004014778</v>
      </c>
      <c r="P90" s="278">
        <f>O90*(1+Índices!G$7)*(1+Índices!G$15)</f>
        <v>8.571690163768249</v>
      </c>
      <c r="Q90" s="278">
        <f>P90*(1+Índices!H$7)*(1+Índices!H$15)</f>
        <v>9.0491333058901393</v>
      </c>
      <c r="R90" s="379" t="s">
        <v>937</v>
      </c>
      <c r="T90" s="190"/>
      <c r="U90" s="364"/>
      <c r="V90" s="190"/>
      <c r="W90" s="190"/>
      <c r="X90" s="190"/>
      <c r="Y90" s="190"/>
      <c r="Z90" s="190"/>
      <c r="AA90" s="190"/>
      <c r="AB90" s="190"/>
      <c r="AC90" s="190"/>
      <c r="AD90" s="190"/>
      <c r="AE90" s="190"/>
      <c r="AF90" s="190"/>
      <c r="AG90" s="190"/>
    </row>
    <row r="91" spans="1:33" ht="50.1" customHeight="1">
      <c r="A91" s="293" t="s">
        <v>1008</v>
      </c>
      <c r="B91" s="193" t="s">
        <v>35</v>
      </c>
      <c r="C91" s="237" t="s">
        <v>1009</v>
      </c>
      <c r="D91" s="237" t="s">
        <v>364</v>
      </c>
      <c r="E91" s="237" t="s">
        <v>667</v>
      </c>
      <c r="F91" s="237">
        <v>2003</v>
      </c>
      <c r="G91" s="282" t="s">
        <v>482</v>
      </c>
      <c r="H91" s="282"/>
      <c r="I91" s="201" t="s">
        <v>1058</v>
      </c>
      <c r="J91" s="367" t="s">
        <v>1040</v>
      </c>
      <c r="K91" s="383">
        <v>0</v>
      </c>
      <c r="L91" s="230">
        <v>149.77913818500002</v>
      </c>
      <c r="M91" s="230">
        <v>434.35122669000009</v>
      </c>
      <c r="N91" s="278">
        <f>M91*(1+Índices!E$7)*(1+Índices!E$15)</f>
        <v>463.90882766625458</v>
      </c>
      <c r="O91" s="278">
        <f>N91*(1+Índices!F$7)*(1+Índices!F$15)</f>
        <v>491.48500232492307</v>
      </c>
      <c r="P91" s="278">
        <f>O91*(1+Índices!G$7)*(1+Índices!G$15)</f>
        <v>519.36203165679274</v>
      </c>
      <c r="Q91" s="278">
        <f>P91*(1+Índices!H$7)*(1+Índices!H$15)</f>
        <v>548.2904968200761</v>
      </c>
      <c r="R91" s="379" t="s">
        <v>937</v>
      </c>
      <c r="T91" s="190"/>
      <c r="U91" s="364"/>
      <c r="V91" s="190"/>
      <c r="W91" s="190"/>
      <c r="X91" s="190"/>
      <c r="Y91" s="190"/>
      <c r="Z91" s="190"/>
      <c r="AA91" s="190"/>
      <c r="AB91" s="190"/>
      <c r="AC91" s="190"/>
      <c r="AD91" s="190"/>
      <c r="AE91" s="190"/>
      <c r="AF91" s="190"/>
      <c r="AG91" s="190"/>
    </row>
    <row r="92" spans="1:33" ht="50.1" customHeight="1">
      <c r="A92" s="293" t="s">
        <v>635</v>
      </c>
      <c r="B92" s="193" t="s">
        <v>35</v>
      </c>
      <c r="C92" s="237" t="s">
        <v>702</v>
      </c>
      <c r="D92" s="237" t="s">
        <v>364</v>
      </c>
      <c r="E92" s="237" t="s">
        <v>667</v>
      </c>
      <c r="F92" s="237">
        <v>2003</v>
      </c>
      <c r="G92" s="282" t="s">
        <v>482</v>
      </c>
      <c r="H92" s="282"/>
      <c r="I92" s="201" t="s">
        <v>1054</v>
      </c>
      <c r="J92" s="278">
        <v>23.184280590000004</v>
      </c>
      <c r="K92" s="230">
        <v>23.920422465000005</v>
      </c>
      <c r="L92" s="230">
        <v>26.922288405</v>
      </c>
      <c r="M92" s="230">
        <v>30.276748964999999</v>
      </c>
      <c r="N92" s="278">
        <f>M92*(1+Índices!E$7)*(1+Índices!E$15)</f>
        <v>32.337081732068249</v>
      </c>
      <c r="O92" s="278">
        <f>N92*(1+Índices!F$7)*(1+Índices!F$15)</f>
        <v>34.259297824142017</v>
      </c>
      <c r="P92" s="278">
        <f>O92*(1+Índices!G$7)*(1+Índices!G$15)</f>
        <v>36.202485196727352</v>
      </c>
      <c r="Q92" s="278">
        <f>P92*(1+Índices!H$7)*(1+Índices!H$15)</f>
        <v>38.218963622185065</v>
      </c>
      <c r="R92" s="379" t="s">
        <v>937</v>
      </c>
      <c r="T92" s="190"/>
      <c r="U92" s="364"/>
      <c r="V92" s="190"/>
      <c r="W92" s="190"/>
      <c r="X92" s="190"/>
      <c r="Y92" s="190"/>
      <c r="Z92" s="190"/>
      <c r="AA92" s="190"/>
      <c r="AB92" s="190"/>
      <c r="AC92" s="190"/>
      <c r="AD92" s="190"/>
      <c r="AE92" s="190"/>
      <c r="AF92" s="190"/>
      <c r="AG92" s="190"/>
    </row>
    <row r="93" spans="1:33" ht="50.1" customHeight="1">
      <c r="A93" s="293" t="s">
        <v>636</v>
      </c>
      <c r="B93" s="193" t="s">
        <v>35</v>
      </c>
      <c r="C93" s="237" t="s">
        <v>703</v>
      </c>
      <c r="D93" s="237" t="s">
        <v>364</v>
      </c>
      <c r="E93" s="237" t="s">
        <v>667</v>
      </c>
      <c r="F93" s="237">
        <v>2003</v>
      </c>
      <c r="G93" s="282" t="s">
        <v>482</v>
      </c>
      <c r="H93" s="282"/>
      <c r="I93" s="201" t="s">
        <v>1054</v>
      </c>
      <c r="J93" s="278">
        <v>4.5664507800000003</v>
      </c>
      <c r="K93" s="230">
        <v>4.5970493850000009</v>
      </c>
      <c r="L93" s="230">
        <v>4.9039236450000008</v>
      </c>
      <c r="M93" s="230">
        <v>5.4108832500000004</v>
      </c>
      <c r="N93" s="278">
        <f>M93*(1+Índices!E$7)*(1+Índices!E$15)</f>
        <v>5.7790938551624995</v>
      </c>
      <c r="O93" s="278">
        <f>N93*(1+Índices!F$7)*(1+Índices!F$15)</f>
        <v>6.1226210570924646</v>
      </c>
      <c r="P93" s="278">
        <f>O93*(1+Índices!G$7)*(1+Índices!G$15)</f>
        <v>6.4698961234507495</v>
      </c>
      <c r="Q93" s="278">
        <f>P93*(1+Índices!H$7)*(1+Índices!H$15)</f>
        <v>6.8302693375269561</v>
      </c>
      <c r="R93" s="379" t="s">
        <v>937</v>
      </c>
      <c r="T93" s="190"/>
      <c r="U93" s="364"/>
      <c r="V93" s="190"/>
      <c r="W93" s="190"/>
      <c r="X93" s="190"/>
      <c r="Y93" s="190"/>
      <c r="Z93" s="190"/>
      <c r="AA93" s="190"/>
      <c r="AB93" s="190"/>
      <c r="AC93" s="190"/>
      <c r="AD93" s="190"/>
      <c r="AE93" s="190"/>
      <c r="AF93" s="190"/>
      <c r="AG93" s="190"/>
    </row>
    <row r="94" spans="1:33" ht="50.1" customHeight="1">
      <c r="A94" s="293" t="s">
        <v>1106</v>
      </c>
      <c r="B94" s="193" t="s">
        <v>35</v>
      </c>
      <c r="C94" s="237" t="s">
        <v>1107</v>
      </c>
      <c r="D94" s="237" t="s">
        <v>364</v>
      </c>
      <c r="E94" s="237" t="s">
        <v>667</v>
      </c>
      <c r="F94" s="237">
        <v>2003</v>
      </c>
      <c r="G94" s="282" t="s">
        <v>482</v>
      </c>
      <c r="H94" s="282"/>
      <c r="I94" s="201" t="s">
        <v>1108</v>
      </c>
      <c r="J94" s="278"/>
      <c r="K94" s="230">
        <v>0</v>
      </c>
      <c r="L94" s="230">
        <v>0</v>
      </c>
      <c r="M94" s="230">
        <v>3.1731228450000004</v>
      </c>
      <c r="N94" s="278">
        <f>M94*(1+Índices!E$7)*(1+Índices!E$15)</f>
        <v>3.3890538546022499</v>
      </c>
      <c r="O94" s="278">
        <f>N94*(1+Índices!F$7)*(1+Índices!F$15)</f>
        <v>3.5905096912852721</v>
      </c>
      <c r="P94" s="278">
        <f>O94*(1+Índices!G$7)*(1+Índices!G$15)</f>
        <v>3.794163400974973</v>
      </c>
      <c r="Q94" s="278">
        <f>P94*(1+Índices!H$7)*(1+Índices!H$15)</f>
        <v>4.0054983024092792</v>
      </c>
      <c r="R94" s="379" t="s">
        <v>937</v>
      </c>
      <c r="T94" s="190"/>
      <c r="U94" s="364"/>
      <c r="V94" s="190"/>
      <c r="W94" s="190"/>
      <c r="X94" s="190"/>
      <c r="Y94" s="190"/>
      <c r="Z94" s="190"/>
      <c r="AA94" s="190"/>
      <c r="AB94" s="190"/>
      <c r="AC94" s="190"/>
      <c r="AD94" s="190"/>
      <c r="AE94" s="190"/>
      <c r="AF94" s="190"/>
      <c r="AG94" s="190"/>
    </row>
    <row r="95" spans="1:33" ht="50.1" customHeight="1">
      <c r="A95" s="293" t="s">
        <v>637</v>
      </c>
      <c r="B95" s="193" t="s">
        <v>35</v>
      </c>
      <c r="C95" s="237" t="s">
        <v>704</v>
      </c>
      <c r="D95" s="237" t="s">
        <v>364</v>
      </c>
      <c r="E95" s="237" t="s">
        <v>667</v>
      </c>
      <c r="F95" s="237">
        <v>2003</v>
      </c>
      <c r="G95" s="282" t="s">
        <v>482</v>
      </c>
      <c r="H95" s="282"/>
      <c r="I95" s="201" t="s">
        <v>1054</v>
      </c>
      <c r="J95" s="278">
        <v>0.31301709000000005</v>
      </c>
      <c r="K95" s="230">
        <v>4.4275260000000004E-2</v>
      </c>
      <c r="L95" s="230">
        <v>0.83950842000000003</v>
      </c>
      <c r="M95" s="230">
        <v>1.7097095100000002</v>
      </c>
      <c r="N95" s="278">
        <f>M95*(1+Índices!E$7)*(1+Índices!E$15)</f>
        <v>1.8260552421555001</v>
      </c>
      <c r="O95" s="278">
        <f>N95*(1+Índices!F$7)*(1+Índices!F$15)</f>
        <v>1.9346016100859766</v>
      </c>
      <c r="P95" s="278">
        <f>O95*(1+Índices!G$7)*(1+Índices!G$15)</f>
        <v>2.0443322134100534</v>
      </c>
      <c r="Q95" s="278">
        <f>P95*(1+Índices!H$7)*(1+Índices!H$15)</f>
        <v>2.1582015176969933</v>
      </c>
      <c r="R95" s="379" t="s">
        <v>937</v>
      </c>
      <c r="T95" s="190"/>
      <c r="U95" s="364"/>
      <c r="V95" s="190"/>
      <c r="W95" s="190"/>
      <c r="X95" s="190"/>
      <c r="Y95" s="190"/>
      <c r="Z95" s="190"/>
      <c r="AA95" s="190"/>
      <c r="AB95" s="190"/>
      <c r="AC95" s="190"/>
      <c r="AD95" s="190"/>
      <c r="AE95" s="190"/>
      <c r="AF95" s="190"/>
      <c r="AG95" s="190"/>
    </row>
    <row r="96" spans="1:33" ht="50.1" customHeight="1">
      <c r="A96" s="293" t="s">
        <v>638</v>
      </c>
      <c r="B96" s="193" t="s">
        <v>35</v>
      </c>
      <c r="C96" s="237" t="s">
        <v>705</v>
      </c>
      <c r="D96" s="237" t="s">
        <v>364</v>
      </c>
      <c r="E96" s="237" t="s">
        <v>667</v>
      </c>
      <c r="F96" s="237">
        <v>2003</v>
      </c>
      <c r="G96" s="282" t="s">
        <v>482</v>
      </c>
      <c r="H96" s="282"/>
      <c r="I96" s="201" t="s">
        <v>1054</v>
      </c>
      <c r="J96" s="278">
        <v>4.8069900000000006E-3</v>
      </c>
      <c r="K96" s="230">
        <v>5.7217650000000002E-3</v>
      </c>
      <c r="L96" s="230">
        <v>2.8053555900000005</v>
      </c>
      <c r="M96" s="230">
        <v>3.7879260000000005E-2</v>
      </c>
      <c r="N96" s="278">
        <f>M96*(1+Índices!E$7)*(1+Índices!E$15)</f>
        <v>4.0456943643000003E-2</v>
      </c>
      <c r="O96" s="278">
        <f>N96*(1+Índices!F$7)*(1+Índices!F$15)</f>
        <v>4.2861829425552722E-2</v>
      </c>
      <c r="P96" s="278">
        <f>O96*(1+Índices!G$7)*(1+Índices!G$15)</f>
        <v>4.5292952390570074E-2</v>
      </c>
      <c r="Q96" s="278">
        <f>P96*(1+Índices!H$7)*(1+Índices!H$15)</f>
        <v>4.7815769838724827E-2</v>
      </c>
      <c r="R96" s="379" t="s">
        <v>937</v>
      </c>
      <c r="T96" s="190"/>
      <c r="U96" s="364"/>
      <c r="V96" s="190"/>
      <c r="W96" s="190"/>
      <c r="X96" s="190"/>
      <c r="Y96" s="190"/>
      <c r="Z96" s="190"/>
      <c r="AA96" s="190"/>
      <c r="AB96" s="190"/>
      <c r="AC96" s="190"/>
      <c r="AD96" s="190"/>
      <c r="AE96" s="190"/>
      <c r="AF96" s="190"/>
      <c r="AG96" s="190"/>
    </row>
    <row r="97" spans="1:33" ht="50.1" customHeight="1">
      <c r="A97" s="293" t="s">
        <v>639</v>
      </c>
      <c r="B97" s="193" t="s">
        <v>35</v>
      </c>
      <c r="C97" s="237" t="s">
        <v>706</v>
      </c>
      <c r="D97" s="237" t="s">
        <v>364</v>
      </c>
      <c r="E97" s="237" t="s">
        <v>667</v>
      </c>
      <c r="F97" s="237">
        <v>2003</v>
      </c>
      <c r="G97" s="282" t="s">
        <v>482</v>
      </c>
      <c r="H97" s="282"/>
      <c r="I97" s="201" t="s">
        <v>1054</v>
      </c>
      <c r="J97" s="278">
        <v>1.2750707999999999</v>
      </c>
      <c r="K97" s="230">
        <v>2.2695439500000001</v>
      </c>
      <c r="L97" s="230">
        <v>7.1287072499999997</v>
      </c>
      <c r="M97" s="230">
        <v>9.1922309249999987</v>
      </c>
      <c r="N97" s="278">
        <f>M97*(1+Índices!E$7)*(1+Índices!E$15)</f>
        <v>9.8177622394462478</v>
      </c>
      <c r="O97" s="278">
        <f>N97*(1+Índices!F$7)*(1+Índices!F$15)</f>
        <v>10.401360373662014</v>
      </c>
      <c r="P97" s="278">
        <f>O97*(1+Índices!G$7)*(1+Índices!G$15)</f>
        <v>10.991325534056124</v>
      </c>
      <c r="Q97" s="278">
        <f>P97*(1+Índices!H$7)*(1+Índices!H$15)</f>
        <v>11.603542366303049</v>
      </c>
      <c r="R97" s="379" t="s">
        <v>937</v>
      </c>
      <c r="T97" s="190"/>
      <c r="U97" s="364"/>
      <c r="V97" s="190"/>
      <c r="W97" s="190"/>
      <c r="X97" s="190"/>
      <c r="Y97" s="190"/>
      <c r="Z97" s="190"/>
      <c r="AA97" s="190"/>
      <c r="AB97" s="190"/>
      <c r="AC97" s="190"/>
      <c r="AD97" s="190"/>
      <c r="AE97" s="190"/>
      <c r="AF97" s="190"/>
      <c r="AG97" s="190"/>
    </row>
    <row r="98" spans="1:33" ht="50.1" customHeight="1">
      <c r="A98" s="293" t="s">
        <v>640</v>
      </c>
      <c r="B98" s="193" t="s">
        <v>35</v>
      </c>
      <c r="C98" s="237" t="s">
        <v>712</v>
      </c>
      <c r="D98" s="237" t="s">
        <v>364</v>
      </c>
      <c r="E98" s="237" t="s">
        <v>667</v>
      </c>
      <c r="F98" s="237">
        <v>2003</v>
      </c>
      <c r="G98" s="282" t="s">
        <v>482</v>
      </c>
      <c r="H98" s="282"/>
      <c r="I98" s="201" t="s">
        <v>1059</v>
      </c>
      <c r="J98" s="278">
        <v>0.11093438999999999</v>
      </c>
      <c r="K98" s="230">
        <v>8.8160100000000005E-2</v>
      </c>
      <c r="L98" s="230">
        <v>0.67103098500000014</v>
      </c>
      <c r="M98" s="230">
        <v>0.60030465</v>
      </c>
      <c r="N98" s="278">
        <f>M98*(1+Índices!E$7)*(1+Índices!E$15)</f>
        <v>0.64115538143249995</v>
      </c>
      <c r="O98" s="278">
        <f>N98*(1+Índices!F$7)*(1+Índices!F$15)</f>
        <v>0.67926763911613175</v>
      </c>
      <c r="P98" s="278">
        <f>O98*(1+Índices!G$7)*(1+Índices!G$15)</f>
        <v>0.71779569960679879</v>
      </c>
      <c r="Q98" s="278">
        <f>P98*(1+Índices!H$7)*(1+Índices!H$15)</f>
        <v>0.75777692007489739</v>
      </c>
      <c r="R98" s="379" t="s">
        <v>937</v>
      </c>
      <c r="T98" s="190"/>
      <c r="U98" s="364"/>
      <c r="V98" s="190"/>
      <c r="W98" s="190"/>
      <c r="X98" s="190"/>
      <c r="Y98" s="190"/>
      <c r="Z98" s="190"/>
      <c r="AA98" s="190"/>
      <c r="AB98" s="190"/>
      <c r="AC98" s="190"/>
      <c r="AD98" s="190"/>
      <c r="AE98" s="190"/>
      <c r="AF98" s="190"/>
      <c r="AG98" s="190"/>
    </row>
    <row r="99" spans="1:33" ht="50.1" customHeight="1">
      <c r="A99" s="293" t="s">
        <v>641</v>
      </c>
      <c r="B99" s="193" t="s">
        <v>35</v>
      </c>
      <c r="C99" s="237" t="s">
        <v>1109</v>
      </c>
      <c r="D99" s="237" t="s">
        <v>364</v>
      </c>
      <c r="E99" s="237" t="s">
        <v>667</v>
      </c>
      <c r="F99" s="237">
        <v>2003</v>
      </c>
      <c r="G99" s="282" t="s">
        <v>482</v>
      </c>
      <c r="H99" s="282"/>
      <c r="I99" s="201" t="s">
        <v>1110</v>
      </c>
      <c r="J99" s="278">
        <v>0</v>
      </c>
      <c r="K99" s="230">
        <v>3.0860044200000005</v>
      </c>
      <c r="L99" s="230">
        <v>4.6498711800000008</v>
      </c>
      <c r="M99" s="230">
        <v>9.1401207000000007</v>
      </c>
      <c r="N99" s="278">
        <f>M99*(1+Índices!E$7)*(1+Índices!E$15)</f>
        <v>9.7621059136350006</v>
      </c>
      <c r="O99" s="278">
        <f>N99*(1+Índices!F$7)*(1+Índices!F$15)</f>
        <v>10.342395663810844</v>
      </c>
      <c r="P99" s="278">
        <f>O99*(1+Índices!G$7)*(1+Índices!G$15)</f>
        <v>10.929016345862197</v>
      </c>
      <c r="Q99" s="278">
        <f>P99*(1+Índices!H$7)*(1+Índices!H$15)</f>
        <v>11.537762556326721</v>
      </c>
      <c r="R99" s="379" t="s">
        <v>937</v>
      </c>
      <c r="T99" s="190"/>
      <c r="U99" s="364"/>
      <c r="V99" s="190"/>
      <c r="W99" s="190"/>
      <c r="X99" s="190"/>
      <c r="Y99" s="190"/>
      <c r="Z99" s="190"/>
      <c r="AA99" s="190"/>
      <c r="AB99" s="190"/>
      <c r="AC99" s="190"/>
      <c r="AD99" s="190"/>
      <c r="AE99" s="190"/>
      <c r="AF99" s="190"/>
      <c r="AG99" s="190"/>
    </row>
    <row r="100" spans="1:33" ht="50.1" customHeight="1">
      <c r="A100" s="293" t="s">
        <v>1016</v>
      </c>
      <c r="B100" s="193" t="s">
        <v>35</v>
      </c>
      <c r="C100" s="237" t="s">
        <v>1020</v>
      </c>
      <c r="D100" s="237" t="s">
        <v>364</v>
      </c>
      <c r="E100" s="237" t="s">
        <v>667</v>
      </c>
      <c r="F100" s="237">
        <v>2003</v>
      </c>
      <c r="G100" s="282" t="s">
        <v>482</v>
      </c>
      <c r="H100" s="282"/>
      <c r="I100" s="201" t="s">
        <v>1060</v>
      </c>
      <c r="J100" s="367" t="s">
        <v>1040</v>
      </c>
      <c r="K100" s="383">
        <v>0</v>
      </c>
      <c r="L100" s="230">
        <v>6.0397912200000006</v>
      </c>
      <c r="M100" s="230">
        <v>7.780793505000001</v>
      </c>
      <c r="N100" s="278">
        <f>M100*(1+Índices!E$7)*(1+Índices!E$15)</f>
        <v>8.3102765030152508</v>
      </c>
      <c r="O100" s="278">
        <f>N100*(1+Índices!F$7)*(1+Índices!F$15)</f>
        <v>8.8042650254191486</v>
      </c>
      <c r="P100" s="278">
        <f>O100*(1+Índices!G$7)*(1+Índices!G$15)</f>
        <v>9.3036429376609231</v>
      </c>
      <c r="Q100" s="278">
        <f>P100*(1+Índices!H$7)*(1+Índices!H$15)</f>
        <v>9.821855849288637</v>
      </c>
      <c r="R100" s="379" t="s">
        <v>937</v>
      </c>
      <c r="T100" s="190"/>
      <c r="U100" s="364"/>
      <c r="V100" s="190"/>
      <c r="W100" s="190"/>
      <c r="X100" s="190"/>
      <c r="Y100" s="190"/>
      <c r="Z100" s="190"/>
      <c r="AA100" s="190"/>
      <c r="AB100" s="190"/>
      <c r="AC100" s="190"/>
      <c r="AD100" s="190"/>
      <c r="AE100" s="190"/>
      <c r="AF100" s="190"/>
      <c r="AG100" s="190"/>
    </row>
    <row r="101" spans="1:33" ht="50.1" customHeight="1">
      <c r="A101" s="293" t="s">
        <v>1017</v>
      </c>
      <c r="B101" s="193" t="s">
        <v>35</v>
      </c>
      <c r="C101" s="237" t="s">
        <v>1021</v>
      </c>
      <c r="D101" s="237" t="s">
        <v>364</v>
      </c>
      <c r="E101" s="237" t="s">
        <v>667</v>
      </c>
      <c r="F101" s="237">
        <v>2003</v>
      </c>
      <c r="G101" s="282" t="s">
        <v>482</v>
      </c>
      <c r="H101" s="282"/>
      <c r="I101" s="201" t="s">
        <v>1060</v>
      </c>
      <c r="J101" s="367" t="s">
        <v>1040</v>
      </c>
      <c r="K101" s="383">
        <v>0</v>
      </c>
      <c r="L101" s="230">
        <v>19.272601050000002</v>
      </c>
      <c r="M101" s="230">
        <v>26.800431045000003</v>
      </c>
      <c r="N101" s="278">
        <f>M101*(1+Índices!E$7)*(1+Índices!E$15)</f>
        <v>28.624200377612251</v>
      </c>
      <c r="O101" s="278">
        <f>N101*(1+Índices!F$7)*(1+Índices!F$15)</f>
        <v>30.32571132546089</v>
      </c>
      <c r="P101" s="278">
        <f>O101*(1+Índices!G$7)*(1+Índices!G$15)</f>
        <v>32.045785671841031</v>
      </c>
      <c r="Q101" s="278">
        <f>P101*(1+Índices!H$7)*(1+Índices!H$15)</f>
        <v>33.830735933762575</v>
      </c>
      <c r="R101" s="379" t="s">
        <v>937</v>
      </c>
      <c r="T101" s="190"/>
      <c r="U101" s="364"/>
      <c r="V101" s="190"/>
      <c r="W101" s="190"/>
      <c r="X101" s="190"/>
      <c r="Y101" s="190"/>
      <c r="Z101" s="190"/>
      <c r="AA101" s="190"/>
      <c r="AB101" s="190"/>
      <c r="AC101" s="190"/>
      <c r="AD101" s="190"/>
      <c r="AE101" s="190"/>
      <c r="AF101" s="190"/>
      <c r="AG101" s="190"/>
    </row>
    <row r="102" spans="1:33" ht="50.1" customHeight="1">
      <c r="A102" s="293" t="s">
        <v>1018</v>
      </c>
      <c r="B102" s="193" t="s">
        <v>35</v>
      </c>
      <c r="C102" s="237" t="s">
        <v>1019</v>
      </c>
      <c r="D102" s="237" t="s">
        <v>364</v>
      </c>
      <c r="E102" s="237" t="s">
        <v>667</v>
      </c>
      <c r="F102" s="237">
        <v>2003</v>
      </c>
      <c r="G102" s="282" t="s">
        <v>482</v>
      </c>
      <c r="H102" s="282"/>
      <c r="I102" s="201" t="s">
        <v>1060</v>
      </c>
      <c r="J102" s="367" t="s">
        <v>1040</v>
      </c>
      <c r="K102" s="383">
        <v>0</v>
      </c>
      <c r="L102" s="230">
        <v>4.0366309650000005</v>
      </c>
      <c r="M102" s="230">
        <v>5.1887973600000006</v>
      </c>
      <c r="N102" s="278">
        <f>M102*(1+Índices!E$7)*(1+Índices!E$15)</f>
        <v>5.5418950203480009</v>
      </c>
      <c r="O102" s="278">
        <f>N102*(1+Índices!F$7)*(1+Índices!F$15)</f>
        <v>5.8713223903549938</v>
      </c>
      <c r="P102" s="278">
        <f>O102*(1+Índices!G$7)*(1+Índices!G$15)</f>
        <v>6.2043437963359294</v>
      </c>
      <c r="Q102" s="278">
        <f>P102*(1+Índices!H$7)*(1+Índices!H$15)</f>
        <v>6.5499257457918407</v>
      </c>
      <c r="R102" s="379" t="s">
        <v>937</v>
      </c>
      <c r="T102" s="190"/>
      <c r="U102" s="364"/>
      <c r="V102" s="190"/>
      <c r="W102" s="190"/>
      <c r="X102" s="190"/>
      <c r="Y102" s="190"/>
      <c r="Z102" s="190"/>
      <c r="AA102" s="190"/>
      <c r="AB102" s="190"/>
      <c r="AC102" s="190"/>
      <c r="AD102" s="190"/>
      <c r="AE102" s="190"/>
      <c r="AF102" s="190"/>
      <c r="AG102" s="190"/>
    </row>
    <row r="103" spans="1:33" ht="50.1" customHeight="1">
      <c r="A103" s="293" t="s">
        <v>642</v>
      </c>
      <c r="B103" s="193" t="s">
        <v>35</v>
      </c>
      <c r="C103" s="237" t="s">
        <v>707</v>
      </c>
      <c r="D103" s="237" t="s">
        <v>364</v>
      </c>
      <c r="E103" s="237" t="s">
        <v>667</v>
      </c>
      <c r="F103" s="237">
        <v>2003</v>
      </c>
      <c r="G103" s="282" t="s">
        <v>482</v>
      </c>
      <c r="H103" s="282"/>
      <c r="I103" s="201" t="s">
        <v>1054</v>
      </c>
      <c r="J103" s="278">
        <v>34.630526865000007</v>
      </c>
      <c r="K103" s="230">
        <v>42.814343820000005</v>
      </c>
      <c r="L103" s="230">
        <v>46.506131234999998</v>
      </c>
      <c r="M103" s="230">
        <v>49.567428240000005</v>
      </c>
      <c r="N103" s="278">
        <f>M103*(1+Índices!E$7)*(1+Índices!E$15)</f>
        <v>52.940491731732003</v>
      </c>
      <c r="O103" s="278">
        <f>N103*(1+Índices!F$7)*(1+Índices!F$15)</f>
        <v>56.087438199326094</v>
      </c>
      <c r="P103" s="278">
        <f>O103*(1+Índices!G$7)*(1+Índices!G$15)</f>
        <v>59.268717693991874</v>
      </c>
      <c r="Q103" s="278">
        <f>P103*(1+Índices!H$7)*(1+Índices!H$15)</f>
        <v>62.569985269547217</v>
      </c>
      <c r="R103" s="379" t="s">
        <v>937</v>
      </c>
      <c r="T103" s="190"/>
      <c r="U103" s="364"/>
      <c r="V103" s="190"/>
      <c r="W103" s="190"/>
      <c r="X103" s="190"/>
      <c r="Y103" s="190"/>
      <c r="Z103" s="190"/>
      <c r="AA103" s="190"/>
      <c r="AB103" s="190"/>
      <c r="AC103" s="190"/>
      <c r="AD103" s="190"/>
      <c r="AE103" s="190"/>
      <c r="AF103" s="190"/>
      <c r="AG103" s="190"/>
    </row>
    <row r="104" spans="1:33" ht="50.1" customHeight="1">
      <c r="A104" s="293" t="s">
        <v>1096</v>
      </c>
      <c r="B104" s="193" t="s">
        <v>35</v>
      </c>
      <c r="C104" s="237" t="s">
        <v>1097</v>
      </c>
      <c r="D104" s="237" t="s">
        <v>364</v>
      </c>
      <c r="E104" s="237" t="s">
        <v>667</v>
      </c>
      <c r="F104" s="237">
        <v>2003</v>
      </c>
      <c r="G104" s="282" t="s">
        <v>482</v>
      </c>
      <c r="H104" s="282"/>
      <c r="I104" s="201" t="s">
        <v>1098</v>
      </c>
      <c r="J104" s="278"/>
      <c r="K104" s="230">
        <v>0</v>
      </c>
      <c r="L104" s="230">
        <v>0</v>
      </c>
      <c r="M104" s="230">
        <v>0</v>
      </c>
      <c r="N104" s="278">
        <f>M104*(1+Índices!E$7)*(1+Índices!E$15)</f>
        <v>0</v>
      </c>
      <c r="O104" s="278">
        <f>N104*(1+Índices!F$7)*(1+Índices!F$15)</f>
        <v>0</v>
      </c>
      <c r="P104" s="278">
        <f>O104*(1+Índices!G$7)*(1+Índices!G$15)</f>
        <v>0</v>
      </c>
      <c r="Q104" s="278">
        <f>P104*(1+Índices!H$7)*(1+Índices!H$15)</f>
        <v>0</v>
      </c>
      <c r="R104" s="379" t="s">
        <v>937</v>
      </c>
      <c r="T104" s="190"/>
      <c r="U104" s="364"/>
      <c r="V104" s="190"/>
      <c r="W104" s="190"/>
      <c r="X104" s="190"/>
      <c r="Y104" s="190"/>
      <c r="Z104" s="190"/>
      <c r="AA104" s="190"/>
      <c r="AB104" s="190"/>
      <c r="AC104" s="190"/>
      <c r="AD104" s="190"/>
      <c r="AE104" s="190"/>
      <c r="AF104" s="190"/>
      <c r="AG104" s="190"/>
    </row>
    <row r="105" spans="1:33" ht="50.1" customHeight="1">
      <c r="A105" s="293" t="s">
        <v>1111</v>
      </c>
      <c r="B105" s="193" t="s">
        <v>35</v>
      </c>
      <c r="C105" s="237" t="s">
        <v>1112</v>
      </c>
      <c r="D105" s="237" t="s">
        <v>364</v>
      </c>
      <c r="E105" s="237" t="s">
        <v>667</v>
      </c>
      <c r="F105" s="237">
        <v>2003</v>
      </c>
      <c r="G105" s="282" t="s">
        <v>482</v>
      </c>
      <c r="H105" s="282"/>
      <c r="I105" s="201" t="s">
        <v>1113</v>
      </c>
      <c r="J105" s="278"/>
      <c r="K105" s="230">
        <v>0</v>
      </c>
      <c r="L105" s="230">
        <v>0</v>
      </c>
      <c r="M105" s="230">
        <v>0</v>
      </c>
      <c r="N105" s="278">
        <f>M105*(1+Índices!E$7)*(1+Índices!E$15)</f>
        <v>0</v>
      </c>
      <c r="O105" s="278">
        <f>N105*(1+Índices!F$7)*(1+Índices!F$15)</f>
        <v>0</v>
      </c>
      <c r="P105" s="278">
        <f>O105*(1+Índices!G$7)*(1+Índices!G$15)</f>
        <v>0</v>
      </c>
      <c r="Q105" s="278">
        <f>P105*(1+Índices!H$7)*(1+Índices!H$15)</f>
        <v>0</v>
      </c>
      <c r="R105" s="379" t="s">
        <v>937</v>
      </c>
      <c r="T105" s="190"/>
      <c r="U105" s="364"/>
      <c r="V105" s="190"/>
      <c r="W105" s="190"/>
      <c r="X105" s="190"/>
      <c r="Y105" s="190"/>
      <c r="Z105" s="190"/>
      <c r="AA105" s="190"/>
      <c r="AB105" s="190"/>
      <c r="AC105" s="190"/>
      <c r="AD105" s="190"/>
      <c r="AE105" s="190"/>
      <c r="AF105" s="190"/>
      <c r="AG105" s="190"/>
    </row>
    <row r="106" spans="1:33" ht="50.1" customHeight="1">
      <c r="A106" s="293" t="s">
        <v>643</v>
      </c>
      <c r="B106" s="193" t="s">
        <v>35</v>
      </c>
      <c r="C106" s="237" t="s">
        <v>714</v>
      </c>
      <c r="D106" s="237" t="s">
        <v>364</v>
      </c>
      <c r="E106" s="237" t="s">
        <v>667</v>
      </c>
      <c r="F106" s="237">
        <v>2003</v>
      </c>
      <c r="G106" s="282" t="s">
        <v>482</v>
      </c>
      <c r="H106" s="282"/>
      <c r="I106" s="201" t="s">
        <v>1061</v>
      </c>
      <c r="J106" s="278">
        <v>1482.3696452850002</v>
      </c>
      <c r="K106" s="230">
        <v>1891.6897160100002</v>
      </c>
      <c r="L106" s="230">
        <v>2178.0006667500006</v>
      </c>
      <c r="M106" s="230">
        <v>2455.9416817649999</v>
      </c>
      <c r="N106" s="278">
        <f>M106*(1+Índices!E$7)*(1+Índices!E$15)</f>
        <v>2623.068513209108</v>
      </c>
      <c r="O106" s="278">
        <f>N106*(1+Índices!F$7)*(1+Índices!F$15)</f>
        <v>2778.9918135390317</v>
      </c>
      <c r="P106" s="278">
        <f>O106*(1+Índices!G$7)*(1+Índices!G$15)</f>
        <v>2936.6162292029658</v>
      </c>
      <c r="Q106" s="278">
        <f>P106*(1+Índices!H$7)*(1+Índices!H$15)</f>
        <v>3100.1857531695709</v>
      </c>
      <c r="R106" s="379" t="s">
        <v>937</v>
      </c>
      <c r="T106" s="190"/>
      <c r="U106" s="364"/>
      <c r="V106" s="190"/>
      <c r="W106" s="190"/>
      <c r="X106" s="190"/>
      <c r="Y106" s="190"/>
      <c r="Z106" s="190"/>
      <c r="AA106" s="190"/>
      <c r="AB106" s="190"/>
      <c r="AC106" s="190"/>
      <c r="AD106" s="190"/>
      <c r="AE106" s="190"/>
      <c r="AF106" s="190"/>
      <c r="AG106" s="190"/>
    </row>
    <row r="107" spans="1:33" ht="50.1" customHeight="1">
      <c r="A107" s="293" t="s">
        <v>644</v>
      </c>
      <c r="B107" s="193" t="s">
        <v>35</v>
      </c>
      <c r="C107" s="237" t="s">
        <v>708</v>
      </c>
      <c r="D107" s="237" t="s">
        <v>364</v>
      </c>
      <c r="E107" s="237" t="s">
        <v>667</v>
      </c>
      <c r="F107" s="237">
        <v>2003</v>
      </c>
      <c r="G107" s="282" t="s">
        <v>482</v>
      </c>
      <c r="H107" s="282"/>
      <c r="I107" s="201" t="s">
        <v>1054</v>
      </c>
      <c r="J107" s="278">
        <v>94.277225279999996</v>
      </c>
      <c r="K107" s="230">
        <v>103.41131167500001</v>
      </c>
      <c r="L107" s="230">
        <v>142.12919859000002</v>
      </c>
      <c r="M107" s="230">
        <v>155.71619808000003</v>
      </c>
      <c r="N107" s="278">
        <f>M107*(1+Índices!E$7)*(1+Índices!E$15)</f>
        <v>166.31268535934402</v>
      </c>
      <c r="O107" s="278">
        <f>N107*(1+Índices!F$7)*(1+Índices!F$15)</f>
        <v>176.19882544961385</v>
      </c>
      <c r="P107" s="278">
        <f>O107*(1+Índices!G$7)*(1+Índices!G$15)</f>
        <v>186.19282282911595</v>
      </c>
      <c r="Q107" s="278">
        <f>P107*(1+Índices!H$7)*(1+Índices!H$15)</f>
        <v>196.56376306069771</v>
      </c>
      <c r="R107" s="379" t="s">
        <v>937</v>
      </c>
      <c r="T107" s="190"/>
      <c r="U107" s="364"/>
      <c r="V107" s="190"/>
      <c r="W107" s="190"/>
      <c r="X107" s="190"/>
      <c r="Y107" s="190"/>
      <c r="Z107" s="190"/>
      <c r="AA107" s="190"/>
      <c r="AB107" s="190"/>
      <c r="AC107" s="190"/>
      <c r="AD107" s="190"/>
      <c r="AE107" s="190"/>
      <c r="AF107" s="190"/>
      <c r="AG107" s="190"/>
    </row>
    <row r="108" spans="1:33" ht="50.1" customHeight="1">
      <c r="A108" s="293" t="s">
        <v>645</v>
      </c>
      <c r="B108" s="193" t="s">
        <v>35</v>
      </c>
      <c r="C108" s="237" t="s">
        <v>709</v>
      </c>
      <c r="D108" s="237" t="s">
        <v>364</v>
      </c>
      <c r="E108" s="237" t="s">
        <v>667</v>
      </c>
      <c r="F108" s="237">
        <v>2003</v>
      </c>
      <c r="G108" s="282" t="s">
        <v>482</v>
      </c>
      <c r="H108" s="282"/>
      <c r="I108" s="201" t="s">
        <v>1062</v>
      </c>
      <c r="J108" s="281">
        <v>58.827723989999996</v>
      </c>
      <c r="K108" s="230">
        <v>114.84837991500001</v>
      </c>
      <c r="L108" s="230">
        <v>192.32226055500001</v>
      </c>
      <c r="M108" s="230">
        <v>277.58913925500002</v>
      </c>
      <c r="N108" s="278">
        <f>M108*(1+Índices!E$7)*(1+Índices!E$15)</f>
        <v>296.47908018130278</v>
      </c>
      <c r="O108" s="278">
        <f>N108*(1+Índices!F$7)*(1+Índices!F$15)</f>
        <v>314.10271312411624</v>
      </c>
      <c r="P108" s="278">
        <f>O108*(1+Índices!G$7)*(1+Índices!G$15)</f>
        <v>331.91861901251616</v>
      </c>
      <c r="Q108" s="278">
        <f>P108*(1+Índices!H$7)*(1+Índices!H$15)</f>
        <v>350.40648609151327</v>
      </c>
      <c r="R108" s="379" t="s">
        <v>937</v>
      </c>
      <c r="T108" s="190"/>
      <c r="U108" s="364"/>
      <c r="V108" s="190"/>
      <c r="W108" s="190"/>
      <c r="X108" s="190"/>
      <c r="Y108" s="190"/>
      <c r="Z108" s="190"/>
      <c r="AA108" s="190"/>
      <c r="AB108" s="190"/>
      <c r="AC108" s="190"/>
      <c r="AD108" s="190"/>
      <c r="AE108" s="190"/>
      <c r="AF108" s="190"/>
      <c r="AG108" s="190"/>
    </row>
    <row r="109" spans="1:33" ht="50.1" customHeight="1">
      <c r="A109" s="293" t="s">
        <v>646</v>
      </c>
      <c r="B109" s="193" t="s">
        <v>35</v>
      </c>
      <c r="C109" s="237" t="s">
        <v>734</v>
      </c>
      <c r="D109" s="237" t="s">
        <v>364</v>
      </c>
      <c r="E109" s="237" t="s">
        <v>667</v>
      </c>
      <c r="F109" s="237">
        <v>2003</v>
      </c>
      <c r="G109" s="282" t="s">
        <v>482</v>
      </c>
      <c r="H109" s="282"/>
      <c r="I109" s="201" t="s">
        <v>1063</v>
      </c>
      <c r="J109" s="278">
        <v>33.265721490000004</v>
      </c>
      <c r="K109" s="230">
        <v>30.433455045000002</v>
      </c>
      <c r="L109" s="230">
        <v>30.612921075000003</v>
      </c>
      <c r="M109" s="230">
        <v>34.898040090000002</v>
      </c>
      <c r="N109" s="278">
        <f>M109*(1+Índices!E$7)*(1+Índices!E$15)</f>
        <v>37.2728517181245</v>
      </c>
      <c r="O109" s="278">
        <f>N109*(1+Índices!F$7)*(1+Índices!F$15)</f>
        <v>39.488465234634475</v>
      </c>
      <c r="P109" s="278">
        <f>O109*(1+Índices!G$7)*(1+Índices!G$15)</f>
        <v>41.728250982742942</v>
      </c>
      <c r="Q109" s="278">
        <f>P109*(1+Índices!H$7)*(1+Índices!H$15)</f>
        <v>44.052514562481726</v>
      </c>
      <c r="R109" s="379" t="s">
        <v>937</v>
      </c>
      <c r="T109" s="190"/>
      <c r="U109" s="364"/>
      <c r="V109" s="190"/>
      <c r="W109" s="190"/>
      <c r="X109" s="190"/>
      <c r="Y109" s="190"/>
      <c r="Z109" s="190"/>
      <c r="AA109" s="190"/>
      <c r="AB109" s="190"/>
      <c r="AC109" s="190"/>
      <c r="AD109" s="190"/>
      <c r="AE109" s="190"/>
      <c r="AF109" s="190"/>
      <c r="AG109" s="190"/>
    </row>
    <row r="110" spans="1:33" ht="50.1" customHeight="1">
      <c r="A110" s="293" t="s">
        <v>647</v>
      </c>
      <c r="B110" s="193" t="s">
        <v>35</v>
      </c>
      <c r="C110" s="237" t="s">
        <v>715</v>
      </c>
      <c r="D110" s="237" t="s">
        <v>364</v>
      </c>
      <c r="E110" s="237" t="s">
        <v>667</v>
      </c>
      <c r="F110" s="237">
        <v>2003</v>
      </c>
      <c r="G110" s="282" t="s">
        <v>482</v>
      </c>
      <c r="H110" s="282"/>
      <c r="I110" s="201" t="s">
        <v>1054</v>
      </c>
      <c r="J110" s="278">
        <v>55.596960600000003</v>
      </c>
      <c r="K110" s="230">
        <v>47.124904530000002</v>
      </c>
      <c r="L110" s="230">
        <v>59.113614765000001</v>
      </c>
      <c r="M110" s="230">
        <v>54.924991349999999</v>
      </c>
      <c r="N110" s="278">
        <f>M110*(1+Índices!E$7)*(1+Índices!E$15)</f>
        <v>58.662637011367494</v>
      </c>
      <c r="O110" s="278">
        <f>N110*(1+Índices!F$7)*(1+Índices!F$15)</f>
        <v>62.149725481534176</v>
      </c>
      <c r="P110" s="278">
        <f>O110*(1+Índices!G$7)*(1+Índices!G$15)</f>
        <v>65.674857910846796</v>
      </c>
      <c r="Q110" s="278">
        <f>P110*(1+Índices!H$7)*(1+Índices!H$15)</f>
        <v>69.332947496480955</v>
      </c>
      <c r="R110" s="379" t="s">
        <v>937</v>
      </c>
      <c r="T110" s="190"/>
      <c r="U110" s="364"/>
      <c r="V110" s="190"/>
      <c r="W110" s="190"/>
      <c r="X110" s="190"/>
      <c r="Y110" s="190"/>
      <c r="Z110" s="190"/>
      <c r="AA110" s="190"/>
      <c r="AB110" s="190"/>
      <c r="AC110" s="190"/>
      <c r="AD110" s="190"/>
      <c r="AE110" s="190"/>
      <c r="AF110" s="190"/>
      <c r="AG110" s="190"/>
    </row>
    <row r="111" spans="1:33" ht="50.1" customHeight="1">
      <c r="A111" s="293" t="s">
        <v>648</v>
      </c>
      <c r="B111" s="193" t="s">
        <v>35</v>
      </c>
      <c r="C111" s="237" t="s">
        <v>734</v>
      </c>
      <c r="D111" s="237" t="s">
        <v>364</v>
      </c>
      <c r="E111" s="237" t="s">
        <v>667</v>
      </c>
      <c r="F111" s="237">
        <v>2003</v>
      </c>
      <c r="G111" s="282" t="s">
        <v>482</v>
      </c>
      <c r="H111" s="282"/>
      <c r="I111" s="201" t="s">
        <v>1063</v>
      </c>
      <c r="J111" s="278">
        <v>46.010568255000003</v>
      </c>
      <c r="K111" s="230">
        <v>71.418520035000014</v>
      </c>
      <c r="L111" s="230">
        <v>89.858840550000011</v>
      </c>
      <c r="M111" s="230">
        <v>96.195007935000007</v>
      </c>
      <c r="N111" s="278">
        <f>M111*(1+Índices!E$7)*(1+Índices!E$15)</f>
        <v>102.74107822497676</v>
      </c>
      <c r="O111" s="278">
        <f>N111*(1+Índices!F$7)*(1+Índices!F$15)</f>
        <v>108.84832548734218</v>
      </c>
      <c r="P111" s="278">
        <f>O111*(1+Índices!G$7)*(1+Índices!G$15)</f>
        <v>115.02220250898424</v>
      </c>
      <c r="Q111" s="278">
        <f>P111*(1+Índices!H$7)*(1+Índices!H$15)</f>
        <v>121.42893918873466</v>
      </c>
      <c r="R111" s="379" t="s">
        <v>937</v>
      </c>
      <c r="T111" s="190"/>
      <c r="U111" s="364"/>
      <c r="V111" s="190"/>
      <c r="W111" s="190"/>
      <c r="X111" s="190"/>
      <c r="Y111" s="190"/>
      <c r="Z111" s="190"/>
      <c r="AA111" s="190"/>
      <c r="AB111" s="190"/>
      <c r="AC111" s="190"/>
      <c r="AD111" s="190"/>
      <c r="AE111" s="190"/>
      <c r="AF111" s="190"/>
      <c r="AG111" s="190"/>
    </row>
    <row r="112" spans="1:33" ht="50.1" customHeight="1">
      <c r="A112" s="293" t="s">
        <v>649</v>
      </c>
      <c r="B112" s="193" t="s">
        <v>35</v>
      </c>
      <c r="C112" s="237" t="s">
        <v>734</v>
      </c>
      <c r="D112" s="237" t="s">
        <v>364</v>
      </c>
      <c r="E112" s="237" t="s">
        <v>667</v>
      </c>
      <c r="F112" s="237">
        <v>2003</v>
      </c>
      <c r="G112" s="282" t="s">
        <v>482</v>
      </c>
      <c r="H112" s="282"/>
      <c r="I112" s="201" t="s">
        <v>1063</v>
      </c>
      <c r="J112" s="278">
        <v>90.512562375000002</v>
      </c>
      <c r="K112" s="230">
        <v>94.953170040000003</v>
      </c>
      <c r="L112" s="230">
        <v>85.337209485000002</v>
      </c>
      <c r="M112" s="230">
        <v>74.232324044999999</v>
      </c>
      <c r="N112" s="278">
        <f>M112*(1+Índices!E$7)*(1+Índices!E$15)</f>
        <v>79.283833696262249</v>
      </c>
      <c r="O112" s="278">
        <f>N112*(1+Índices!F$7)*(1+Índices!F$15)</f>
        <v>83.996709837498031</v>
      </c>
      <c r="P112" s="278">
        <f>O112*(1+Índices!G$7)*(1+Índices!G$15)</f>
        <v>88.761003219480926</v>
      </c>
      <c r="Q112" s="278">
        <f>P112*(1+Índices!H$7)*(1+Índices!H$15)</f>
        <v>93.704991098806005</v>
      </c>
      <c r="R112" s="379" t="s">
        <v>937</v>
      </c>
      <c r="T112" s="190"/>
      <c r="U112" s="364"/>
      <c r="V112" s="190"/>
      <c r="W112" s="190"/>
      <c r="X112" s="190"/>
      <c r="Y112" s="190"/>
      <c r="Z112" s="190"/>
      <c r="AA112" s="190"/>
      <c r="AB112" s="190"/>
      <c r="AC112" s="190"/>
      <c r="AD112" s="190"/>
      <c r="AE112" s="190"/>
      <c r="AF112" s="190"/>
      <c r="AG112" s="190"/>
    </row>
    <row r="113" spans="1:33" ht="50.1" customHeight="1">
      <c r="A113" s="293" t="s">
        <v>650</v>
      </c>
      <c r="B113" s="193" t="s">
        <v>35</v>
      </c>
      <c r="C113" s="237" t="s">
        <v>716</v>
      </c>
      <c r="D113" s="237" t="s">
        <v>364</v>
      </c>
      <c r="E113" s="237" t="s">
        <v>667</v>
      </c>
      <c r="F113" s="237">
        <v>2003</v>
      </c>
      <c r="G113" s="282" t="s">
        <v>482</v>
      </c>
      <c r="H113" s="282"/>
      <c r="I113" s="201" t="s">
        <v>1054</v>
      </c>
      <c r="J113" s="278">
        <v>0.17939994000000001</v>
      </c>
      <c r="K113" s="230">
        <v>0.19808005500000003</v>
      </c>
      <c r="L113" s="230">
        <v>0.434920005</v>
      </c>
      <c r="M113" s="230">
        <v>0.80171476500000005</v>
      </c>
      <c r="N113" s="278">
        <f>M113*(1+Índices!E$7)*(1+Índices!E$15)</f>
        <v>0.85627145475825006</v>
      </c>
      <c r="O113" s="278">
        <f>N113*(1+Índices!F$7)*(1+Índices!F$15)</f>
        <v>0.90717087676414709</v>
      </c>
      <c r="P113" s="278">
        <f>O113*(1+Índices!G$7)*(1+Índices!G$15)</f>
        <v>0.95862560889420956</v>
      </c>
      <c r="Q113" s="278">
        <f>P113*(1+Índices!H$7)*(1+Índices!H$15)</f>
        <v>1.0120210553096169</v>
      </c>
      <c r="R113" s="379" t="s">
        <v>937</v>
      </c>
      <c r="T113" s="190"/>
      <c r="U113" s="364"/>
      <c r="V113" s="190"/>
      <c r="W113" s="190"/>
      <c r="X113" s="190"/>
      <c r="Y113" s="190"/>
      <c r="Z113" s="190"/>
      <c r="AA113" s="190"/>
      <c r="AB113" s="190"/>
      <c r="AC113" s="190"/>
      <c r="AD113" s="190"/>
      <c r="AE113" s="190"/>
      <c r="AF113" s="190"/>
      <c r="AG113" s="190"/>
    </row>
    <row r="114" spans="1:33" ht="50.1" customHeight="1">
      <c r="A114" s="293" t="s">
        <v>651</v>
      </c>
      <c r="B114" s="193" t="s">
        <v>35</v>
      </c>
      <c r="C114" s="237" t="s">
        <v>713</v>
      </c>
      <c r="D114" s="237" t="s">
        <v>364</v>
      </c>
      <c r="E114" s="237" t="s">
        <v>667</v>
      </c>
      <c r="F114" s="237">
        <v>2003</v>
      </c>
      <c r="G114" s="282" t="s">
        <v>482</v>
      </c>
      <c r="H114" s="282"/>
      <c r="I114" s="201" t="s">
        <v>1064</v>
      </c>
      <c r="J114" s="278">
        <v>1.4767576650000003</v>
      </c>
      <c r="K114" s="230">
        <v>2.06528505</v>
      </c>
      <c r="L114" s="230">
        <v>4.3793687099999996</v>
      </c>
      <c r="M114" s="230">
        <v>8.2526532150000005</v>
      </c>
      <c r="N114" s="278">
        <f>M114*(1+Índices!E$7)*(1+Índices!E$15)</f>
        <v>8.814246266280751</v>
      </c>
      <c r="O114" s="278">
        <f>N114*(1+Índices!F$7)*(1+Índices!F$15)</f>
        <v>9.3381923091836878</v>
      </c>
      <c r="P114" s="278">
        <f>O114*(1+Índices!G$7)*(1+Índices!G$15)</f>
        <v>9.8678545769605872</v>
      </c>
      <c r="Q114" s="278">
        <f>P114*(1+Índices!H$7)*(1+Índices!H$15)</f>
        <v>10.417494076897292</v>
      </c>
      <c r="R114" s="379" t="s">
        <v>937</v>
      </c>
      <c r="T114" s="190"/>
      <c r="U114" s="364"/>
      <c r="V114" s="190"/>
      <c r="W114" s="190"/>
      <c r="X114" s="190"/>
      <c r="Y114" s="190"/>
      <c r="Z114" s="190"/>
      <c r="AA114" s="190"/>
      <c r="AB114" s="190"/>
      <c r="AC114" s="190"/>
      <c r="AD114" s="190"/>
      <c r="AE114" s="190"/>
      <c r="AF114" s="190"/>
      <c r="AG114" s="190"/>
    </row>
    <row r="115" spans="1:33" ht="50.1" customHeight="1">
      <c r="A115" s="293" t="s">
        <v>1102</v>
      </c>
      <c r="B115" s="193" t="s">
        <v>35</v>
      </c>
      <c r="C115" s="237" t="s">
        <v>1103</v>
      </c>
      <c r="D115" s="237" t="s">
        <v>364</v>
      </c>
      <c r="E115" s="237" t="s">
        <v>667</v>
      </c>
      <c r="F115" s="237">
        <v>2003</v>
      </c>
      <c r="G115" s="282" t="s">
        <v>482</v>
      </c>
      <c r="H115" s="282"/>
      <c r="I115" s="201" t="s">
        <v>1101</v>
      </c>
      <c r="J115" s="278"/>
      <c r="K115" s="230">
        <v>0</v>
      </c>
      <c r="L115" s="230">
        <v>0</v>
      </c>
      <c r="M115" s="230">
        <v>0</v>
      </c>
      <c r="N115" s="278">
        <f>M115*(1+Índices!E$7)*(1+Índices!E$15)</f>
        <v>0</v>
      </c>
      <c r="O115" s="278">
        <f>N115*(1+Índices!F$7)*(1+Índices!F$15)</f>
        <v>0</v>
      </c>
      <c r="P115" s="278">
        <f>O115*(1+Índices!G$7)*(1+Índices!G$15)</f>
        <v>0</v>
      </c>
      <c r="Q115" s="278">
        <f>P115*(1+Índices!H$7)*(1+Índices!H$15)</f>
        <v>0</v>
      </c>
      <c r="R115" s="379" t="s">
        <v>937</v>
      </c>
      <c r="T115" s="190"/>
      <c r="U115" s="364"/>
      <c r="V115" s="190"/>
      <c r="W115" s="190"/>
      <c r="X115" s="190"/>
      <c r="Y115" s="190"/>
      <c r="Z115" s="190"/>
      <c r="AA115" s="190"/>
      <c r="AB115" s="190"/>
      <c r="AC115" s="190"/>
      <c r="AD115" s="190"/>
      <c r="AE115" s="190"/>
      <c r="AF115" s="190"/>
      <c r="AG115" s="190"/>
    </row>
    <row r="116" spans="1:33" ht="50.1" customHeight="1">
      <c r="A116" s="293" t="s">
        <v>664</v>
      </c>
      <c r="B116" s="193" t="s">
        <v>35</v>
      </c>
      <c r="C116" s="237" t="s">
        <v>701</v>
      </c>
      <c r="D116" s="237" t="s">
        <v>364</v>
      </c>
      <c r="E116" s="237" t="s">
        <v>667</v>
      </c>
      <c r="F116" s="237">
        <v>2003</v>
      </c>
      <c r="G116" s="282" t="s">
        <v>482</v>
      </c>
      <c r="H116" s="282"/>
      <c r="I116" s="201" t="s">
        <v>1054</v>
      </c>
      <c r="J116" s="278">
        <v>16.453457385</v>
      </c>
      <c r="K116" s="230">
        <v>22.438530270000005</v>
      </c>
      <c r="L116" s="230">
        <v>28.104362354999999</v>
      </c>
      <c r="M116" s="230">
        <v>33.446961390000006</v>
      </c>
      <c r="N116" s="278">
        <f>M116*(1+Índices!E$7)*(1+Índices!E$15)</f>
        <v>35.723027112589499</v>
      </c>
      <c r="O116" s="278">
        <f>N116*(1+Índices!F$7)*(1+Índices!F$15)</f>
        <v>37.846514264038625</v>
      </c>
      <c r="P116" s="278">
        <f>O116*(1+Índices!G$7)*(1+Índices!G$15)</f>
        <v>39.993168553094897</v>
      </c>
      <c r="Q116" s="278">
        <f>P116*(1+Índices!H$7)*(1+Índices!H$15)</f>
        <v>42.220788041502274</v>
      </c>
      <c r="R116" s="379" t="s">
        <v>937</v>
      </c>
      <c r="T116" s="190"/>
      <c r="U116" s="364"/>
      <c r="V116" s="190"/>
      <c r="W116" s="190"/>
      <c r="X116" s="190"/>
      <c r="Y116" s="190"/>
      <c r="Z116" s="190"/>
      <c r="AA116" s="190"/>
      <c r="AB116" s="190"/>
      <c r="AC116" s="190"/>
      <c r="AD116" s="190"/>
      <c r="AE116" s="190"/>
      <c r="AF116" s="190"/>
      <c r="AG116" s="190"/>
    </row>
    <row r="117" spans="1:33" ht="50.1" customHeight="1">
      <c r="A117" s="293" t="s">
        <v>1022</v>
      </c>
      <c r="B117" s="193" t="s">
        <v>35</v>
      </c>
      <c r="C117" s="237" t="s">
        <v>1023</v>
      </c>
      <c r="D117" s="237" t="s">
        <v>364</v>
      </c>
      <c r="E117" s="237" t="s">
        <v>667</v>
      </c>
      <c r="F117" s="237">
        <v>2003</v>
      </c>
      <c r="G117" s="282" t="s">
        <v>482</v>
      </c>
      <c r="H117" s="282"/>
      <c r="I117" s="201" t="s">
        <v>1060</v>
      </c>
      <c r="J117" s="367" t="s">
        <v>1040</v>
      </c>
      <c r="K117" s="383">
        <v>0</v>
      </c>
      <c r="L117" s="230">
        <v>27.768164385000002</v>
      </c>
      <c r="M117" s="230">
        <v>45.170893035000006</v>
      </c>
      <c r="N117" s="278">
        <f>M117*(1+Índices!E$7)*(1+Índices!E$15)</f>
        <v>48.244772306031749</v>
      </c>
      <c r="O117" s="278">
        <f>N117*(1+Índices!F$7)*(1+Índices!F$15)</f>
        <v>51.112590696493477</v>
      </c>
      <c r="P117" s="278">
        <f>O117*(1+Índices!G$7)*(1+Índices!G$15)</f>
        <v>54.011696840798592</v>
      </c>
      <c r="Q117" s="278">
        <f>P117*(1+Índices!H$7)*(1+Índices!H$15)</f>
        <v>57.020148354831072</v>
      </c>
      <c r="R117" s="379" t="s">
        <v>937</v>
      </c>
      <c r="T117" s="190"/>
      <c r="U117" s="364"/>
      <c r="V117" s="190"/>
      <c r="W117" s="190"/>
      <c r="X117" s="190"/>
      <c r="Y117" s="190"/>
      <c r="Z117" s="190"/>
      <c r="AA117" s="190"/>
      <c r="AB117" s="190"/>
      <c r="AC117" s="190"/>
      <c r="AD117" s="190"/>
      <c r="AE117" s="190"/>
      <c r="AF117" s="190"/>
      <c r="AG117" s="190"/>
    </row>
    <row r="118" spans="1:33" ht="50.1" customHeight="1">
      <c r="A118" s="293" t="s">
        <v>665</v>
      </c>
      <c r="B118" s="193" t="s">
        <v>35</v>
      </c>
      <c r="C118" s="237" t="s">
        <v>717</v>
      </c>
      <c r="D118" s="237" t="s">
        <v>364</v>
      </c>
      <c r="E118" s="237" t="s">
        <v>667</v>
      </c>
      <c r="F118" s="237">
        <v>2003</v>
      </c>
      <c r="G118" s="282" t="s">
        <v>482</v>
      </c>
      <c r="H118" s="282"/>
      <c r="I118" s="201" t="s">
        <v>1065</v>
      </c>
      <c r="J118" s="278">
        <v>98.230778009999995</v>
      </c>
      <c r="K118" s="230">
        <v>113.34383317500001</v>
      </c>
      <c r="L118" s="230">
        <v>125.03140654500001</v>
      </c>
      <c r="M118" s="230">
        <v>161.38559577000001</v>
      </c>
      <c r="N118" s="278">
        <f>M118*(1+Índices!E$7)*(1+Índices!E$15)</f>
        <v>172.3678855621485</v>
      </c>
      <c r="O118" s="278">
        <f>N118*(1+Índices!F$7)*(1+Índices!F$15)</f>
        <v>182.61396546909688</v>
      </c>
      <c r="P118" s="278">
        <f>O118*(1+Índices!G$7)*(1+Índices!G$15)</f>
        <v>192.97182959050409</v>
      </c>
      <c r="Q118" s="278">
        <f>P118*(1+Índices!H$7)*(1+Índices!H$15)</f>
        <v>203.72036049869516</v>
      </c>
      <c r="R118" s="379" t="s">
        <v>937</v>
      </c>
      <c r="T118" s="190"/>
      <c r="U118" s="364"/>
      <c r="V118" s="190"/>
      <c r="W118" s="190"/>
      <c r="X118" s="190"/>
      <c r="Y118" s="190"/>
      <c r="Z118" s="190"/>
      <c r="AA118" s="190"/>
      <c r="AB118" s="190"/>
      <c r="AC118" s="190"/>
      <c r="AD118" s="190"/>
      <c r="AE118" s="190"/>
      <c r="AF118" s="190"/>
      <c r="AG118" s="190"/>
    </row>
    <row r="119" spans="1:33" ht="50.1" customHeight="1">
      <c r="A119" s="293" t="s">
        <v>1010</v>
      </c>
      <c r="B119" s="193" t="s">
        <v>35</v>
      </c>
      <c r="C119" s="237" t="s">
        <v>1011</v>
      </c>
      <c r="D119" s="237" t="s">
        <v>364</v>
      </c>
      <c r="E119" s="237" t="s">
        <v>667</v>
      </c>
      <c r="F119" s="237">
        <v>2003</v>
      </c>
      <c r="G119" s="282" t="s">
        <v>482</v>
      </c>
      <c r="H119" s="282"/>
      <c r="I119" s="201" t="s">
        <v>1066</v>
      </c>
      <c r="J119" s="367" t="s">
        <v>1040</v>
      </c>
      <c r="K119" s="383">
        <v>0</v>
      </c>
      <c r="L119" s="230">
        <v>13.539941460000001</v>
      </c>
      <c r="M119" s="230">
        <v>18.415265010000002</v>
      </c>
      <c r="N119" s="278">
        <f>M119*(1+Índices!E$7)*(1+Índices!E$15)</f>
        <v>19.668423793930501</v>
      </c>
      <c r="O119" s="278">
        <f>N119*(1+Índices!F$7)*(1+Índices!F$15)</f>
        <v>20.837575699339677</v>
      </c>
      <c r="P119" s="278">
        <f>O119*(1+Índices!G$7)*(1+Índices!G$15)</f>
        <v>22.019482993006221</v>
      </c>
      <c r="Q119" s="278">
        <f>P119*(1+Índices!H$7)*(1+Índices!H$15)</f>
        <v>23.245968195716664</v>
      </c>
      <c r="R119" s="379" t="s">
        <v>937</v>
      </c>
      <c r="T119" s="190"/>
      <c r="U119" s="364"/>
      <c r="V119" s="190"/>
      <c r="W119" s="190"/>
      <c r="X119" s="190"/>
      <c r="Y119" s="190"/>
      <c r="Z119" s="190"/>
      <c r="AA119" s="190"/>
      <c r="AB119" s="190"/>
      <c r="AC119" s="190"/>
      <c r="AD119" s="190"/>
      <c r="AE119" s="190"/>
      <c r="AF119" s="190"/>
      <c r="AG119" s="190"/>
    </row>
    <row r="120" spans="1:33" ht="50.1" customHeight="1">
      <c r="A120" s="293" t="s">
        <v>1093</v>
      </c>
      <c r="B120" s="193" t="s">
        <v>35</v>
      </c>
      <c r="C120" s="237" t="s">
        <v>1081</v>
      </c>
      <c r="D120" s="283" t="s">
        <v>364</v>
      </c>
      <c r="E120" s="237" t="s">
        <v>667</v>
      </c>
      <c r="F120" s="237">
        <v>2003</v>
      </c>
      <c r="G120" s="282" t="s">
        <v>482</v>
      </c>
      <c r="H120" s="282"/>
      <c r="I120" s="201" t="s">
        <v>1066</v>
      </c>
      <c r="J120" s="367"/>
      <c r="K120" s="383">
        <v>0</v>
      </c>
      <c r="L120" s="230">
        <v>0</v>
      </c>
      <c r="M120" s="230">
        <v>5.6325854999999994E-2</v>
      </c>
      <c r="N120" s="278">
        <f>M120*(1+Índices!E$7)*(1+Índices!E$15)</f>
        <v>6.0158829432749993E-2</v>
      </c>
      <c r="O120" s="278">
        <f>N120*(1+Índices!F$7)*(1+Índices!F$15)</f>
        <v>6.3734856205174426E-2</v>
      </c>
      <c r="P120" s="278">
        <f>O120*(1+Índices!G$7)*(1+Índices!G$15)</f>
        <v>6.7349897249131929E-2</v>
      </c>
      <c r="Q120" s="278">
        <f>P120*(1+Índices!H$7)*(1+Índices!H$15)</f>
        <v>7.1101286525908566E-2</v>
      </c>
      <c r="R120" s="379" t="s">
        <v>1094</v>
      </c>
      <c r="T120" s="190"/>
      <c r="U120" s="364"/>
      <c r="V120" s="190"/>
      <c r="W120" s="190"/>
      <c r="X120" s="190"/>
      <c r="Y120" s="190"/>
      <c r="Z120" s="190"/>
      <c r="AA120" s="190"/>
      <c r="AB120" s="190"/>
      <c r="AC120" s="190"/>
      <c r="AD120" s="190"/>
      <c r="AE120" s="190"/>
      <c r="AF120" s="190"/>
      <c r="AG120" s="190"/>
    </row>
    <row r="121" spans="1:33" ht="50.1" customHeight="1">
      <c r="A121" s="293" t="s">
        <v>666</v>
      </c>
      <c r="B121" s="193" t="s">
        <v>35</v>
      </c>
      <c r="C121" s="237" t="s">
        <v>733</v>
      </c>
      <c r="D121" s="237" t="s">
        <v>364</v>
      </c>
      <c r="E121" s="237" t="s">
        <v>667</v>
      </c>
      <c r="F121" s="237">
        <v>2003</v>
      </c>
      <c r="G121" s="282" t="s">
        <v>482</v>
      </c>
      <c r="H121" s="282"/>
      <c r="I121" s="201" t="s">
        <v>1067</v>
      </c>
      <c r="J121" s="278">
        <v>36.204117540000006</v>
      </c>
      <c r="K121" s="230">
        <v>46.992816824999998</v>
      </c>
      <c r="L121" s="230">
        <v>49.969398795000004</v>
      </c>
      <c r="M121" s="230">
        <v>52.279308735000001</v>
      </c>
      <c r="N121" s="278">
        <f>M121*(1+Índices!E$7)*(1+Índices!E$15)</f>
        <v>55.836915694416746</v>
      </c>
      <c r="O121" s="278">
        <f>N121*(1+Índices!F$7)*(1+Índices!F$15)</f>
        <v>59.156034555199291</v>
      </c>
      <c r="P121" s="278">
        <f>O121*(1+Índices!G$7)*(1+Índices!G$15)</f>
        <v>62.511364835170198</v>
      </c>
      <c r="Q121" s="278">
        <f>P121*(1+Índices!H$7)*(1+Índices!H$15)</f>
        <v>65.993247856489177</v>
      </c>
      <c r="R121" s="379" t="s">
        <v>937</v>
      </c>
      <c r="T121" s="190"/>
      <c r="U121" s="364"/>
      <c r="V121" s="190"/>
      <c r="W121" s="190"/>
      <c r="X121" s="190"/>
      <c r="Y121" s="190"/>
      <c r="Z121" s="190"/>
      <c r="AA121" s="190"/>
      <c r="AB121" s="190"/>
      <c r="AC121" s="190"/>
      <c r="AD121" s="190"/>
      <c r="AE121" s="190"/>
      <c r="AF121" s="190"/>
      <c r="AG121" s="190"/>
    </row>
    <row r="122" spans="1:33" ht="50.1" customHeight="1">
      <c r="A122" s="293" t="s">
        <v>1014</v>
      </c>
      <c r="B122" s="193" t="s">
        <v>35</v>
      </c>
      <c r="C122" s="237" t="s">
        <v>1015</v>
      </c>
      <c r="D122" s="237" t="s">
        <v>364</v>
      </c>
      <c r="E122" s="237" t="s">
        <v>667</v>
      </c>
      <c r="F122" s="237">
        <v>2003</v>
      </c>
      <c r="G122" s="282" t="s">
        <v>482</v>
      </c>
      <c r="H122" s="282"/>
      <c r="I122" s="201" t="s">
        <v>1068</v>
      </c>
      <c r="J122" s="367" t="s">
        <v>1040</v>
      </c>
      <c r="K122" s="383">
        <v>0</v>
      </c>
      <c r="L122" s="230">
        <v>5.1788400299999999</v>
      </c>
      <c r="M122" s="230">
        <v>7.1136001800000006</v>
      </c>
      <c r="N122" s="278">
        <f>M122*(1+Índices!E$7)*(1+Índices!E$15)</f>
        <v>7.597680672249</v>
      </c>
      <c r="O122" s="278">
        <f>N122*(1+Índices!F$7)*(1+Índices!F$15)</f>
        <v>8.0493102958384384</v>
      </c>
      <c r="P122" s="278">
        <f>O122*(1+Índices!G$7)*(1+Índices!G$15)</f>
        <v>8.5058671758183948</v>
      </c>
      <c r="Q122" s="278">
        <f>P122*(1+Índices!H$7)*(1+Índices!H$15)</f>
        <v>8.9796439775114791</v>
      </c>
      <c r="R122" s="379" t="s">
        <v>937</v>
      </c>
      <c r="T122" s="190"/>
      <c r="U122" s="364"/>
      <c r="V122" s="190"/>
      <c r="W122" s="190"/>
      <c r="X122" s="190"/>
      <c r="Y122" s="190"/>
      <c r="Z122" s="190"/>
      <c r="AA122" s="190"/>
      <c r="AB122" s="190"/>
      <c r="AC122" s="190"/>
      <c r="AD122" s="190"/>
      <c r="AE122" s="190"/>
      <c r="AF122" s="190"/>
      <c r="AG122" s="190"/>
    </row>
    <row r="123" spans="1:33" ht="50.1" customHeight="1">
      <c r="A123" s="293" t="s">
        <v>1099</v>
      </c>
      <c r="B123" s="193" t="s">
        <v>35</v>
      </c>
      <c r="C123" s="237" t="s">
        <v>1100</v>
      </c>
      <c r="D123" s="237" t="s">
        <v>364</v>
      </c>
      <c r="E123" s="237" t="s">
        <v>667</v>
      </c>
      <c r="F123" s="237">
        <v>2003</v>
      </c>
      <c r="G123" s="282" t="s">
        <v>482</v>
      </c>
      <c r="H123" s="282"/>
      <c r="I123" s="201" t="s">
        <v>1101</v>
      </c>
      <c r="J123" s="367"/>
      <c r="K123" s="383">
        <v>0</v>
      </c>
      <c r="L123" s="230">
        <v>0</v>
      </c>
      <c r="M123" s="230">
        <v>0</v>
      </c>
      <c r="N123" s="278">
        <f>M123*(1+Índices!E$7)*(1+Índices!E$15)</f>
        <v>0</v>
      </c>
      <c r="O123" s="278">
        <f>N123*(1+Índices!F$7)*(1+Índices!F$15)</f>
        <v>0</v>
      </c>
      <c r="P123" s="278">
        <f>O123*(1+Índices!G$7)*(1+Índices!G$15)</f>
        <v>0</v>
      </c>
      <c r="Q123" s="278">
        <f>P123*(1+Índices!H$7)*(1+Índices!H$15)</f>
        <v>0</v>
      </c>
      <c r="R123" s="379" t="s">
        <v>937</v>
      </c>
      <c r="T123" s="190"/>
      <c r="U123" s="364"/>
      <c r="V123" s="190"/>
      <c r="W123" s="190"/>
      <c r="X123" s="190"/>
      <c r="Y123" s="190"/>
      <c r="Z123" s="190"/>
      <c r="AA123" s="190"/>
      <c r="AB123" s="190"/>
      <c r="AC123" s="190"/>
      <c r="AD123" s="190"/>
      <c r="AE123" s="190"/>
      <c r="AF123" s="190"/>
      <c r="AG123" s="190"/>
    </row>
    <row r="124" spans="1:33" ht="50.1" customHeight="1">
      <c r="A124" s="293" t="s">
        <v>662</v>
      </c>
      <c r="B124" s="193" t="s">
        <v>35</v>
      </c>
      <c r="C124" s="237" t="s">
        <v>718</v>
      </c>
      <c r="D124" s="237" t="s">
        <v>364</v>
      </c>
      <c r="E124" s="237" t="s">
        <v>667</v>
      </c>
      <c r="F124" s="237">
        <v>2003</v>
      </c>
      <c r="G124" s="282" t="s">
        <v>482</v>
      </c>
      <c r="H124" s="282"/>
      <c r="I124" s="201" t="s">
        <v>730</v>
      </c>
      <c r="J124" s="278">
        <v>0.17295388</v>
      </c>
      <c r="K124" s="230">
        <v>6.9451470000000001E-2</v>
      </c>
      <c r="L124" s="230">
        <v>0.84146894999999988</v>
      </c>
      <c r="M124" s="230">
        <v>1.4910861599999998</v>
      </c>
      <c r="N124" s="278">
        <f>M124*(1+Índices!E$7)*(1+Índices!E$15)</f>
        <v>1.5925545731879998</v>
      </c>
      <c r="O124" s="278">
        <f>N124*(1+Índices!F$7)*(1+Índices!F$15)</f>
        <v>1.6872209396044802</v>
      </c>
      <c r="P124" s="278">
        <f>O124*(1+Índices!G$7)*(1+Índices!G$15)</f>
        <v>1.7829201112988464</v>
      </c>
      <c r="Q124" s="278">
        <f>P124*(1+Índices!H$7)*(1+Índices!H$15)</f>
        <v>1.8822287614981921</v>
      </c>
      <c r="R124" s="379" t="s">
        <v>937</v>
      </c>
      <c r="T124" s="190"/>
      <c r="U124" s="364"/>
      <c r="V124" s="190"/>
      <c r="W124" s="190"/>
      <c r="X124" s="190"/>
      <c r="Y124" s="190"/>
      <c r="Z124" s="190"/>
      <c r="AA124" s="190"/>
      <c r="AB124" s="190"/>
      <c r="AC124" s="190"/>
      <c r="AD124" s="190"/>
      <c r="AE124" s="190"/>
      <c r="AF124" s="190"/>
      <c r="AG124" s="190"/>
    </row>
    <row r="125" spans="1:33" ht="50.1" customHeight="1">
      <c r="A125" s="293" t="s">
        <v>663</v>
      </c>
      <c r="B125" s="193" t="s">
        <v>35</v>
      </c>
      <c r="C125" s="237" t="s">
        <v>719</v>
      </c>
      <c r="D125" s="237" t="s">
        <v>364</v>
      </c>
      <c r="E125" s="237" t="s">
        <v>667</v>
      </c>
      <c r="F125" s="237">
        <v>2003</v>
      </c>
      <c r="G125" s="282" t="s">
        <v>482</v>
      </c>
      <c r="H125" s="282"/>
      <c r="I125" s="201" t="s">
        <v>730</v>
      </c>
      <c r="J125" s="278">
        <v>29.902020209999996</v>
      </c>
      <c r="K125" s="230">
        <v>35.848722530000003</v>
      </c>
      <c r="L125" s="230">
        <v>79.062440959999989</v>
      </c>
      <c r="M125" s="230">
        <v>130.69304696999998</v>
      </c>
      <c r="N125" s="278">
        <f>M125*(1+Índices!E$7)*(1+Índices!E$15)</f>
        <v>139.58670881630849</v>
      </c>
      <c r="O125" s="278">
        <f>N125*(1+Índices!F$7)*(1+Índices!F$15)</f>
        <v>147.88417425086681</v>
      </c>
      <c r="P125" s="278">
        <f>O125*(1+Índices!G$7)*(1+Índices!G$15)</f>
        <v>156.27216461437595</v>
      </c>
      <c r="Q125" s="278">
        <f>P125*(1+Índices!H$7)*(1+Índices!H$15)</f>
        <v>164.97652418339666</v>
      </c>
      <c r="R125" s="379" t="s">
        <v>937</v>
      </c>
      <c r="T125" s="190"/>
      <c r="U125" s="364"/>
      <c r="V125" s="190"/>
      <c r="W125" s="190"/>
      <c r="X125" s="190"/>
      <c r="Y125" s="190"/>
      <c r="Z125" s="190"/>
      <c r="AA125" s="190"/>
      <c r="AB125" s="190"/>
      <c r="AC125" s="190"/>
      <c r="AD125" s="190"/>
      <c r="AE125" s="190"/>
      <c r="AF125" s="190"/>
      <c r="AG125" s="190"/>
    </row>
    <row r="126" spans="1:33" ht="50.1" customHeight="1">
      <c r="A126" s="293" t="s">
        <v>653</v>
      </c>
      <c r="B126" s="193" t="s">
        <v>35</v>
      </c>
      <c r="C126" s="237" t="s">
        <v>720</v>
      </c>
      <c r="D126" s="237" t="s">
        <v>364</v>
      </c>
      <c r="E126" s="237" t="s">
        <v>667</v>
      </c>
      <c r="F126" s="237">
        <v>2003</v>
      </c>
      <c r="G126" s="282" t="s">
        <v>482</v>
      </c>
      <c r="H126" s="282"/>
      <c r="I126" s="201" t="s">
        <v>731</v>
      </c>
      <c r="J126" s="278">
        <v>64.7974257796552</v>
      </c>
      <c r="K126" s="230">
        <v>94.856918128965546</v>
      </c>
      <c r="L126" s="230">
        <v>129.71050689413798</v>
      </c>
      <c r="M126" s="230">
        <v>129.94720533103452</v>
      </c>
      <c r="N126" s="278">
        <f>M126*(1+Índices!E$7)*(1+Índices!E$15)</f>
        <v>138.79011265381143</v>
      </c>
      <c r="O126" s="278">
        <f>N126*(1+Índices!F$7)*(1+Índices!F$15)</f>
        <v>147.04022595019219</v>
      </c>
      <c r="P126" s="278">
        <f>O126*(1+Índices!G$7)*(1+Índices!G$15)</f>
        <v>155.3803475660871</v>
      </c>
      <c r="Q126" s="278">
        <f>P126*(1+Índices!H$7)*(1+Índices!H$15)</f>
        <v>164.03503292551812</v>
      </c>
      <c r="R126" s="379" t="s">
        <v>937</v>
      </c>
      <c r="T126" s="190"/>
      <c r="U126" s="364"/>
      <c r="V126" s="190"/>
      <c r="W126" s="190"/>
      <c r="X126" s="190"/>
      <c r="Y126" s="190"/>
      <c r="Z126" s="190"/>
      <c r="AA126" s="190"/>
      <c r="AB126" s="190"/>
      <c r="AC126" s="190"/>
      <c r="AD126" s="190"/>
      <c r="AE126" s="190"/>
      <c r="AF126" s="190"/>
      <c r="AG126" s="190"/>
    </row>
    <row r="127" spans="1:33" ht="50.1" customHeight="1">
      <c r="A127" s="293" t="s">
        <v>654</v>
      </c>
      <c r="B127" s="193" t="s">
        <v>35</v>
      </c>
      <c r="C127" s="237" t="s">
        <v>721</v>
      </c>
      <c r="D127" s="237" t="s">
        <v>364</v>
      </c>
      <c r="E127" s="237" t="s">
        <v>667</v>
      </c>
      <c r="F127" s="237">
        <v>2003</v>
      </c>
      <c r="G127" s="282" t="s">
        <v>482</v>
      </c>
      <c r="H127" s="282"/>
      <c r="I127" s="201" t="s">
        <v>731</v>
      </c>
      <c r="J127" s="278">
        <v>1.4423307331034485</v>
      </c>
      <c r="K127" s="230">
        <v>1.6984193896551727</v>
      </c>
      <c r="L127" s="230">
        <v>2.7104631568965525</v>
      </c>
      <c r="M127" s="230">
        <v>2.8499553382758629</v>
      </c>
      <c r="N127" s="278">
        <f>M127*(1+Índices!E$7)*(1+Índices!E$15)</f>
        <v>3.0438947990455349</v>
      </c>
      <c r="O127" s="278">
        <f>N127*(1+Índices!F$7)*(1+Índices!F$15)</f>
        <v>3.2248333145796253</v>
      </c>
      <c r="P127" s="278">
        <f>O127*(1+Índices!G$7)*(1+Índices!G$15)</f>
        <v>3.4077458601825819</v>
      </c>
      <c r="Q127" s="278">
        <f>P127*(1+Índices!H$7)*(1+Índices!H$15)</f>
        <v>3.5975573045947513</v>
      </c>
      <c r="R127" s="379" t="s">
        <v>937</v>
      </c>
      <c r="T127" s="190"/>
      <c r="U127" s="364"/>
      <c r="V127" s="190"/>
      <c r="W127" s="190"/>
      <c r="X127" s="190"/>
      <c r="Y127" s="190"/>
      <c r="Z127" s="190"/>
      <c r="AA127" s="190"/>
      <c r="AB127" s="190"/>
      <c r="AC127" s="190"/>
      <c r="AD127" s="190"/>
      <c r="AE127" s="190"/>
      <c r="AF127" s="190"/>
      <c r="AG127" s="190"/>
    </row>
    <row r="128" spans="1:33" ht="50.1" customHeight="1">
      <c r="A128" s="293" t="s">
        <v>655</v>
      </c>
      <c r="B128" s="193" t="s">
        <v>35</v>
      </c>
      <c r="C128" s="237" t="s">
        <v>722</v>
      </c>
      <c r="D128" s="237" t="s">
        <v>364</v>
      </c>
      <c r="E128" s="237" t="s">
        <v>667</v>
      </c>
      <c r="F128" s="237">
        <v>2003</v>
      </c>
      <c r="G128" s="282" t="s">
        <v>482</v>
      </c>
      <c r="H128" s="282"/>
      <c r="I128" s="201" t="s">
        <v>731</v>
      </c>
      <c r="J128" s="278">
        <v>316.64976938482766</v>
      </c>
      <c r="K128" s="230">
        <v>571.5436849065519</v>
      </c>
      <c r="L128" s="230">
        <v>818.49409626310364</v>
      </c>
      <c r="M128" s="230">
        <v>925.50365129068996</v>
      </c>
      <c r="N128" s="278">
        <f>M128*(1+Índices!E$7)*(1+Índices!E$15)</f>
        <v>988.48417476102134</v>
      </c>
      <c r="O128" s="278">
        <f>N128*(1+Índices!F$7)*(1+Índices!F$15)</f>
        <v>1047.2427295134007</v>
      </c>
      <c r="P128" s="278">
        <f>O128*(1+Índices!G$7)*(1+Índices!G$15)</f>
        <v>1106.6423371314008</v>
      </c>
      <c r="Q128" s="278">
        <f>P128*(1+Índices!H$7)*(1+Índices!H$15)</f>
        <v>1168.2823153096199</v>
      </c>
      <c r="R128" s="379" t="s">
        <v>937</v>
      </c>
      <c r="T128" s="190"/>
      <c r="U128" s="364"/>
      <c r="V128" s="190"/>
      <c r="W128" s="190"/>
      <c r="X128" s="190"/>
      <c r="Y128" s="190"/>
      <c r="Z128" s="190"/>
      <c r="AA128" s="190"/>
      <c r="AB128" s="190"/>
      <c r="AC128" s="190"/>
      <c r="AD128" s="190"/>
      <c r="AE128" s="190"/>
      <c r="AF128" s="190"/>
      <c r="AG128" s="190"/>
    </row>
    <row r="129" spans="1:33" ht="50.1" customHeight="1">
      <c r="A129" s="293" t="s">
        <v>656</v>
      </c>
      <c r="B129" s="193" t="s">
        <v>35</v>
      </c>
      <c r="C129" s="237" t="s">
        <v>723</v>
      </c>
      <c r="D129" s="237" t="s">
        <v>364</v>
      </c>
      <c r="E129" s="237" t="s">
        <v>667</v>
      </c>
      <c r="F129" s="237">
        <v>2003</v>
      </c>
      <c r="G129" s="282" t="s">
        <v>482</v>
      </c>
      <c r="H129" s="282"/>
      <c r="I129" s="201" t="s">
        <v>731</v>
      </c>
      <c r="J129" s="278">
        <v>122.92043661310349</v>
      </c>
      <c r="K129" s="230">
        <v>149.96948883724144</v>
      </c>
      <c r="L129" s="230">
        <v>174.90908104551727</v>
      </c>
      <c r="M129" s="230">
        <v>167.65307043413796</v>
      </c>
      <c r="N129" s="278">
        <f>M129*(1+Índices!E$7)*(1+Índices!E$15)</f>
        <v>179.06186187718103</v>
      </c>
      <c r="O129" s="278">
        <f>N129*(1+Índices!F$7)*(1+Índices!F$15)</f>
        <v>189.70585242737573</v>
      </c>
      <c r="P129" s="278">
        <f>O129*(1+Índices!G$7)*(1+Índices!G$15)</f>
        <v>200.4659683770565</v>
      </c>
      <c r="Q129" s="278">
        <f>P129*(1+Índices!H$7)*(1+Índices!H$15)</f>
        <v>211.63192281565853</v>
      </c>
      <c r="R129" s="379" t="s">
        <v>937</v>
      </c>
      <c r="T129" s="190"/>
      <c r="U129" s="364"/>
      <c r="V129" s="190"/>
      <c r="W129" s="190"/>
      <c r="X129" s="190"/>
      <c r="Y129" s="190"/>
      <c r="Z129" s="190"/>
      <c r="AA129" s="190"/>
      <c r="AB129" s="190"/>
      <c r="AC129" s="190"/>
      <c r="AD129" s="190"/>
      <c r="AE129" s="190"/>
      <c r="AF129" s="190"/>
      <c r="AG129" s="190"/>
    </row>
    <row r="130" spans="1:33" ht="50.1" customHeight="1">
      <c r="A130" s="293" t="s">
        <v>657</v>
      </c>
      <c r="B130" s="193" t="s">
        <v>35</v>
      </c>
      <c r="C130" s="237" t="s">
        <v>724</v>
      </c>
      <c r="D130" s="237" t="s">
        <v>364</v>
      </c>
      <c r="E130" s="237" t="s">
        <v>667</v>
      </c>
      <c r="F130" s="237">
        <v>2003</v>
      </c>
      <c r="G130" s="282" t="s">
        <v>482</v>
      </c>
      <c r="H130" s="282"/>
      <c r="I130" s="201" t="s">
        <v>731</v>
      </c>
      <c r="J130" s="278">
        <v>422.01765240568977</v>
      </c>
      <c r="K130" s="230">
        <v>567.73421135586227</v>
      </c>
      <c r="L130" s="230">
        <v>746.20733205103465</v>
      </c>
      <c r="M130" s="230">
        <v>902.91215939689675</v>
      </c>
      <c r="N130" s="278">
        <f>M130*(1+Índices!E$7)*(1+Índices!E$15)</f>
        <v>964.35533184385554</v>
      </c>
      <c r="O130" s="278">
        <f>N130*(1+Índices!F$7)*(1+Índices!F$15)</f>
        <v>1021.6795935909851</v>
      </c>
      <c r="P130" s="278">
        <f>O130*(1+Índices!G$7)*(1+Índices!G$15)</f>
        <v>1079.6292601394657</v>
      </c>
      <c r="Q130" s="278">
        <f>P130*(1+Índices!H$7)*(1+Índices!H$15)</f>
        <v>1139.7646099292338</v>
      </c>
      <c r="R130" s="379" t="s">
        <v>937</v>
      </c>
      <c r="T130" s="190"/>
      <c r="U130" s="364"/>
      <c r="V130" s="190"/>
      <c r="W130" s="190"/>
      <c r="X130" s="190"/>
      <c r="Y130" s="190"/>
      <c r="Z130" s="190"/>
      <c r="AA130" s="190"/>
      <c r="AB130" s="190"/>
      <c r="AC130" s="190"/>
      <c r="AD130" s="190"/>
      <c r="AE130" s="190"/>
      <c r="AF130" s="190"/>
      <c r="AG130" s="190"/>
    </row>
    <row r="131" spans="1:33" ht="50.1" customHeight="1">
      <c r="A131" s="293" t="s">
        <v>658</v>
      </c>
      <c r="B131" s="193" t="s">
        <v>35</v>
      </c>
      <c r="C131" s="237" t="s">
        <v>725</v>
      </c>
      <c r="D131" s="237" t="s">
        <v>364</v>
      </c>
      <c r="E131" s="237" t="s">
        <v>667</v>
      </c>
      <c r="F131" s="237">
        <v>2003</v>
      </c>
      <c r="G131" s="282" t="s">
        <v>482</v>
      </c>
      <c r="H131" s="282"/>
      <c r="I131" s="201" t="s">
        <v>731</v>
      </c>
      <c r="J131" s="278">
        <v>112.80212484413795</v>
      </c>
      <c r="K131" s="230">
        <v>139.04206937793109</v>
      </c>
      <c r="L131" s="230">
        <v>181.52817944172418</v>
      </c>
      <c r="M131" s="230">
        <v>205.69030678241384</v>
      </c>
      <c r="N131" s="278">
        <f>M131*(1+Índices!E$7)*(1+Índices!E$15)</f>
        <v>219.68753215895711</v>
      </c>
      <c r="O131" s="278">
        <f>N131*(1+Índices!F$7)*(1+Índices!F$15)</f>
        <v>232.74643812464743</v>
      </c>
      <c r="P131" s="278">
        <f>O131*(1+Índices!G$7)*(1+Índices!G$15)</f>
        <v>245.94781609507743</v>
      </c>
      <c r="Q131" s="278">
        <f>P131*(1+Índices!H$7)*(1+Índices!H$15)</f>
        <v>259.64710945157321</v>
      </c>
      <c r="R131" s="379" t="s">
        <v>937</v>
      </c>
      <c r="T131" s="190"/>
      <c r="U131" s="364"/>
      <c r="V131" s="190"/>
      <c r="W131" s="190"/>
      <c r="X131" s="190"/>
      <c r="Y131" s="190"/>
      <c r="Z131" s="190"/>
      <c r="AA131" s="190"/>
      <c r="AB131" s="190"/>
      <c r="AC131" s="190"/>
      <c r="AD131" s="190"/>
      <c r="AE131" s="190"/>
      <c r="AF131" s="190"/>
      <c r="AG131" s="190"/>
    </row>
    <row r="132" spans="1:33" ht="50.1" customHeight="1">
      <c r="A132" s="293" t="s">
        <v>659</v>
      </c>
      <c r="B132" s="193" t="s">
        <v>35</v>
      </c>
      <c r="C132" s="237" t="s">
        <v>726</v>
      </c>
      <c r="D132" s="237" t="s">
        <v>364</v>
      </c>
      <c r="E132" s="237" t="s">
        <v>667</v>
      </c>
      <c r="F132" s="237">
        <v>2003</v>
      </c>
      <c r="G132" s="282" t="s">
        <v>482</v>
      </c>
      <c r="H132" s="282"/>
      <c r="I132" s="201" t="s">
        <v>731</v>
      </c>
      <c r="J132" s="278">
        <v>298.71187343425299</v>
      </c>
      <c r="K132" s="230">
        <v>352.70604523241389</v>
      </c>
      <c r="L132" s="230">
        <v>426.66042324620707</v>
      </c>
      <c r="M132" s="230">
        <v>473.24208542896565</v>
      </c>
      <c r="N132" s="278">
        <f>M132*(1+Índices!E$7)*(1+Índices!E$15)</f>
        <v>505.44620934240675</v>
      </c>
      <c r="O132" s="278">
        <f>N132*(1+Índices!F$7)*(1+Índices!F$15)</f>
        <v>535.49149435995253</v>
      </c>
      <c r="P132" s="278">
        <f>O132*(1+Índices!G$7)*(1+Índices!G$15)</f>
        <v>565.864571920049</v>
      </c>
      <c r="Q132" s="278">
        <f>P132*(1+Índices!H$7)*(1+Índices!H$15)</f>
        <v>597.38322857599564</v>
      </c>
      <c r="R132" s="379" t="s">
        <v>937</v>
      </c>
      <c r="T132" s="190"/>
      <c r="U132" s="364"/>
      <c r="V132" s="190"/>
      <c r="W132" s="190"/>
      <c r="X132" s="190"/>
      <c r="Y132" s="190"/>
      <c r="Z132" s="190"/>
      <c r="AA132" s="190"/>
      <c r="AB132" s="190"/>
      <c r="AC132" s="190"/>
      <c r="AD132" s="190"/>
      <c r="AE132" s="190"/>
      <c r="AF132" s="190"/>
      <c r="AG132" s="190"/>
    </row>
    <row r="133" spans="1:33" ht="50.1" customHeight="1">
      <c r="A133" s="293" t="s">
        <v>660</v>
      </c>
      <c r="B133" s="193" t="s">
        <v>35</v>
      </c>
      <c r="C133" s="237" t="s">
        <v>727</v>
      </c>
      <c r="D133" s="237" t="s">
        <v>364</v>
      </c>
      <c r="E133" s="237" t="s">
        <v>667</v>
      </c>
      <c r="F133" s="237">
        <v>2003</v>
      </c>
      <c r="G133" s="282" t="s">
        <v>482</v>
      </c>
      <c r="H133" s="282"/>
      <c r="I133" s="201" t="s">
        <v>731</v>
      </c>
      <c r="J133" s="278">
        <v>10.479216003103449</v>
      </c>
      <c r="K133" s="230">
        <v>13.72294724379311</v>
      </c>
      <c r="L133" s="230">
        <v>13.889256019655177</v>
      </c>
      <c r="M133" s="230">
        <v>14.348805949655175</v>
      </c>
      <c r="N133" s="278">
        <f>M133*(1+Índices!E$7)*(1+Índices!E$15)</f>
        <v>15.325242194529208</v>
      </c>
      <c r="O133" s="278">
        <f>N133*(1+Índices!F$7)*(1+Índices!F$15)</f>
        <v>16.236221960895648</v>
      </c>
      <c r="P133" s="278">
        <f>O133*(1+Índices!G$7)*(1+Índices!G$15)</f>
        <v>17.15714047051765</v>
      </c>
      <c r="Q133" s="278">
        <f>P133*(1+Índices!H$7)*(1+Índices!H$15)</f>
        <v>18.11279319472548</v>
      </c>
      <c r="R133" s="379" t="s">
        <v>937</v>
      </c>
      <c r="T133" s="190"/>
      <c r="U133" s="364"/>
      <c r="V133" s="190"/>
      <c r="W133" s="190"/>
      <c r="X133" s="190"/>
      <c r="Y133" s="190"/>
      <c r="Z133" s="190"/>
      <c r="AA133" s="190"/>
      <c r="AB133" s="190"/>
      <c r="AC133" s="190"/>
      <c r="AD133" s="190"/>
      <c r="AE133" s="190"/>
      <c r="AF133" s="190"/>
      <c r="AG133" s="190"/>
    </row>
    <row r="134" spans="1:33" ht="42.75" customHeight="1">
      <c r="A134" s="293" t="s">
        <v>661</v>
      </c>
      <c r="B134" s="193" t="s">
        <v>35</v>
      </c>
      <c r="C134" s="237" t="s">
        <v>728</v>
      </c>
      <c r="D134" s="237" t="s">
        <v>364</v>
      </c>
      <c r="E134" s="237" t="s">
        <v>667</v>
      </c>
      <c r="F134" s="237">
        <v>2003</v>
      </c>
      <c r="G134" s="282" t="s">
        <v>482</v>
      </c>
      <c r="H134" s="282"/>
      <c r="I134" s="201" t="s">
        <v>731</v>
      </c>
      <c r="J134" s="278">
        <v>60.690376414137958</v>
      </c>
      <c r="K134" s="230">
        <v>64.091747493103469</v>
      </c>
      <c r="L134" s="230">
        <v>96.576926271724162</v>
      </c>
      <c r="M134" s="230">
        <v>135.86228268827591</v>
      </c>
      <c r="N134" s="278">
        <v>48.522243817241396</v>
      </c>
      <c r="O134" s="278">
        <f>N134*(1+Índices!F$7)*(1+Índices!F$15)</f>
        <v>51.406555971993861</v>
      </c>
      <c r="P134" s="278">
        <f>O134*(1+Índices!G$7)*(1+Índices!G$15)</f>
        <v>54.32233582672535</v>
      </c>
      <c r="Q134" s="278">
        <f>P134*(1+Índices!H$7)*(1+Índices!H$15)</f>
        <v>57.34808993227395</v>
      </c>
      <c r="R134" s="379" t="s">
        <v>937</v>
      </c>
      <c r="T134" s="190"/>
      <c r="U134" s="364"/>
      <c r="V134" s="190"/>
      <c r="W134" s="190"/>
      <c r="X134" s="190"/>
      <c r="Y134" s="190"/>
      <c r="Z134" s="190"/>
      <c r="AA134" s="190"/>
      <c r="AB134" s="190"/>
      <c r="AC134" s="190"/>
      <c r="AD134" s="190"/>
      <c r="AE134" s="190"/>
      <c r="AF134" s="190"/>
      <c r="AG134" s="190"/>
    </row>
    <row r="135" spans="1:33" ht="42.75" customHeight="1">
      <c r="A135" s="293" t="s">
        <v>652</v>
      </c>
      <c r="B135" s="193" t="s">
        <v>35</v>
      </c>
      <c r="C135" s="237" t="s">
        <v>729</v>
      </c>
      <c r="D135" s="237" t="s">
        <v>364</v>
      </c>
      <c r="E135" s="237" t="s">
        <v>667</v>
      </c>
      <c r="F135" s="237">
        <v>2003</v>
      </c>
      <c r="G135" s="282" t="s">
        <v>482</v>
      </c>
      <c r="H135" s="282"/>
      <c r="I135" s="201" t="s">
        <v>731</v>
      </c>
      <c r="J135" s="278">
        <v>284.88909602275868</v>
      </c>
      <c r="K135" s="230">
        <v>446.2511411834484</v>
      </c>
      <c r="L135" s="230">
        <v>600.79390281206906</v>
      </c>
      <c r="M135" s="230">
        <v>1147.9478064600003</v>
      </c>
      <c r="N135" s="278">
        <f>M135*(1+Índices!E$7)*(1+Índices!E$15)</f>
        <v>1226.0656546896032</v>
      </c>
      <c r="O135" s="278">
        <f>N135*(1+Índices!F$7)*(1+Índices!F$15)</f>
        <v>1298.9467869732916</v>
      </c>
      <c r="P135" s="278">
        <f>O135*(1+Índices!G$7)*(1+Índices!G$15)</f>
        <v>1372.6230487304169</v>
      </c>
      <c r="Q135" s="278">
        <f>P135*(1+Índices!H$7)*(1+Índices!H$15)</f>
        <v>1449.078152544701</v>
      </c>
      <c r="R135" s="379" t="s">
        <v>937</v>
      </c>
      <c r="T135" s="190"/>
      <c r="U135" s="364"/>
      <c r="V135" s="190"/>
      <c r="W135" s="190"/>
      <c r="X135" s="190"/>
      <c r="Y135" s="190"/>
      <c r="Z135" s="190"/>
      <c r="AA135" s="190"/>
      <c r="AB135" s="190"/>
      <c r="AC135" s="190"/>
      <c r="AD135" s="190"/>
      <c r="AE135" s="190"/>
      <c r="AF135" s="190"/>
      <c r="AG135" s="190"/>
    </row>
    <row r="136" spans="1:33" ht="42.75" customHeight="1">
      <c r="A136" s="293">
        <v>50</v>
      </c>
      <c r="B136" s="193" t="s">
        <v>35</v>
      </c>
      <c r="C136" s="193" t="s">
        <v>732</v>
      </c>
      <c r="D136" s="237" t="s">
        <v>364</v>
      </c>
      <c r="E136" s="237" t="s">
        <v>667</v>
      </c>
      <c r="F136" s="237">
        <v>2003</v>
      </c>
      <c r="G136" s="282" t="s">
        <v>482</v>
      </c>
      <c r="H136" s="282"/>
      <c r="I136" s="201" t="s">
        <v>463</v>
      </c>
      <c r="J136" s="278">
        <v>1386.5234641833338</v>
      </c>
      <c r="K136" s="230">
        <v>1697.2983370144832</v>
      </c>
      <c r="L136" s="230">
        <v>1899.1176675429313</v>
      </c>
      <c r="M136" s="230">
        <v>2055.380532505977</v>
      </c>
      <c r="N136" s="278">
        <f>M136*(1+Índices!E$7)*(1+Índices!E$15)</f>
        <v>2195.2491777430087</v>
      </c>
      <c r="O136" s="278">
        <f>N136*(1+Índices!F$7)*(1+Índices!F$15)</f>
        <v>2325.7415743832616</v>
      </c>
      <c r="P136" s="278">
        <f>O136*(1+Índices!G$7)*(1+Índices!G$15)</f>
        <v>2457.6576364822804</v>
      </c>
      <c r="Q136" s="278">
        <f>P136*(1+Índices!H$7)*(1+Índices!H$15)</f>
        <v>2594.5491668343434</v>
      </c>
      <c r="R136" s="379" t="s">
        <v>937</v>
      </c>
      <c r="T136" s="190"/>
      <c r="U136" s="364"/>
      <c r="V136" s="190"/>
      <c r="W136" s="190"/>
      <c r="X136" s="190"/>
      <c r="Y136" s="190"/>
      <c r="Z136" s="190"/>
      <c r="AA136" s="190"/>
      <c r="AB136" s="190"/>
      <c r="AC136" s="190"/>
      <c r="AD136" s="190"/>
      <c r="AE136" s="190"/>
      <c r="AF136" s="190"/>
      <c r="AG136" s="190"/>
    </row>
    <row r="137" spans="1:33" ht="50.1" customHeight="1">
      <c r="A137" s="359">
        <v>51</v>
      </c>
      <c r="B137" s="283" t="s">
        <v>28</v>
      </c>
      <c r="C137" s="283" t="s">
        <v>484</v>
      </c>
      <c r="D137" s="283" t="s">
        <v>44</v>
      </c>
      <c r="E137" s="283" t="s">
        <v>752</v>
      </c>
      <c r="F137" s="283">
        <v>2017</v>
      </c>
      <c r="G137" s="288" t="s">
        <v>736</v>
      </c>
      <c r="H137" s="288" t="s">
        <v>735</v>
      </c>
      <c r="I137" s="272" t="s">
        <v>737</v>
      </c>
      <c r="K137" s="230">
        <v>0</v>
      </c>
      <c r="L137" s="230">
        <v>0</v>
      </c>
      <c r="M137" s="230"/>
      <c r="N137" s="230"/>
      <c r="O137" s="230"/>
      <c r="P137" s="42"/>
      <c r="Q137" s="42"/>
      <c r="R137" s="374" t="s">
        <v>211</v>
      </c>
      <c r="S137" s="189"/>
      <c r="T137" s="190"/>
      <c r="U137" s="364"/>
      <c r="V137" s="190"/>
      <c r="W137" s="190"/>
      <c r="X137" s="190"/>
      <c r="Y137" s="190"/>
      <c r="Z137" s="190"/>
      <c r="AA137" s="190"/>
      <c r="AB137" s="190"/>
      <c r="AC137" s="190"/>
      <c r="AD137" s="190"/>
      <c r="AE137" s="190"/>
      <c r="AF137" s="190"/>
      <c r="AG137" s="190"/>
    </row>
    <row r="138" spans="1:33" ht="50.1" customHeight="1">
      <c r="A138" s="299" t="s">
        <v>1200</v>
      </c>
      <c r="B138" s="42" t="s">
        <v>28</v>
      </c>
      <c r="C138" s="42" t="s">
        <v>741</v>
      </c>
      <c r="D138" s="42" t="s">
        <v>25</v>
      </c>
      <c r="E138" s="283" t="s">
        <v>751</v>
      </c>
      <c r="F138" s="283">
        <v>2017</v>
      </c>
      <c r="G138" s="288" t="s">
        <v>482</v>
      </c>
      <c r="H138" s="288" t="s">
        <v>743</v>
      </c>
      <c r="I138" s="272" t="s">
        <v>62</v>
      </c>
      <c r="J138" s="230">
        <v>1.28082E-2</v>
      </c>
      <c r="K138" s="230">
        <v>1.4089300000000001E-2</v>
      </c>
      <c r="L138" s="230">
        <v>1.54982E-2</v>
      </c>
      <c r="M138" s="230">
        <v>1.63955E-2</v>
      </c>
      <c r="N138" s="230">
        <v>1.7135000000000001E-2</v>
      </c>
      <c r="O138" s="230">
        <f>N138*(1+Índices!E15)</f>
        <v>1.7854670000000003E-2</v>
      </c>
      <c r="P138" s="230">
        <f>O138*(1+Índices!F15)</f>
        <v>1.8563303997630006E-2</v>
      </c>
      <c r="Q138" s="230">
        <f>P138*(1+Índices!G15)</f>
        <v>1.9231582941544687E-2</v>
      </c>
      <c r="R138" s="374" t="s">
        <v>1053</v>
      </c>
      <c r="S138" s="189"/>
      <c r="T138" s="190"/>
      <c r="U138" s="364"/>
      <c r="V138" s="190"/>
      <c r="W138" s="190"/>
      <c r="X138" s="190"/>
      <c r="Y138" s="190"/>
      <c r="Z138" s="190"/>
      <c r="AA138" s="190"/>
      <c r="AB138" s="190"/>
      <c r="AC138" s="190"/>
      <c r="AD138" s="190"/>
      <c r="AE138" s="190"/>
      <c r="AF138" s="190"/>
      <c r="AG138" s="190"/>
    </row>
    <row r="139" spans="1:33" ht="50.1" customHeight="1">
      <c r="A139" s="359" t="s">
        <v>1201</v>
      </c>
      <c r="B139" s="42" t="s">
        <v>28</v>
      </c>
      <c r="C139" s="42" t="s">
        <v>741</v>
      </c>
      <c r="D139" s="283" t="s">
        <v>44</v>
      </c>
      <c r="E139" s="283" t="s">
        <v>751</v>
      </c>
      <c r="F139" s="283">
        <v>2017</v>
      </c>
      <c r="G139" s="288" t="s">
        <v>736</v>
      </c>
      <c r="H139" s="288" t="s">
        <v>744</v>
      </c>
      <c r="I139" s="272" t="s">
        <v>62</v>
      </c>
      <c r="J139" s="230">
        <v>0</v>
      </c>
      <c r="K139" s="230">
        <v>0</v>
      </c>
      <c r="L139" s="230">
        <v>0</v>
      </c>
      <c r="M139" s="230">
        <v>0</v>
      </c>
      <c r="N139" s="230">
        <v>0</v>
      </c>
      <c r="O139" s="230"/>
      <c r="P139" s="42"/>
      <c r="Q139" s="42"/>
      <c r="R139" s="374" t="s">
        <v>742</v>
      </c>
      <c r="S139" s="189"/>
      <c r="T139" s="190"/>
      <c r="U139" s="364"/>
      <c r="V139" s="190"/>
      <c r="W139" s="190"/>
      <c r="X139" s="190"/>
      <c r="Y139" s="190"/>
      <c r="Z139" s="190"/>
      <c r="AA139" s="190"/>
      <c r="AB139" s="190"/>
      <c r="AC139" s="190"/>
      <c r="AD139" s="190"/>
      <c r="AE139" s="190"/>
      <c r="AF139" s="190"/>
      <c r="AG139" s="190"/>
    </row>
    <row r="140" spans="1:33" ht="50.1" customHeight="1">
      <c r="A140" s="300">
        <v>53</v>
      </c>
      <c r="B140" s="275" t="s">
        <v>23</v>
      </c>
      <c r="C140" s="275" t="s">
        <v>746</v>
      </c>
      <c r="D140" s="275" t="s">
        <v>22</v>
      </c>
      <c r="E140" s="276" t="s">
        <v>750</v>
      </c>
      <c r="F140" s="275">
        <v>2017</v>
      </c>
      <c r="G140" s="329" t="s">
        <v>747</v>
      </c>
      <c r="H140" s="329" t="s">
        <v>745</v>
      </c>
      <c r="I140" s="205" t="s">
        <v>63</v>
      </c>
      <c r="J140" s="241">
        <v>0</v>
      </c>
      <c r="K140" s="241">
        <v>0</v>
      </c>
      <c r="L140" s="195">
        <v>0</v>
      </c>
      <c r="M140" s="219">
        <v>0</v>
      </c>
      <c r="N140" s="219">
        <v>0</v>
      </c>
      <c r="O140" s="219">
        <f>N140*(1+Índices!F$7)</f>
        <v>0</v>
      </c>
      <c r="P140" s="219">
        <f>O140*(1+Índices!G$7)</f>
        <v>0</v>
      </c>
      <c r="Q140" s="219">
        <f>P140*(1+Índices!H$7)</f>
        <v>0</v>
      </c>
      <c r="R140" s="372" t="s">
        <v>1188</v>
      </c>
      <c r="S140" s="189"/>
      <c r="T140" s="190"/>
      <c r="U140" s="364"/>
      <c r="V140" s="190"/>
      <c r="W140" s="190"/>
      <c r="X140" s="190"/>
      <c r="Y140" s="190"/>
      <c r="Z140" s="190"/>
      <c r="AA140" s="190"/>
      <c r="AB140" s="190"/>
      <c r="AC140" s="190"/>
      <c r="AD140" s="190"/>
      <c r="AE140" s="190"/>
      <c r="AF140" s="190"/>
      <c r="AG140" s="190"/>
    </row>
    <row r="141" spans="1:33" ht="50.1" customHeight="1">
      <c r="A141" s="359">
        <v>54</v>
      </c>
      <c r="B141" s="42" t="s">
        <v>35</v>
      </c>
      <c r="C141" s="42" t="s">
        <v>748</v>
      </c>
      <c r="D141" s="42" t="s">
        <v>44</v>
      </c>
      <c r="E141" s="243" t="s">
        <v>749</v>
      </c>
      <c r="F141" s="42">
        <v>2017</v>
      </c>
      <c r="G141" s="288" t="s">
        <v>736</v>
      </c>
      <c r="H141" s="272" t="s">
        <v>753</v>
      </c>
      <c r="I141" s="243" t="s">
        <v>452</v>
      </c>
      <c r="J141" s="195">
        <v>0</v>
      </c>
      <c r="K141" s="218">
        <v>0</v>
      </c>
      <c r="L141" s="195">
        <v>0</v>
      </c>
      <c r="M141" s="195">
        <v>0</v>
      </c>
      <c r="N141" s="195">
        <v>0</v>
      </c>
      <c r="O141" s="195"/>
      <c r="P141" s="42"/>
      <c r="Q141" s="42"/>
      <c r="R141" s="374" t="s">
        <v>754</v>
      </c>
      <c r="S141" s="189"/>
      <c r="T141" s="190"/>
      <c r="U141" s="364"/>
      <c r="V141" s="190"/>
      <c r="W141" s="190"/>
      <c r="X141" s="190"/>
      <c r="Y141" s="190"/>
      <c r="Z141" s="190"/>
      <c r="AA141" s="190"/>
      <c r="AB141" s="190"/>
      <c r="AC141" s="190"/>
      <c r="AD141" s="190"/>
      <c r="AE141" s="190"/>
      <c r="AF141" s="190"/>
      <c r="AG141" s="190"/>
    </row>
    <row r="142" spans="1:33" ht="50.1" customHeight="1">
      <c r="A142" s="289">
        <v>55</v>
      </c>
      <c r="B142" s="283" t="s">
        <v>35</v>
      </c>
      <c r="C142" s="283" t="s">
        <v>755</v>
      </c>
      <c r="D142" s="283" t="s">
        <v>44</v>
      </c>
      <c r="E142" s="283" t="s">
        <v>757</v>
      </c>
      <c r="F142" s="283">
        <v>2015</v>
      </c>
      <c r="G142" s="288" t="s">
        <v>516</v>
      </c>
      <c r="H142" s="288" t="s">
        <v>756</v>
      </c>
      <c r="I142" s="243" t="s">
        <v>758</v>
      </c>
      <c r="J142" s="225">
        <v>67.763268549999992</v>
      </c>
      <c r="K142" s="225">
        <v>176.33290115</v>
      </c>
      <c r="L142" s="225">
        <v>49.229470799999994</v>
      </c>
      <c r="M142" s="225">
        <v>34.424214810000002</v>
      </c>
      <c r="N142" s="225">
        <v>30.972671129999998</v>
      </c>
      <c r="O142" s="225">
        <v>30.27847792</v>
      </c>
      <c r="P142" s="225">
        <v>20.13660316</v>
      </c>
      <c r="Q142" s="225">
        <v>10.53056312</v>
      </c>
      <c r="R142" s="374" t="s">
        <v>454</v>
      </c>
      <c r="S142" s="189"/>
      <c r="T142" s="190"/>
      <c r="U142" s="364"/>
      <c r="V142" s="190"/>
      <c r="W142" s="190"/>
      <c r="X142" s="190"/>
      <c r="Y142" s="190"/>
      <c r="Z142" s="190"/>
      <c r="AA142" s="190"/>
      <c r="AB142" s="190"/>
      <c r="AC142" s="190"/>
      <c r="AD142" s="190"/>
      <c r="AE142" s="190"/>
      <c r="AF142" s="190"/>
      <c r="AG142" s="190"/>
    </row>
    <row r="143" spans="1:33" ht="50.1" customHeight="1">
      <c r="A143" s="290">
        <v>56</v>
      </c>
      <c r="B143" s="283" t="s">
        <v>19</v>
      </c>
      <c r="C143" s="283"/>
      <c r="D143" s="312" t="s">
        <v>18</v>
      </c>
      <c r="E143" s="283" t="s">
        <v>762</v>
      </c>
      <c r="F143" s="283">
        <v>2016</v>
      </c>
      <c r="G143" s="288"/>
      <c r="H143" s="288" t="s">
        <v>19</v>
      </c>
      <c r="I143" s="243"/>
      <c r="J143" s="225">
        <v>0</v>
      </c>
      <c r="K143" s="225">
        <v>0</v>
      </c>
      <c r="L143" s="225">
        <v>0</v>
      </c>
      <c r="M143" s="225">
        <v>0</v>
      </c>
      <c r="N143" s="225">
        <v>0</v>
      </c>
      <c r="O143" s="225"/>
      <c r="P143" s="290"/>
      <c r="Q143" s="290"/>
      <c r="R143" s="374" t="s">
        <v>763</v>
      </c>
      <c r="S143" s="189"/>
      <c r="T143" s="190"/>
      <c r="U143" s="364"/>
      <c r="V143" s="190"/>
      <c r="W143" s="190"/>
      <c r="X143" s="190"/>
      <c r="Y143" s="190"/>
      <c r="Z143" s="190"/>
      <c r="AA143" s="190"/>
      <c r="AB143" s="190"/>
      <c r="AC143" s="190"/>
      <c r="AD143" s="190"/>
      <c r="AE143" s="190"/>
      <c r="AF143" s="190"/>
      <c r="AG143" s="190"/>
    </row>
    <row r="144" spans="1:33" ht="49.5" customHeight="1">
      <c r="A144" s="290">
        <v>57</v>
      </c>
      <c r="B144" s="310" t="s">
        <v>28</v>
      </c>
      <c r="C144" s="303" t="s">
        <v>499</v>
      </c>
      <c r="D144" s="283" t="s">
        <v>44</v>
      </c>
      <c r="E144" s="311" t="s">
        <v>931</v>
      </c>
      <c r="F144" s="310">
        <v>2019</v>
      </c>
      <c r="G144" s="314" t="s">
        <v>576</v>
      </c>
      <c r="H144" s="321" t="s">
        <v>760</v>
      </c>
      <c r="I144" s="243" t="s">
        <v>759</v>
      </c>
      <c r="J144" s="195">
        <f>4417194.06/10^6</f>
        <v>4.4171940599999999</v>
      </c>
      <c r="K144" s="221">
        <v>0</v>
      </c>
      <c r="L144" s="195">
        <v>0</v>
      </c>
      <c r="M144" s="195">
        <v>0</v>
      </c>
      <c r="N144" s="195">
        <v>0</v>
      </c>
      <c r="O144" s="195"/>
      <c r="P144" s="290"/>
      <c r="Q144" s="290"/>
      <c r="R144" s="374" t="s">
        <v>761</v>
      </c>
      <c r="S144" s="189"/>
      <c r="T144" s="190"/>
      <c r="U144" s="364"/>
      <c r="V144" s="190"/>
      <c r="W144" s="190"/>
      <c r="X144" s="190"/>
      <c r="Y144" s="190"/>
      <c r="Z144" s="190"/>
      <c r="AA144" s="190"/>
      <c r="AB144" s="190"/>
      <c r="AC144" s="190"/>
      <c r="AD144" s="190"/>
      <c r="AE144" s="190"/>
      <c r="AF144" s="190"/>
      <c r="AG144" s="190"/>
    </row>
    <row r="145" spans="1:33" ht="50.1" customHeight="1">
      <c r="A145" s="299">
        <v>58</v>
      </c>
      <c r="B145" s="283" t="s">
        <v>227</v>
      </c>
      <c r="C145" s="283" t="s">
        <v>479</v>
      </c>
      <c r="D145" s="283" t="s">
        <v>22</v>
      </c>
      <c r="E145" s="280" t="s">
        <v>764</v>
      </c>
      <c r="F145" s="283">
        <v>2007</v>
      </c>
      <c r="G145" s="288" t="s">
        <v>482</v>
      </c>
      <c r="H145" s="288" t="s">
        <v>283</v>
      </c>
      <c r="I145" s="243" t="s">
        <v>765</v>
      </c>
      <c r="J145" s="195">
        <v>0.172287</v>
      </c>
      <c r="K145" s="195">
        <v>0.172287</v>
      </c>
      <c r="L145" s="195">
        <v>0.307587</v>
      </c>
      <c r="M145" s="195">
        <v>0.32496399999999998</v>
      </c>
      <c r="N145" s="195">
        <v>0.33932000000000001</v>
      </c>
      <c r="O145" s="195">
        <f>N145*(1+Índices!E15)</f>
        <v>0.35357144000000001</v>
      </c>
      <c r="P145" s="195">
        <f>O145*(1+Índices!F15)</f>
        <v>0.36760433688216004</v>
      </c>
      <c r="Q145" s="195">
        <f>P145*(1+Índices!G15)</f>
        <v>0.38083809300991783</v>
      </c>
      <c r="R145" s="374" t="s">
        <v>1161</v>
      </c>
      <c r="S145" s="189"/>
      <c r="T145" s="190"/>
      <c r="U145" s="364"/>
      <c r="V145" s="190"/>
      <c r="W145" s="190"/>
      <c r="X145" s="190"/>
      <c r="Y145" s="190"/>
      <c r="Z145" s="190"/>
      <c r="AA145" s="190"/>
      <c r="AB145" s="190"/>
      <c r="AC145" s="190"/>
      <c r="AD145" s="190"/>
      <c r="AE145" s="190"/>
      <c r="AF145" s="190"/>
      <c r="AG145" s="190"/>
    </row>
    <row r="146" spans="1:33" ht="50.1" customHeight="1">
      <c r="A146" s="299">
        <v>59</v>
      </c>
      <c r="B146" s="283" t="s">
        <v>28</v>
      </c>
      <c r="C146" s="283" t="s">
        <v>472</v>
      </c>
      <c r="D146" s="283" t="s">
        <v>25</v>
      </c>
      <c r="E146" s="280" t="s">
        <v>766</v>
      </c>
      <c r="F146" s="283">
        <v>2005</v>
      </c>
      <c r="G146" s="288" t="s">
        <v>482</v>
      </c>
      <c r="H146" s="288" t="s">
        <v>285</v>
      </c>
      <c r="I146" s="243" t="s">
        <v>767</v>
      </c>
      <c r="J146" s="195">
        <v>3.0275809200000001</v>
      </c>
      <c r="K146" s="195">
        <v>2.9946277299999999</v>
      </c>
      <c r="L146" s="195">
        <v>5.1933969700000002</v>
      </c>
      <c r="M146" s="195">
        <v>4.2808720200000003</v>
      </c>
      <c r="N146" s="195">
        <v>4.6828447999999998</v>
      </c>
      <c r="O146" s="195">
        <f>N146*(1+Índices!E15)</f>
        <v>4.8795242816000002</v>
      </c>
      <c r="P146" s="195">
        <f>O146*(1+Índices!F15)</f>
        <v>5.073187720812423</v>
      </c>
      <c r="Q146" s="195">
        <f>P146*(1+Índices!G15)</f>
        <v>5.2558224787616705</v>
      </c>
      <c r="R146" s="372" t="s">
        <v>1123</v>
      </c>
      <c r="S146" s="189"/>
      <c r="T146" s="190"/>
      <c r="U146" s="364"/>
      <c r="V146" s="190"/>
      <c r="W146" s="190"/>
      <c r="X146" s="190"/>
      <c r="Y146" s="190"/>
      <c r="Z146" s="190"/>
      <c r="AA146" s="190"/>
      <c r="AB146" s="190"/>
      <c r="AC146" s="190"/>
      <c r="AD146" s="190"/>
      <c r="AE146" s="190"/>
      <c r="AF146" s="190"/>
      <c r="AG146" s="190"/>
    </row>
    <row r="147" spans="1:33" ht="50.1" customHeight="1">
      <c r="A147" s="112">
        <v>60</v>
      </c>
      <c r="B147" s="284" t="s">
        <v>289</v>
      </c>
      <c r="C147" s="284" t="s">
        <v>773</v>
      </c>
      <c r="D147" s="284" t="s">
        <v>25</v>
      </c>
      <c r="E147" s="285" t="s">
        <v>290</v>
      </c>
      <c r="F147" s="284">
        <v>1994</v>
      </c>
      <c r="G147" s="331" t="s">
        <v>771</v>
      </c>
      <c r="H147" s="331" t="s">
        <v>772</v>
      </c>
      <c r="I147" s="199" t="s">
        <v>770</v>
      </c>
      <c r="J147" s="198"/>
      <c r="K147" s="198"/>
      <c r="L147" s="198"/>
      <c r="M147" s="198"/>
      <c r="N147" s="198"/>
      <c r="O147" s="198"/>
      <c r="P147" s="198"/>
      <c r="Q147" s="198"/>
      <c r="R147" s="380" t="s">
        <v>462</v>
      </c>
      <c r="S147" s="189"/>
      <c r="T147" s="190"/>
      <c r="U147" s="364"/>
      <c r="V147" s="190"/>
      <c r="W147" s="190"/>
      <c r="X147" s="190"/>
      <c r="Y147" s="190"/>
      <c r="Z147" s="190"/>
      <c r="AA147" s="190"/>
      <c r="AB147" s="190"/>
      <c r="AC147" s="190"/>
      <c r="AD147" s="190"/>
      <c r="AE147" s="190"/>
      <c r="AF147" s="190"/>
      <c r="AG147" s="190"/>
    </row>
    <row r="148" spans="1:33" ht="50.1" customHeight="1">
      <c r="A148" s="112">
        <v>61</v>
      </c>
      <c r="B148" s="284" t="s">
        <v>289</v>
      </c>
      <c r="C148" s="284" t="s">
        <v>773</v>
      </c>
      <c r="D148" s="284" t="s">
        <v>25</v>
      </c>
      <c r="E148" s="285" t="s">
        <v>292</v>
      </c>
      <c r="F148" s="284">
        <v>2002</v>
      </c>
      <c r="G148" s="331" t="s">
        <v>771</v>
      </c>
      <c r="H148" s="331" t="s">
        <v>775</v>
      </c>
      <c r="I148" s="199" t="s">
        <v>774</v>
      </c>
      <c r="J148" s="198"/>
      <c r="K148" s="198"/>
      <c r="L148" s="198"/>
      <c r="M148" s="198"/>
      <c r="N148" s="198"/>
      <c r="O148" s="198"/>
      <c r="P148" s="198"/>
      <c r="Q148" s="198"/>
      <c r="R148" s="380" t="s">
        <v>462</v>
      </c>
      <c r="S148" s="189"/>
      <c r="T148" s="190"/>
      <c r="U148" s="364"/>
      <c r="V148" s="190"/>
      <c r="W148" s="190"/>
      <c r="X148" s="190"/>
      <c r="Y148" s="190"/>
      <c r="Z148" s="190"/>
      <c r="AA148" s="190"/>
      <c r="AB148" s="190"/>
      <c r="AC148" s="190"/>
      <c r="AD148" s="190"/>
      <c r="AE148" s="190"/>
      <c r="AF148" s="190"/>
      <c r="AG148" s="190"/>
    </row>
    <row r="149" spans="1:33" ht="50.1" customHeight="1">
      <c r="A149" s="112">
        <v>62</v>
      </c>
      <c r="B149" s="284" t="s">
        <v>289</v>
      </c>
      <c r="C149" s="284" t="s">
        <v>499</v>
      </c>
      <c r="D149" s="284" t="s">
        <v>25</v>
      </c>
      <c r="E149" s="285" t="s">
        <v>777</v>
      </c>
      <c r="F149" s="284">
        <v>2002</v>
      </c>
      <c r="G149" s="331" t="s">
        <v>778</v>
      </c>
      <c r="H149" s="331" t="s">
        <v>779</v>
      </c>
      <c r="I149" s="199" t="s">
        <v>776</v>
      </c>
      <c r="J149" s="198"/>
      <c r="K149" s="198"/>
      <c r="L149" s="198"/>
      <c r="M149" s="198"/>
      <c r="N149" s="198"/>
      <c r="O149" s="198"/>
      <c r="P149" s="198"/>
      <c r="Q149" s="198"/>
      <c r="R149" s="380" t="s">
        <v>462</v>
      </c>
      <c r="S149" s="189"/>
      <c r="T149" s="190"/>
      <c r="U149" s="364"/>
      <c r="V149" s="190"/>
      <c r="W149" s="190"/>
      <c r="X149" s="190"/>
      <c r="Y149" s="190"/>
      <c r="Z149" s="190"/>
      <c r="AA149" s="190"/>
      <c r="AB149" s="190"/>
      <c r="AC149" s="190"/>
      <c r="AD149" s="190"/>
      <c r="AE149" s="190"/>
      <c r="AF149" s="190"/>
      <c r="AG149" s="190"/>
    </row>
    <row r="150" spans="1:33" ht="50.1" customHeight="1">
      <c r="A150" s="299">
        <v>63</v>
      </c>
      <c r="B150" s="283" t="s">
        <v>289</v>
      </c>
      <c r="C150" s="283" t="s">
        <v>499</v>
      </c>
      <c r="D150" s="283" t="s">
        <v>25</v>
      </c>
      <c r="E150" s="280" t="s">
        <v>777</v>
      </c>
      <c r="F150" s="283">
        <v>2002</v>
      </c>
      <c r="G150" s="288" t="s">
        <v>778</v>
      </c>
      <c r="H150" s="288" t="s">
        <v>780</v>
      </c>
      <c r="I150" s="243" t="s">
        <v>781</v>
      </c>
      <c r="J150" s="195">
        <v>0.13174341000000001</v>
      </c>
      <c r="K150" s="195">
        <v>0.81571545000000001</v>
      </c>
      <c r="L150" s="195">
        <v>0.82525970999999998</v>
      </c>
      <c r="M150" s="195">
        <v>1.9142841900000001</v>
      </c>
      <c r="N150" s="195">
        <f>M150*(1+Índices!E15)</f>
        <v>1.9946841259800001</v>
      </c>
      <c r="O150" s="195">
        <f>N150*(1+Índices!F15)</f>
        <v>2.0738511442560204</v>
      </c>
      <c r="P150" s="195">
        <f>O150*(1+Índices!G15)</f>
        <v>2.148509785449237</v>
      </c>
      <c r="Q150" s="195">
        <f>P150*(1+Índices!H15)</f>
        <v>2.2237076279399601</v>
      </c>
      <c r="R150" s="374" t="s">
        <v>1169</v>
      </c>
      <c r="S150" s="189"/>
      <c r="T150" s="190"/>
      <c r="U150" s="364"/>
      <c r="V150" s="190"/>
      <c r="W150" s="190"/>
      <c r="X150" s="190"/>
      <c r="Y150" s="190"/>
      <c r="Z150" s="190"/>
      <c r="AA150" s="190"/>
      <c r="AB150" s="190"/>
      <c r="AC150" s="190"/>
      <c r="AD150" s="190"/>
      <c r="AE150" s="190"/>
      <c r="AF150" s="190"/>
      <c r="AG150" s="190"/>
    </row>
    <row r="151" spans="1:33" ht="50.1" customHeight="1">
      <c r="A151" s="299">
        <v>64</v>
      </c>
      <c r="B151" s="283" t="s">
        <v>289</v>
      </c>
      <c r="C151" s="283" t="s">
        <v>499</v>
      </c>
      <c r="D151" s="283" t="s">
        <v>25</v>
      </c>
      <c r="E151" s="280" t="s">
        <v>777</v>
      </c>
      <c r="F151" s="283">
        <v>2002</v>
      </c>
      <c r="G151" s="288" t="s">
        <v>778</v>
      </c>
      <c r="H151" s="288" t="s">
        <v>783</v>
      </c>
      <c r="I151" s="243" t="s">
        <v>782</v>
      </c>
      <c r="J151" s="195">
        <v>0.16524774</v>
      </c>
      <c r="K151" s="195">
        <v>0.55540800000000001</v>
      </c>
      <c r="L151" s="195">
        <v>2.5750183500000001</v>
      </c>
      <c r="M151" s="195">
        <v>2.8488111300000001</v>
      </c>
      <c r="N151" s="195">
        <f>M151*(1+Índices!E15)</f>
        <v>2.9684611974600004</v>
      </c>
      <c r="O151" s="195">
        <f>N151*(1+Índices!F15)</f>
        <v>3.0862764539259904</v>
      </c>
      <c r="P151" s="195">
        <f>O151*(1+Índices!G15)</f>
        <v>3.1973824062673262</v>
      </c>
      <c r="Q151" s="195">
        <f>P151*(1+Índices!H15)</f>
        <v>3.3092907904866822</v>
      </c>
      <c r="R151" s="374" t="s">
        <v>1169</v>
      </c>
      <c r="S151" s="189"/>
      <c r="T151" s="190"/>
      <c r="U151" s="364"/>
      <c r="V151" s="190"/>
      <c r="W151" s="190"/>
      <c r="X151" s="190"/>
      <c r="Y151" s="190"/>
      <c r="Z151" s="190"/>
      <c r="AA151" s="190"/>
      <c r="AB151" s="190"/>
      <c r="AC151" s="190"/>
      <c r="AD151" s="190"/>
      <c r="AE151" s="190"/>
      <c r="AF151" s="190"/>
      <c r="AG151" s="190"/>
    </row>
    <row r="152" spans="1:33" ht="50.1" customHeight="1">
      <c r="A152" s="112">
        <v>65</v>
      </c>
      <c r="B152" s="284" t="s">
        <v>289</v>
      </c>
      <c r="C152" s="284" t="s">
        <v>499</v>
      </c>
      <c r="D152" s="284" t="s">
        <v>25</v>
      </c>
      <c r="E152" s="285" t="s">
        <v>777</v>
      </c>
      <c r="F152" s="284">
        <v>2002</v>
      </c>
      <c r="G152" s="331" t="s">
        <v>778</v>
      </c>
      <c r="H152" s="331" t="s">
        <v>779</v>
      </c>
      <c r="I152" s="199" t="s">
        <v>784</v>
      </c>
      <c r="J152" s="198"/>
      <c r="K152" s="198"/>
      <c r="L152" s="198"/>
      <c r="M152" s="198"/>
      <c r="N152" s="198"/>
      <c r="O152" s="198"/>
      <c r="P152" s="198"/>
      <c r="Q152" s="198"/>
      <c r="R152" s="380" t="s">
        <v>462</v>
      </c>
      <c r="S152" s="189"/>
      <c r="T152" s="190"/>
      <c r="U152" s="364"/>
      <c r="V152" s="190"/>
      <c r="W152" s="190"/>
      <c r="X152" s="190"/>
      <c r="Y152" s="190"/>
      <c r="Z152" s="190"/>
      <c r="AA152" s="190"/>
      <c r="AB152" s="190"/>
      <c r="AC152" s="190"/>
      <c r="AD152" s="190"/>
      <c r="AE152" s="190"/>
      <c r="AF152" s="190"/>
      <c r="AG152" s="190"/>
    </row>
    <row r="153" spans="1:33" ht="50.1" customHeight="1">
      <c r="A153" s="112">
        <v>66</v>
      </c>
      <c r="B153" s="284" t="s">
        <v>289</v>
      </c>
      <c r="C153" s="284" t="s">
        <v>499</v>
      </c>
      <c r="D153" s="284" t="s">
        <v>25</v>
      </c>
      <c r="E153" s="285" t="s">
        <v>777</v>
      </c>
      <c r="F153" s="284">
        <v>2002</v>
      </c>
      <c r="G153" s="331" t="s">
        <v>778</v>
      </c>
      <c r="H153" s="331" t="s">
        <v>785</v>
      </c>
      <c r="I153" s="199" t="s">
        <v>786</v>
      </c>
      <c r="J153" s="198"/>
      <c r="K153" s="198"/>
      <c r="L153" s="198"/>
      <c r="M153" s="198"/>
      <c r="N153" s="198"/>
      <c r="O153" s="198"/>
      <c r="P153" s="198"/>
      <c r="Q153" s="198"/>
      <c r="R153" s="380" t="s">
        <v>462</v>
      </c>
      <c r="S153" s="189"/>
      <c r="T153" s="190"/>
      <c r="U153" s="364"/>
      <c r="V153" s="190"/>
      <c r="W153" s="190"/>
      <c r="X153" s="190"/>
      <c r="Y153" s="190"/>
      <c r="Z153" s="190"/>
      <c r="AA153" s="190"/>
      <c r="AB153" s="190"/>
      <c r="AC153" s="190"/>
      <c r="AD153" s="190"/>
      <c r="AE153" s="190"/>
      <c r="AF153" s="190"/>
      <c r="AG153" s="190"/>
    </row>
    <row r="154" spans="1:33" ht="50.1" customHeight="1">
      <c r="A154" s="112">
        <v>67</v>
      </c>
      <c r="B154" s="284" t="s">
        <v>289</v>
      </c>
      <c r="C154" s="284" t="s">
        <v>845</v>
      </c>
      <c r="D154" s="284" t="s">
        <v>22</v>
      </c>
      <c r="E154" s="285" t="s">
        <v>304</v>
      </c>
      <c r="F154" s="284">
        <v>2013</v>
      </c>
      <c r="G154" s="331" t="s">
        <v>799</v>
      </c>
      <c r="H154" s="331" t="s">
        <v>802</v>
      </c>
      <c r="I154" s="199" t="s">
        <v>798</v>
      </c>
      <c r="J154" s="198"/>
      <c r="K154" s="198"/>
      <c r="L154" s="198"/>
      <c r="M154" s="198"/>
      <c r="N154" s="198"/>
      <c r="O154" s="198"/>
      <c r="P154" s="198"/>
      <c r="Q154" s="198"/>
      <c r="R154" s="380" t="s">
        <v>462</v>
      </c>
      <c r="S154" s="189"/>
      <c r="T154" s="190"/>
      <c r="U154" s="364"/>
      <c r="V154" s="190"/>
      <c r="W154" s="190"/>
      <c r="X154" s="190"/>
      <c r="Y154" s="190"/>
      <c r="Z154" s="190"/>
      <c r="AA154" s="190"/>
      <c r="AB154" s="190"/>
      <c r="AC154" s="190"/>
      <c r="AD154" s="190"/>
      <c r="AE154" s="190"/>
      <c r="AF154" s="190"/>
      <c r="AG154" s="190"/>
    </row>
    <row r="155" spans="1:33" ht="50.1" customHeight="1">
      <c r="A155" s="298">
        <v>68</v>
      </c>
      <c r="B155" s="283" t="s">
        <v>23</v>
      </c>
      <c r="C155" s="283" t="s">
        <v>845</v>
      </c>
      <c r="D155" s="283" t="s">
        <v>22</v>
      </c>
      <c r="E155" s="280" t="s">
        <v>306</v>
      </c>
      <c r="F155" s="283">
        <v>2005</v>
      </c>
      <c r="G155" s="288" t="s">
        <v>805</v>
      </c>
      <c r="H155" s="288" t="s">
        <v>803</v>
      </c>
      <c r="I155" s="243" t="s">
        <v>804</v>
      </c>
      <c r="J155" s="195">
        <v>0</v>
      </c>
      <c r="K155" s="195">
        <v>0</v>
      </c>
      <c r="L155" s="195">
        <v>0</v>
      </c>
      <c r="M155" s="195">
        <v>0</v>
      </c>
      <c r="N155" s="195">
        <v>0</v>
      </c>
      <c r="O155" s="195">
        <f>N155*(1+Índices!F$15)</f>
        <v>0</v>
      </c>
      <c r="P155" s="195">
        <f>O155*(1+Índices!G$15)</f>
        <v>0</v>
      </c>
      <c r="Q155" s="195">
        <f>P155*(1+Índices!H$15)</f>
        <v>0</v>
      </c>
      <c r="R155" s="372" t="s">
        <v>1187</v>
      </c>
      <c r="S155" s="189"/>
      <c r="T155" s="190"/>
      <c r="U155" s="364"/>
      <c r="V155" s="190"/>
      <c r="W155" s="190"/>
      <c r="X155" s="190"/>
      <c r="Y155" s="190"/>
      <c r="Z155" s="190"/>
      <c r="AA155" s="190"/>
      <c r="AB155" s="190"/>
      <c r="AC155" s="190"/>
      <c r="AD155" s="190"/>
      <c r="AE155" s="190"/>
      <c r="AF155" s="190"/>
      <c r="AG155" s="190"/>
    </row>
    <row r="156" spans="1:33" ht="51" customHeight="1">
      <c r="A156" s="299">
        <v>69</v>
      </c>
      <c r="B156" s="283" t="s">
        <v>310</v>
      </c>
      <c r="C156" s="283" t="s">
        <v>807</v>
      </c>
      <c r="D156" s="283" t="s">
        <v>25</v>
      </c>
      <c r="E156" s="283" t="s">
        <v>806</v>
      </c>
      <c r="F156" s="283">
        <v>2002</v>
      </c>
      <c r="G156" s="288" t="s">
        <v>482</v>
      </c>
      <c r="H156" s="288" t="s">
        <v>808</v>
      </c>
      <c r="I156" s="243" t="s">
        <v>809</v>
      </c>
      <c r="J156" s="223">
        <v>47.375275299999998</v>
      </c>
      <c r="K156" s="223">
        <v>51.993732840000007</v>
      </c>
      <c r="L156" s="396">
        <v>38.013292440000001</v>
      </c>
      <c r="M156" s="396">
        <f>L156*(1+Índices!B21)*(1+Índices!B27)</f>
        <v>40.304315562066357</v>
      </c>
      <c r="N156" s="396">
        <f>M156*(1+Índices!C21)*(1+Índices!C27)</f>
        <v>35.251182150630065</v>
      </c>
      <c r="O156" s="396">
        <f>N156*(1+Índices!D21)*(1+Índices!D27)</f>
        <v>37.783627076331328</v>
      </c>
      <c r="P156" s="396">
        <f>O156*(1+Índices!E21)*(1+Índices!E27)</f>
        <v>40.498002845494966</v>
      </c>
      <c r="Q156" s="396">
        <f>P156*(1+Índices!F21)*(1+Índices!F27)</f>
        <v>43.407379369915326</v>
      </c>
      <c r="R156" s="374" t="s">
        <v>1045</v>
      </c>
      <c r="S156" s="189"/>
      <c r="T156" s="190"/>
      <c r="U156" s="364"/>
      <c r="V156" s="190"/>
      <c r="W156" s="190"/>
      <c r="X156" s="190"/>
      <c r="Y156" s="190"/>
      <c r="Z156" s="190"/>
      <c r="AA156" s="190"/>
      <c r="AB156" s="190"/>
      <c r="AC156" s="190"/>
      <c r="AD156" s="190"/>
      <c r="AE156" s="190"/>
      <c r="AF156" s="190"/>
      <c r="AG156" s="190"/>
    </row>
    <row r="157" spans="1:33" ht="50.1" customHeight="1">
      <c r="A157" s="299">
        <v>70</v>
      </c>
      <c r="B157" s="283" t="s">
        <v>310</v>
      </c>
      <c r="C157" s="283" t="s">
        <v>813</v>
      </c>
      <c r="D157" s="283" t="s">
        <v>25</v>
      </c>
      <c r="E157" s="283" t="s">
        <v>812</v>
      </c>
      <c r="F157" s="283">
        <v>2005</v>
      </c>
      <c r="G157" s="288" t="s">
        <v>482</v>
      </c>
      <c r="H157" s="288" t="s">
        <v>811</v>
      </c>
      <c r="I157" s="243" t="s">
        <v>810</v>
      </c>
      <c r="J157" s="223">
        <v>2.0486399999999998E-2</v>
      </c>
      <c r="K157" s="223">
        <v>1.4489999999999999E-2</v>
      </c>
      <c r="L157" s="396">
        <v>4.3542120000000004E-2</v>
      </c>
      <c r="M157" s="396">
        <f>L157*(1+Índices!B21)</f>
        <v>4.5484098552000002E-2</v>
      </c>
      <c r="N157" s="396">
        <f>M157*(1+Índices!C21)</f>
        <v>3.9193647722258404E-2</v>
      </c>
      <c r="O157" s="396">
        <f>N157*(1+Índices!D21)</f>
        <v>4.1388491994704874E-2</v>
      </c>
      <c r="P157" s="396">
        <f>O157*(1+Índices!E21)</f>
        <v>4.3706247546408346E-2</v>
      </c>
      <c r="Q157" s="396">
        <f>P157*(1+Índices!F21)</f>
        <v>4.6153797409007213E-2</v>
      </c>
      <c r="R157" s="374" t="s">
        <v>1045</v>
      </c>
      <c r="S157" s="189"/>
      <c r="T157" s="190"/>
      <c r="U157" s="364"/>
      <c r="V157" s="190"/>
      <c r="W157" s="190"/>
      <c r="X157" s="190"/>
      <c r="Y157" s="190"/>
      <c r="Z157" s="190"/>
      <c r="AA157" s="190"/>
      <c r="AB157" s="190"/>
      <c r="AC157" s="190"/>
      <c r="AD157" s="190"/>
      <c r="AE157" s="190"/>
      <c r="AF157" s="190"/>
      <c r="AG157" s="190"/>
    </row>
    <row r="158" spans="1:33" ht="50.1" customHeight="1">
      <c r="A158" s="299">
        <v>71</v>
      </c>
      <c r="B158" s="283" t="s">
        <v>35</v>
      </c>
      <c r="C158" s="283" t="s">
        <v>1139</v>
      </c>
      <c r="D158" s="237" t="s">
        <v>364</v>
      </c>
      <c r="E158" s="237" t="s">
        <v>814</v>
      </c>
      <c r="F158" s="237">
        <v>2003</v>
      </c>
      <c r="G158" s="282" t="s">
        <v>482</v>
      </c>
      <c r="H158" s="282" t="s">
        <v>815</v>
      </c>
      <c r="I158" s="201" t="s">
        <v>1006</v>
      </c>
      <c r="J158" s="391">
        <v>832.30622783369824</v>
      </c>
      <c r="K158" s="391">
        <f>833109594.698797/10^6</f>
        <v>833.10959469879697</v>
      </c>
      <c r="L158" s="391">
        <f>940328290.640097/10^6</f>
        <v>940.32829064009707</v>
      </c>
      <c r="M158" s="391">
        <v>1056.1111581540085</v>
      </c>
      <c r="N158" s="278">
        <f>M158*(1+Índices!E$7)*(1+Índices!E$15)</f>
        <v>1127.9795224663887</v>
      </c>
      <c r="O158" s="278">
        <f>N158*(1+Índices!F$7)*(1+Índices!F$15)</f>
        <v>1195.030111866495</v>
      </c>
      <c r="P158" s="278">
        <f>O158*(1+Índices!G$7)*(1+Índices!G$15)</f>
        <v>1262.8122198115625</v>
      </c>
      <c r="Q158" s="278">
        <f>P158*(1+Índices!H$7)*(1+Índices!H$15)</f>
        <v>1333.1508604550665</v>
      </c>
      <c r="R158" s="372" t="s">
        <v>1150</v>
      </c>
      <c r="S158" s="189"/>
      <c r="T158" s="190"/>
      <c r="U158" s="364"/>
      <c r="V158" s="190"/>
      <c r="W158" s="190"/>
      <c r="X158" s="190"/>
      <c r="Y158" s="190"/>
      <c r="Z158" s="190"/>
      <c r="AA158" s="190"/>
      <c r="AB158" s="190"/>
      <c r="AC158" s="190"/>
      <c r="AD158" s="190"/>
      <c r="AE158" s="190"/>
      <c r="AF158" s="190"/>
      <c r="AG158" s="190"/>
    </row>
    <row r="159" spans="1:33" ht="50.1" customHeight="1">
      <c r="A159" s="300">
        <v>72</v>
      </c>
      <c r="B159" s="237" t="s">
        <v>313</v>
      </c>
      <c r="C159" s="237" t="s">
        <v>817</v>
      </c>
      <c r="D159" s="237" t="s">
        <v>535</v>
      </c>
      <c r="E159" s="208" t="s">
        <v>308</v>
      </c>
      <c r="F159" s="193">
        <v>2011</v>
      </c>
      <c r="G159" s="282" t="s">
        <v>818</v>
      </c>
      <c r="H159" s="392" t="s">
        <v>819</v>
      </c>
      <c r="I159" s="201" t="s">
        <v>820</v>
      </c>
      <c r="J159" s="230">
        <v>65</v>
      </c>
      <c r="K159" s="230">
        <f>69960570/1000000</f>
        <v>69.960570000000004</v>
      </c>
      <c r="L159" s="230">
        <f>69966090/10^6</f>
        <v>69.966089999999994</v>
      </c>
      <c r="M159" s="230">
        <f>74980455/10^6</f>
        <v>74.980455000000006</v>
      </c>
      <c r="N159" s="230">
        <v>100</v>
      </c>
      <c r="O159" s="294">
        <f>N159*(1+Índices!F15)</f>
        <v>103.9689</v>
      </c>
      <c r="P159" s="294">
        <f>O159*(1+Índices!G15)</f>
        <v>107.71178040000001</v>
      </c>
      <c r="Q159" s="294">
        <f>P159*(1+Índices!H15)</f>
        <v>111.481692714</v>
      </c>
      <c r="R159" s="372" t="s">
        <v>1187</v>
      </c>
      <c r="S159" s="189"/>
      <c r="T159" s="190"/>
      <c r="U159" s="364"/>
      <c r="V159" s="190"/>
      <c r="W159" s="190"/>
      <c r="X159" s="190"/>
      <c r="Y159" s="190"/>
      <c r="Z159" s="190"/>
      <c r="AA159" s="190"/>
      <c r="AB159" s="190"/>
      <c r="AC159" s="190"/>
      <c r="AD159" s="190"/>
      <c r="AE159" s="190"/>
      <c r="AF159" s="190"/>
      <c r="AG159" s="190"/>
    </row>
    <row r="160" spans="1:33" ht="50.1" customHeight="1">
      <c r="A160" s="299">
        <v>73</v>
      </c>
      <c r="B160" s="283" t="s">
        <v>28</v>
      </c>
      <c r="C160" s="283" t="s">
        <v>825</v>
      </c>
      <c r="D160" s="194" t="s">
        <v>824</v>
      </c>
      <c r="E160" s="288" t="s">
        <v>821</v>
      </c>
      <c r="F160" s="283">
        <v>1988</v>
      </c>
      <c r="G160" s="288" t="s">
        <v>482</v>
      </c>
      <c r="H160" s="288" t="s">
        <v>916</v>
      </c>
      <c r="I160" s="272" t="s">
        <v>453</v>
      </c>
      <c r="J160" s="195">
        <v>1230.2914172400001</v>
      </c>
      <c r="K160" s="195">
        <v>1248.9046443499999</v>
      </c>
      <c r="L160" s="195">
        <v>1666.7844742899999</v>
      </c>
      <c r="M160" s="195">
        <v>1794.86223088</v>
      </c>
      <c r="N160" s="195">
        <v>1913.97505757</v>
      </c>
      <c r="O160" s="195">
        <f>N160*(1+Índices!E$15)</f>
        <v>1994.3620099879402</v>
      </c>
      <c r="P160" s="195">
        <f>O160*(1+Índices!F$15)</f>
        <v>2073.5162438023517</v>
      </c>
      <c r="Q160" s="195">
        <f>P160*(1+Índices!G$15)</f>
        <v>2148.1628285792362</v>
      </c>
      <c r="R160" s="374" t="s">
        <v>1128</v>
      </c>
      <c r="S160" s="189"/>
      <c r="T160" s="190"/>
      <c r="U160" s="364"/>
      <c r="V160" s="190"/>
      <c r="W160" s="190"/>
      <c r="X160" s="190"/>
      <c r="Y160" s="190"/>
      <c r="Z160" s="190"/>
      <c r="AA160" s="190"/>
      <c r="AB160" s="190"/>
      <c r="AC160" s="190"/>
      <c r="AD160" s="190"/>
      <c r="AE160" s="190"/>
      <c r="AF160" s="190"/>
      <c r="AG160" s="190"/>
    </row>
    <row r="161" spans="1:33" ht="50.1" customHeight="1">
      <c r="A161" s="299">
        <v>74</v>
      </c>
      <c r="B161" s="193" t="s">
        <v>289</v>
      </c>
      <c r="C161" s="283" t="s">
        <v>825</v>
      </c>
      <c r="D161" s="194" t="s">
        <v>824</v>
      </c>
      <c r="E161" s="288" t="s">
        <v>821</v>
      </c>
      <c r="F161" s="283">
        <v>1988</v>
      </c>
      <c r="G161" s="288" t="s">
        <v>482</v>
      </c>
      <c r="H161" s="288" t="s">
        <v>823</v>
      </c>
      <c r="I161" s="272" t="s">
        <v>453</v>
      </c>
      <c r="J161" s="220">
        <v>26.603534059999998</v>
      </c>
      <c r="K161" s="220">
        <v>34.890364409999997</v>
      </c>
      <c r="L161" s="220">
        <v>25.655725219999997</v>
      </c>
      <c r="M161" s="220">
        <v>24.024013530000001</v>
      </c>
      <c r="N161" s="220">
        <f>M161*(1+Índices!E15)</f>
        <v>25.033022098260002</v>
      </c>
      <c r="O161" s="220">
        <f>N161*(1+Índices!F15)</f>
        <v>26.026557712317846</v>
      </c>
      <c r="P161" s="220">
        <f>O161*(1+Índices!G15)</f>
        <v>26.96351378996129</v>
      </c>
      <c r="Q161" s="220">
        <f>P161*(1+Índices!H15)</f>
        <v>27.907236772609934</v>
      </c>
      <c r="R161" s="379" t="s">
        <v>1149</v>
      </c>
      <c r="S161" s="189"/>
      <c r="T161" s="190"/>
      <c r="U161" s="364"/>
      <c r="V161" s="190"/>
      <c r="W161" s="190"/>
      <c r="X161" s="190"/>
      <c r="Y161" s="190"/>
      <c r="Z161" s="190"/>
      <c r="AA161" s="190"/>
      <c r="AB161" s="190"/>
      <c r="AC161" s="190"/>
      <c r="AD161" s="190"/>
      <c r="AE161" s="190"/>
      <c r="AF161" s="190"/>
      <c r="AG161" s="190"/>
    </row>
    <row r="162" spans="1:33" ht="50.1" customHeight="1">
      <c r="A162" s="299">
        <v>75</v>
      </c>
      <c r="B162" s="275" t="s">
        <v>35</v>
      </c>
      <c r="C162" s="283" t="s">
        <v>825</v>
      </c>
      <c r="D162" s="194" t="s">
        <v>824</v>
      </c>
      <c r="E162" s="283" t="s">
        <v>821</v>
      </c>
      <c r="F162" s="283">
        <v>1988</v>
      </c>
      <c r="G162" s="288" t="s">
        <v>482</v>
      </c>
      <c r="H162" s="288" t="s">
        <v>822</v>
      </c>
      <c r="I162" s="272" t="s">
        <v>453</v>
      </c>
      <c r="J162" s="220">
        <v>2075.6</v>
      </c>
      <c r="K162" s="278">
        <v>2636.4769858745003</v>
      </c>
      <c r="L162" s="278">
        <v>2913.1276321874998</v>
      </c>
      <c r="M162" s="278">
        <v>3253.5766536319998</v>
      </c>
      <c r="N162" s="278">
        <f>M162*(1+Índices!E$7)*(1+Índices!E$15)</f>
        <v>3474.982544911657</v>
      </c>
      <c r="O162" s="278">
        <f>N162*(1+Índices!F$7)*(1+Índices!F$15)</f>
        <v>3681.5462485522521</v>
      </c>
      <c r="P162" s="278">
        <f>O162*(1+Índices!G$7)*(1+Índices!G$15)</f>
        <v>3890.3635517701364</v>
      </c>
      <c r="Q162" s="278">
        <f>P162*(1+Índices!H$7)*(1+Índices!H$15)</f>
        <v>4107.0568016037323</v>
      </c>
      <c r="R162" s="381" t="s">
        <v>1148</v>
      </c>
      <c r="S162" s="189"/>
      <c r="T162" s="190"/>
      <c r="U162" s="364"/>
      <c r="V162" s="190"/>
      <c r="W162" s="190"/>
      <c r="X162" s="190"/>
      <c r="Y162" s="190"/>
      <c r="Z162" s="190"/>
      <c r="AA162" s="190"/>
      <c r="AB162" s="190"/>
      <c r="AC162" s="190"/>
      <c r="AD162" s="190"/>
      <c r="AE162" s="190"/>
      <c r="AF162" s="190"/>
      <c r="AG162" s="190"/>
    </row>
    <row r="163" spans="1:33" ht="50.1" customHeight="1">
      <c r="A163" s="193">
        <v>76</v>
      </c>
      <c r="B163" s="317" t="s">
        <v>28</v>
      </c>
      <c r="C163" s="317" t="s">
        <v>472</v>
      </c>
      <c r="D163" s="42" t="s">
        <v>364</v>
      </c>
      <c r="E163" s="319" t="s">
        <v>831</v>
      </c>
      <c r="F163" s="317">
        <v>2013</v>
      </c>
      <c r="G163" s="322" t="s">
        <v>832</v>
      </c>
      <c r="H163" s="322" t="s">
        <v>828</v>
      </c>
      <c r="I163" s="38" t="s">
        <v>1004</v>
      </c>
      <c r="J163" s="218">
        <v>0</v>
      </c>
      <c r="K163" s="218">
        <v>0</v>
      </c>
      <c r="L163" s="218">
        <f>K163*(1+Índices!C15)</f>
        <v>0</v>
      </c>
      <c r="M163" s="218">
        <f>L163*(1+Índices!D15)</f>
        <v>0</v>
      </c>
      <c r="N163" s="218">
        <f>M163*(1+Índices!E15)</f>
        <v>0</v>
      </c>
      <c r="O163" s="218"/>
      <c r="P163" s="42"/>
      <c r="Q163" s="42"/>
      <c r="R163" s="372" t="s">
        <v>1208</v>
      </c>
      <c r="S163" s="189"/>
      <c r="T163" s="190"/>
      <c r="U163" s="364"/>
      <c r="V163" s="190"/>
      <c r="W163" s="190"/>
      <c r="X163" s="190"/>
      <c r="Y163" s="190"/>
      <c r="Z163" s="190"/>
      <c r="AA163" s="190"/>
      <c r="AB163" s="190"/>
      <c r="AC163" s="190"/>
      <c r="AD163" s="190"/>
      <c r="AE163" s="190"/>
      <c r="AF163" s="190"/>
      <c r="AG163" s="190"/>
    </row>
    <row r="164" spans="1:33" ht="50.1" customHeight="1">
      <c r="A164" s="193">
        <v>77</v>
      </c>
      <c r="B164" s="317" t="s">
        <v>28</v>
      </c>
      <c r="C164" s="317" t="s">
        <v>472</v>
      </c>
      <c r="D164" s="317" t="s">
        <v>44</v>
      </c>
      <c r="E164" s="319" t="s">
        <v>827</v>
      </c>
      <c r="F164" s="317">
        <v>2019</v>
      </c>
      <c r="G164" s="322" t="s">
        <v>576</v>
      </c>
      <c r="H164" s="322" t="s">
        <v>829</v>
      </c>
      <c r="I164" s="133" t="s">
        <v>465</v>
      </c>
      <c r="J164" s="218"/>
      <c r="K164" s="218"/>
      <c r="L164" s="218"/>
      <c r="M164" s="218"/>
      <c r="N164" s="218"/>
      <c r="O164" s="218"/>
      <c r="P164" s="42"/>
      <c r="Q164" s="42"/>
      <c r="R164" s="372" t="s">
        <v>1208</v>
      </c>
      <c r="S164" s="189"/>
      <c r="T164" s="190"/>
      <c r="U164" s="364"/>
      <c r="V164" s="190"/>
      <c r="W164" s="190"/>
      <c r="X164" s="190"/>
      <c r="Y164" s="190"/>
      <c r="Z164" s="190"/>
      <c r="AA164" s="190"/>
      <c r="AB164" s="190"/>
      <c r="AC164" s="190"/>
      <c r="AD164" s="190"/>
      <c r="AE164" s="190"/>
      <c r="AF164" s="190"/>
      <c r="AG164" s="190"/>
    </row>
    <row r="165" spans="1:33" ht="63.75" customHeight="1">
      <c r="A165" s="286">
        <v>78</v>
      </c>
      <c r="B165" s="303" t="s">
        <v>28</v>
      </c>
      <c r="C165" s="317" t="s">
        <v>472</v>
      </c>
      <c r="D165" s="42" t="s">
        <v>364</v>
      </c>
      <c r="E165" s="319" t="s">
        <v>830</v>
      </c>
      <c r="F165" s="317">
        <v>2013</v>
      </c>
      <c r="G165" s="322" t="s">
        <v>832</v>
      </c>
      <c r="H165" s="321" t="s">
        <v>833</v>
      </c>
      <c r="I165" s="320" t="s">
        <v>1005</v>
      </c>
      <c r="J165" s="218">
        <v>590.85676232000003</v>
      </c>
      <c r="K165" s="218">
        <v>261.82392384000002</v>
      </c>
      <c r="L165" s="218">
        <v>3778.96947649</v>
      </c>
      <c r="M165" s="218">
        <v>4054.6129432799999</v>
      </c>
      <c r="N165" s="195">
        <v>4258.3497379</v>
      </c>
      <c r="O165" s="195">
        <f>(N165*(1+Índices!E$15))*0.925</f>
        <v>4104.4103948749153</v>
      </c>
      <c r="P165" s="195">
        <f>(O165*(1+Índices!F$15))*0.92</f>
        <v>3925.9255119141376</v>
      </c>
      <c r="Q165" s="195">
        <f>(O165*(1+Índices!G$15))*0.92</f>
        <v>3911.9956355631798</v>
      </c>
      <c r="R165" s="372" t="s">
        <v>1170</v>
      </c>
      <c r="S165" s="189"/>
      <c r="T165" s="190"/>
      <c r="U165" s="364"/>
      <c r="V165" s="190"/>
      <c r="W165" s="190"/>
      <c r="X165" s="190"/>
      <c r="Y165" s="190"/>
      <c r="Z165" s="190"/>
      <c r="AA165" s="190"/>
      <c r="AB165" s="190"/>
      <c r="AC165" s="190"/>
      <c r="AD165" s="190"/>
      <c r="AE165" s="190"/>
      <c r="AF165" s="190"/>
      <c r="AG165" s="190"/>
    </row>
    <row r="166" spans="1:33" ht="63.75" customHeight="1">
      <c r="A166" s="370" t="s">
        <v>1202</v>
      </c>
      <c r="B166" s="310" t="s">
        <v>28</v>
      </c>
      <c r="C166" s="317" t="s">
        <v>472</v>
      </c>
      <c r="D166" s="310" t="s">
        <v>44</v>
      </c>
      <c r="E166" s="314" t="s">
        <v>836</v>
      </c>
      <c r="F166" s="310">
        <v>2019</v>
      </c>
      <c r="G166" s="321" t="s">
        <v>838</v>
      </c>
      <c r="H166" s="321" t="s">
        <v>834</v>
      </c>
      <c r="I166" s="315" t="s">
        <v>464</v>
      </c>
      <c r="J166" s="218">
        <f>122422453.047568/10^6</f>
        <v>122.422453047568</v>
      </c>
      <c r="K166" s="218">
        <f>61211226.5237839*(1+Índices!B15)/10^6</f>
        <v>67.369075912076568</v>
      </c>
      <c r="L166" s="218">
        <f>36726735.9142704*(1+Índices!B15)*(1+Índices!C15)/10^6</f>
        <v>42.76184724443155</v>
      </c>
      <c r="M166" s="218">
        <f>24484490.6095136*(1+Índices!B15)*(1+Índices!C15)*(1+Índices!D15)/10^6</f>
        <v>29.824963058082862</v>
      </c>
      <c r="N166" s="218">
        <v>0</v>
      </c>
      <c r="O166" s="218"/>
      <c r="P166" s="193"/>
      <c r="Q166" s="193"/>
      <c r="R166" s="372" t="s">
        <v>1047</v>
      </c>
      <c r="S166" s="189"/>
      <c r="T166" s="190"/>
      <c r="U166" s="364"/>
      <c r="V166" s="190"/>
      <c r="W166" s="190"/>
      <c r="X166" s="190"/>
      <c r="Y166" s="190"/>
      <c r="Z166" s="190"/>
      <c r="AA166" s="190"/>
      <c r="AB166" s="190"/>
      <c r="AC166" s="190"/>
      <c r="AD166" s="190"/>
      <c r="AE166" s="190"/>
      <c r="AF166" s="190"/>
      <c r="AG166" s="190"/>
    </row>
    <row r="167" spans="1:33" ht="50.1" customHeight="1">
      <c r="A167" s="371" t="s">
        <v>1203</v>
      </c>
      <c r="B167" s="310" t="s">
        <v>35</v>
      </c>
      <c r="C167" s="317" t="s">
        <v>472</v>
      </c>
      <c r="D167" s="310" t="s">
        <v>25</v>
      </c>
      <c r="E167" s="314" t="s">
        <v>837</v>
      </c>
      <c r="F167" s="310">
        <v>2019</v>
      </c>
      <c r="G167" s="321" t="s">
        <v>838</v>
      </c>
      <c r="H167" s="321" t="s">
        <v>835</v>
      </c>
      <c r="I167" s="315" t="s">
        <v>456</v>
      </c>
      <c r="J167" s="218">
        <f>7942329.69981978/10^6</f>
        <v>7.9423296998197799</v>
      </c>
      <c r="K167" s="218">
        <f>3971164.84990989*(1+Índices!B15)/10^6</f>
        <v>4.3706640338108249</v>
      </c>
      <c r="L167" s="218">
        <f>2382698.90994593*(1+Índices!B15)*(1+Índices!C15)/10^6</f>
        <v>2.7742352888210782</v>
      </c>
      <c r="M167" s="218">
        <f>1588465.93996396*(1+Índices!B15)*(1+Índices!C15)*(1+Índices!D15)/10^6</f>
        <v>1.9349366394430831</v>
      </c>
      <c r="N167" s="218">
        <v>0</v>
      </c>
      <c r="O167" s="218"/>
      <c r="P167" s="193"/>
      <c r="Q167" s="193"/>
      <c r="R167" s="372" t="s">
        <v>1048</v>
      </c>
      <c r="S167" s="189"/>
      <c r="T167" s="190"/>
      <c r="U167" s="364"/>
      <c r="V167" s="190"/>
      <c r="W167" s="190"/>
      <c r="X167" s="190"/>
      <c r="Y167" s="190"/>
      <c r="Z167" s="190"/>
      <c r="AA167" s="190"/>
      <c r="AB167" s="190"/>
      <c r="AC167" s="190"/>
      <c r="AD167" s="190"/>
      <c r="AE167" s="190"/>
      <c r="AF167" s="190"/>
      <c r="AG167" s="190"/>
    </row>
    <row r="168" spans="1:33" ht="50.1" customHeight="1">
      <c r="A168" s="193">
        <v>80</v>
      </c>
      <c r="B168" s="193" t="s">
        <v>28</v>
      </c>
      <c r="C168" s="303" t="s">
        <v>571</v>
      </c>
      <c r="D168" s="310" t="s">
        <v>25</v>
      </c>
      <c r="E168" s="314" t="s">
        <v>572</v>
      </c>
      <c r="F168" s="310">
        <v>2019</v>
      </c>
      <c r="G168" s="314" t="s">
        <v>482</v>
      </c>
      <c r="H168" s="321" t="s">
        <v>839</v>
      </c>
      <c r="I168" s="320" t="s">
        <v>993</v>
      </c>
      <c r="J168" s="220"/>
      <c r="K168" s="220"/>
      <c r="L168" s="278"/>
      <c r="M168" s="278"/>
      <c r="N168" s="278"/>
      <c r="O168" s="278"/>
      <c r="P168" s="278"/>
      <c r="Q168" s="278"/>
      <c r="R168" s="393" t="s">
        <v>1172</v>
      </c>
      <c r="S168" s="189"/>
      <c r="T168" s="190"/>
      <c r="U168" s="364"/>
      <c r="V168" s="190"/>
      <c r="W168" s="190"/>
      <c r="X168" s="190"/>
      <c r="Y168" s="190"/>
      <c r="Z168" s="190"/>
      <c r="AA168" s="190"/>
      <c r="AB168" s="190"/>
      <c r="AC168" s="190"/>
      <c r="AD168" s="190"/>
      <c r="AE168" s="190"/>
      <c r="AF168" s="190"/>
      <c r="AG168" s="190"/>
    </row>
    <row r="169" spans="1:33" ht="50.1" customHeight="1">
      <c r="A169" s="286">
        <v>81</v>
      </c>
      <c r="B169" s="193" t="s">
        <v>35</v>
      </c>
      <c r="C169" s="303" t="s">
        <v>571</v>
      </c>
      <c r="D169" s="310" t="s">
        <v>25</v>
      </c>
      <c r="E169" s="314" t="s">
        <v>1041</v>
      </c>
      <c r="F169" s="310">
        <v>2021</v>
      </c>
      <c r="G169" s="314" t="s">
        <v>482</v>
      </c>
      <c r="H169" s="321" t="s">
        <v>885</v>
      </c>
      <c r="I169" s="320" t="s">
        <v>965</v>
      </c>
      <c r="J169" s="220">
        <v>0</v>
      </c>
      <c r="K169" s="220">
        <v>1.2572E-2</v>
      </c>
      <c r="L169" s="278">
        <v>3.0606335999999998E-2</v>
      </c>
      <c r="M169" s="278">
        <v>5.4068933999999999E-2</v>
      </c>
      <c r="N169" s="278">
        <f>M169*(1+Índices!E$7)*(1+Índices!E$15)</f>
        <v>5.7748324958699991E-2</v>
      </c>
      <c r="O169" s="278">
        <f>N169*(1+Índices!F$7)*(1+Índices!F$15)</f>
        <v>6.1181063894317565E-2</v>
      </c>
      <c r="P169" s="278">
        <f>O169*(1+Índices!G$7)*(1+Índices!G$15)</f>
        <v>6.4651253838403255E-2</v>
      </c>
      <c r="Q169" s="278">
        <f>P169*(1+Índices!H$7)*(1+Índices!H$15)</f>
        <v>6.8252328677202309E-2</v>
      </c>
      <c r="R169" s="393" t="s">
        <v>1174</v>
      </c>
      <c r="S169" s="189"/>
      <c r="T169" s="190"/>
      <c r="U169" s="364"/>
      <c r="V169" s="190"/>
      <c r="W169" s="190"/>
      <c r="X169" s="190"/>
      <c r="Y169" s="190"/>
      <c r="Z169" s="190"/>
      <c r="AA169" s="190"/>
      <c r="AB169" s="190"/>
      <c r="AC169" s="190"/>
      <c r="AD169" s="190"/>
      <c r="AE169" s="190"/>
      <c r="AF169" s="190"/>
      <c r="AG169" s="190"/>
    </row>
    <row r="170" spans="1:33" ht="50.1" customHeight="1">
      <c r="A170" s="273">
        <v>82</v>
      </c>
      <c r="B170" s="283" t="s">
        <v>945</v>
      </c>
      <c r="C170" s="303" t="s">
        <v>571</v>
      </c>
      <c r="D170" s="310" t="s">
        <v>44</v>
      </c>
      <c r="E170" s="303" t="s">
        <v>1050</v>
      </c>
      <c r="F170" s="310">
        <v>2021</v>
      </c>
      <c r="G170" s="314" t="s">
        <v>576</v>
      </c>
      <c r="H170" s="314" t="s">
        <v>840</v>
      </c>
      <c r="I170" s="315" t="s">
        <v>994</v>
      </c>
      <c r="J170" s="218">
        <v>0</v>
      </c>
      <c r="K170" s="218">
        <v>1.1042585499999993</v>
      </c>
      <c r="L170" s="218">
        <v>0</v>
      </c>
      <c r="M170" s="218">
        <v>0</v>
      </c>
      <c r="N170" s="218">
        <v>0</v>
      </c>
      <c r="O170" s="218">
        <v>0</v>
      </c>
      <c r="P170" s="218">
        <v>0</v>
      </c>
      <c r="Q170" s="218">
        <v>0</v>
      </c>
      <c r="R170" s="372"/>
      <c r="S170" s="189"/>
      <c r="T170" s="190"/>
      <c r="U170" s="364"/>
      <c r="V170" s="190"/>
      <c r="W170" s="190"/>
      <c r="X170" s="190"/>
      <c r="Y170" s="190"/>
      <c r="Z170" s="190"/>
      <c r="AA170" s="190"/>
      <c r="AB170" s="190"/>
      <c r="AC170" s="190"/>
      <c r="AD170" s="190"/>
      <c r="AE170" s="190"/>
      <c r="AF170" s="190"/>
      <c r="AG170" s="190"/>
    </row>
    <row r="171" spans="1:33" ht="50.1" customHeight="1">
      <c r="A171" s="273" t="s">
        <v>769</v>
      </c>
      <c r="B171" s="318" t="s">
        <v>289</v>
      </c>
      <c r="C171" s="317" t="s">
        <v>845</v>
      </c>
      <c r="D171" s="317" t="s">
        <v>364</v>
      </c>
      <c r="E171" s="323" t="s">
        <v>844</v>
      </c>
      <c r="F171" s="318">
        <v>2019</v>
      </c>
      <c r="G171" s="322" t="s">
        <v>846</v>
      </c>
      <c r="H171" s="323" t="s">
        <v>841</v>
      </c>
      <c r="I171" s="272" t="s">
        <v>843</v>
      </c>
      <c r="J171" s="218">
        <v>0</v>
      </c>
      <c r="K171" s="218">
        <v>0</v>
      </c>
      <c r="L171" s="218">
        <v>0</v>
      </c>
      <c r="M171" s="218">
        <v>0</v>
      </c>
      <c r="N171" s="218">
        <v>0</v>
      </c>
      <c r="O171" s="218"/>
      <c r="P171" s="193"/>
      <c r="Q171" s="193"/>
      <c r="R171" s="372" t="s">
        <v>1052</v>
      </c>
      <c r="S171" s="189"/>
      <c r="T171" s="190"/>
      <c r="U171" s="364"/>
      <c r="V171" s="190"/>
      <c r="W171" s="190"/>
      <c r="X171" s="190"/>
      <c r="Y171" s="190"/>
      <c r="Z171" s="190"/>
      <c r="AA171" s="190"/>
      <c r="AB171" s="190"/>
      <c r="AC171" s="190"/>
      <c r="AD171" s="190"/>
      <c r="AE171" s="190"/>
      <c r="AF171" s="190"/>
      <c r="AG171" s="190"/>
    </row>
    <row r="172" spans="1:33" ht="50.1" customHeight="1">
      <c r="A172" s="286" t="s">
        <v>768</v>
      </c>
      <c r="B172" s="318" t="s">
        <v>458</v>
      </c>
      <c r="C172" s="317" t="s">
        <v>845</v>
      </c>
      <c r="D172" s="317" t="s">
        <v>364</v>
      </c>
      <c r="E172" s="318" t="s">
        <v>844</v>
      </c>
      <c r="F172" s="318">
        <v>2019</v>
      </c>
      <c r="G172" s="322" t="s">
        <v>846</v>
      </c>
      <c r="H172" s="323" t="s">
        <v>842</v>
      </c>
      <c r="I172" s="272" t="s">
        <v>843</v>
      </c>
      <c r="J172" s="218">
        <v>0</v>
      </c>
      <c r="K172" s="218">
        <v>9.24</v>
      </c>
      <c r="L172" s="218">
        <v>9.24</v>
      </c>
      <c r="M172" s="220">
        <v>9.24</v>
      </c>
      <c r="N172" s="220">
        <v>9.24</v>
      </c>
      <c r="O172" s="220">
        <v>9.24</v>
      </c>
      <c r="P172" s="220">
        <v>9.24</v>
      </c>
      <c r="Q172" s="220">
        <v>9.24</v>
      </c>
      <c r="R172" s="372" t="s">
        <v>1095</v>
      </c>
      <c r="S172" s="189"/>
      <c r="T172" s="190"/>
      <c r="U172" s="364"/>
      <c r="V172" s="190"/>
      <c r="W172" s="190"/>
      <c r="X172" s="190"/>
      <c r="Y172" s="190"/>
      <c r="Z172" s="190"/>
      <c r="AA172" s="190"/>
      <c r="AB172" s="190"/>
      <c r="AC172" s="190"/>
      <c r="AD172" s="190"/>
      <c r="AE172" s="190"/>
      <c r="AF172" s="190"/>
      <c r="AG172" s="190"/>
    </row>
    <row r="173" spans="1:33" ht="50.1" customHeight="1">
      <c r="A173" s="112">
        <v>84</v>
      </c>
      <c r="B173" s="284" t="s">
        <v>289</v>
      </c>
      <c r="C173" s="284" t="s">
        <v>499</v>
      </c>
      <c r="D173" s="284" t="s">
        <v>25</v>
      </c>
      <c r="E173" s="285" t="s">
        <v>777</v>
      </c>
      <c r="F173" s="284">
        <v>2002</v>
      </c>
      <c r="G173" s="331" t="s">
        <v>778</v>
      </c>
      <c r="H173" s="331" t="s">
        <v>787</v>
      </c>
      <c r="I173" s="199" t="s">
        <v>792</v>
      </c>
      <c r="J173" s="198"/>
      <c r="K173" s="198"/>
      <c r="L173" s="198"/>
      <c r="M173" s="198"/>
      <c r="N173" s="198"/>
      <c r="O173" s="198"/>
      <c r="P173" s="198"/>
      <c r="Q173" s="198"/>
      <c r="R173" s="380" t="s">
        <v>462</v>
      </c>
      <c r="S173" s="189"/>
      <c r="T173" s="190"/>
      <c r="U173" s="364"/>
      <c r="V173" s="190"/>
      <c r="W173" s="190"/>
      <c r="X173" s="190"/>
      <c r="Y173" s="190"/>
      <c r="Z173" s="190"/>
      <c r="AA173" s="190"/>
      <c r="AB173" s="190"/>
      <c r="AC173" s="190"/>
      <c r="AD173" s="190"/>
      <c r="AE173" s="190"/>
      <c r="AF173" s="190"/>
      <c r="AG173" s="190"/>
    </row>
    <row r="174" spans="1:33" ht="50.1" customHeight="1">
      <c r="A174" s="112">
        <v>85</v>
      </c>
      <c r="B174" s="284" t="s">
        <v>289</v>
      </c>
      <c r="C174" s="284" t="s">
        <v>499</v>
      </c>
      <c r="D174" s="284" t="s">
        <v>25</v>
      </c>
      <c r="E174" s="285" t="s">
        <v>777</v>
      </c>
      <c r="F174" s="284">
        <v>2002</v>
      </c>
      <c r="G174" s="331" t="s">
        <v>778</v>
      </c>
      <c r="H174" s="331" t="s">
        <v>788</v>
      </c>
      <c r="I174" s="199" t="s">
        <v>793</v>
      </c>
      <c r="J174" s="198"/>
      <c r="K174" s="198"/>
      <c r="L174" s="198"/>
      <c r="M174" s="198"/>
      <c r="N174" s="198"/>
      <c r="O174" s="198"/>
      <c r="P174" s="198"/>
      <c r="Q174" s="198"/>
      <c r="R174" s="380" t="s">
        <v>462</v>
      </c>
      <c r="S174" s="189"/>
      <c r="T174" s="190"/>
      <c r="U174" s="364"/>
      <c r="V174" s="190"/>
      <c r="W174" s="190"/>
      <c r="X174" s="190"/>
      <c r="Y174" s="190"/>
      <c r="Z174" s="190"/>
      <c r="AA174" s="190"/>
      <c r="AB174" s="190"/>
      <c r="AC174" s="190"/>
      <c r="AD174" s="190"/>
      <c r="AE174" s="190"/>
      <c r="AF174" s="190"/>
      <c r="AG174" s="190"/>
    </row>
    <row r="175" spans="1:33" ht="50.1" customHeight="1">
      <c r="A175" s="112">
        <v>86</v>
      </c>
      <c r="B175" s="284" t="s">
        <v>289</v>
      </c>
      <c r="C175" s="284" t="s">
        <v>499</v>
      </c>
      <c r="D175" s="284" t="s">
        <v>25</v>
      </c>
      <c r="E175" s="285" t="s">
        <v>777</v>
      </c>
      <c r="F175" s="284">
        <v>2002</v>
      </c>
      <c r="G175" s="331" t="s">
        <v>778</v>
      </c>
      <c r="H175" s="331" t="s">
        <v>789</v>
      </c>
      <c r="I175" s="199" t="s">
        <v>794</v>
      </c>
      <c r="J175" s="198"/>
      <c r="K175" s="198"/>
      <c r="L175" s="198"/>
      <c r="M175" s="198"/>
      <c r="N175" s="198"/>
      <c r="O175" s="198"/>
      <c r="P175" s="198"/>
      <c r="Q175" s="198"/>
      <c r="R175" s="380" t="s">
        <v>462</v>
      </c>
      <c r="S175" s="189"/>
      <c r="T175" s="190"/>
      <c r="U175" s="364"/>
      <c r="V175" s="190"/>
      <c r="W175" s="190"/>
      <c r="X175" s="190"/>
      <c r="Y175" s="190"/>
      <c r="Z175" s="190"/>
      <c r="AA175" s="190"/>
      <c r="AB175" s="190"/>
      <c r="AC175" s="190"/>
      <c r="AD175" s="190"/>
      <c r="AE175" s="190"/>
      <c r="AF175" s="190"/>
      <c r="AG175" s="190"/>
    </row>
    <row r="176" spans="1:33" ht="50.1" customHeight="1">
      <c r="A176" s="112">
        <v>87</v>
      </c>
      <c r="B176" s="284" t="s">
        <v>289</v>
      </c>
      <c r="C176" s="284" t="s">
        <v>499</v>
      </c>
      <c r="D176" s="284" t="s">
        <v>25</v>
      </c>
      <c r="E176" s="285" t="s">
        <v>777</v>
      </c>
      <c r="F176" s="284">
        <v>2002</v>
      </c>
      <c r="G176" s="331" t="s">
        <v>778</v>
      </c>
      <c r="H176" s="331" t="s">
        <v>790</v>
      </c>
      <c r="I176" s="199" t="s">
        <v>795</v>
      </c>
      <c r="J176" s="198"/>
      <c r="K176" s="198"/>
      <c r="L176" s="198"/>
      <c r="M176" s="198"/>
      <c r="N176" s="198"/>
      <c r="O176" s="198"/>
      <c r="P176" s="198"/>
      <c r="Q176" s="198"/>
      <c r="R176" s="380" t="s">
        <v>462</v>
      </c>
      <c r="S176" s="189"/>
      <c r="T176" s="190"/>
      <c r="U176" s="364"/>
      <c r="V176" s="190"/>
      <c r="W176" s="190"/>
      <c r="X176" s="190"/>
      <c r="Y176" s="190"/>
      <c r="Z176" s="190"/>
      <c r="AA176" s="190"/>
      <c r="AB176" s="190"/>
      <c r="AC176" s="190"/>
      <c r="AD176" s="190"/>
      <c r="AE176" s="190"/>
      <c r="AF176" s="190"/>
      <c r="AG176" s="190"/>
    </row>
    <row r="177" spans="1:33" ht="50.1" customHeight="1">
      <c r="A177" s="112">
        <v>88</v>
      </c>
      <c r="B177" s="284" t="s">
        <v>289</v>
      </c>
      <c r="C177" s="284" t="s">
        <v>499</v>
      </c>
      <c r="D177" s="284" t="s">
        <v>25</v>
      </c>
      <c r="E177" s="285" t="s">
        <v>777</v>
      </c>
      <c r="F177" s="284">
        <v>2002</v>
      </c>
      <c r="G177" s="331" t="s">
        <v>778</v>
      </c>
      <c r="H177" s="331" t="s">
        <v>791</v>
      </c>
      <c r="I177" s="199" t="s">
        <v>796</v>
      </c>
      <c r="J177" s="198"/>
      <c r="K177" s="198"/>
      <c r="L177" s="198"/>
      <c r="M177" s="198"/>
      <c r="N177" s="198"/>
      <c r="O177" s="198"/>
      <c r="P177" s="198"/>
      <c r="Q177" s="198"/>
      <c r="R177" s="380" t="s">
        <v>462</v>
      </c>
      <c r="S177" s="189"/>
      <c r="T177" s="190"/>
      <c r="U177" s="364"/>
      <c r="V177" s="190"/>
      <c r="W177" s="190"/>
      <c r="X177" s="190"/>
      <c r="Y177" s="190"/>
      <c r="Z177" s="190"/>
      <c r="AA177" s="190"/>
      <c r="AB177" s="190"/>
      <c r="AC177" s="190"/>
      <c r="AD177" s="190"/>
      <c r="AE177" s="190"/>
      <c r="AF177" s="190"/>
      <c r="AG177" s="190"/>
    </row>
    <row r="178" spans="1:33" ht="50.1" customHeight="1">
      <c r="A178" s="112">
        <v>89</v>
      </c>
      <c r="B178" s="324" t="s">
        <v>289</v>
      </c>
      <c r="C178" s="284" t="s">
        <v>499</v>
      </c>
      <c r="D178" s="324" t="s">
        <v>44</v>
      </c>
      <c r="E178" s="325" t="s">
        <v>849</v>
      </c>
      <c r="F178" s="324">
        <v>2019</v>
      </c>
      <c r="G178" s="332" t="s">
        <v>576</v>
      </c>
      <c r="H178" s="333" t="s">
        <v>848</v>
      </c>
      <c r="I178" s="326" t="s">
        <v>847</v>
      </c>
      <c r="J178" s="198"/>
      <c r="K178" s="198"/>
      <c r="L178" s="198"/>
      <c r="M178" s="198"/>
      <c r="N178" s="198"/>
      <c r="O178" s="198"/>
      <c r="P178" s="198"/>
      <c r="Q178" s="198"/>
      <c r="R178" s="380" t="s">
        <v>462</v>
      </c>
      <c r="S178" s="189"/>
      <c r="T178" s="190"/>
      <c r="U178" s="364"/>
      <c r="V178" s="190"/>
      <c r="W178" s="190"/>
      <c r="X178" s="190"/>
      <c r="Y178" s="190"/>
      <c r="Z178" s="190"/>
      <c r="AA178" s="190"/>
      <c r="AB178" s="190"/>
      <c r="AC178" s="190"/>
      <c r="AD178" s="190"/>
      <c r="AE178" s="190"/>
      <c r="AF178" s="190"/>
      <c r="AG178" s="190"/>
    </row>
    <row r="179" spans="1:33" ht="50.1" customHeight="1">
      <c r="A179" s="369">
        <v>90</v>
      </c>
      <c r="B179" s="275" t="s">
        <v>23</v>
      </c>
      <c r="C179" s="317" t="s">
        <v>845</v>
      </c>
      <c r="D179" s="310" t="s">
        <v>22</v>
      </c>
      <c r="E179" s="311" t="s">
        <v>893</v>
      </c>
      <c r="F179" s="310">
        <v>2017</v>
      </c>
      <c r="G179" s="314" t="s">
        <v>892</v>
      </c>
      <c r="H179" s="314" t="s">
        <v>816</v>
      </c>
      <c r="I179" s="327" t="s">
        <v>891</v>
      </c>
      <c r="J179" s="241">
        <v>0</v>
      </c>
      <c r="K179" s="241">
        <v>0</v>
      </c>
      <c r="L179" s="219">
        <v>0</v>
      </c>
      <c r="M179" s="219">
        <v>0</v>
      </c>
      <c r="N179" s="219">
        <v>0</v>
      </c>
      <c r="O179" s="219">
        <f>N179*(1+Índices!F$7)</f>
        <v>0</v>
      </c>
      <c r="P179" s="219">
        <f>O179*(1+Índices!G$7)</f>
        <v>0</v>
      </c>
      <c r="Q179" s="219">
        <f>P179*(1+Índices!H$7)</f>
        <v>0</v>
      </c>
      <c r="R179" s="372" t="s">
        <v>1188</v>
      </c>
      <c r="S179" s="189"/>
      <c r="T179" s="190"/>
      <c r="U179" s="364"/>
      <c r="V179" s="190"/>
      <c r="W179" s="190"/>
      <c r="X179" s="190"/>
      <c r="Y179" s="190"/>
      <c r="Z179" s="190"/>
      <c r="AA179" s="190"/>
      <c r="AB179" s="190"/>
      <c r="AC179" s="190"/>
      <c r="AD179" s="190"/>
      <c r="AE179" s="190"/>
      <c r="AF179" s="190"/>
      <c r="AG179" s="190"/>
    </row>
    <row r="180" spans="1:33" ht="50.1" customHeight="1">
      <c r="A180" s="360">
        <v>91</v>
      </c>
      <c r="B180" s="275" t="s">
        <v>28</v>
      </c>
      <c r="C180" s="317" t="s">
        <v>845</v>
      </c>
      <c r="D180" s="310" t="s">
        <v>22</v>
      </c>
      <c r="E180" s="311" t="s">
        <v>895</v>
      </c>
      <c r="F180" s="310">
        <v>2020</v>
      </c>
      <c r="G180" s="314" t="s">
        <v>897</v>
      </c>
      <c r="H180" s="314" t="s">
        <v>898</v>
      </c>
      <c r="I180" s="327" t="s">
        <v>1191</v>
      </c>
      <c r="J180" s="195">
        <v>0</v>
      </c>
      <c r="K180" s="195">
        <v>0</v>
      </c>
      <c r="L180" s="195">
        <v>0</v>
      </c>
      <c r="M180" s="219">
        <v>0</v>
      </c>
      <c r="N180" s="219">
        <v>13.453152350000002</v>
      </c>
      <c r="O180" s="219">
        <f>+N180*(1+Índices!E$15)</f>
        <v>14.018184748700003</v>
      </c>
      <c r="P180" s="219">
        <f>+O180*(1+Índices!F$15)</f>
        <v>14.574552483191159</v>
      </c>
      <c r="Q180" s="219">
        <f>+P180*(1+Índices!G$15)</f>
        <v>15.099236372586041</v>
      </c>
      <c r="R180" s="372" t="s">
        <v>1194</v>
      </c>
      <c r="S180" s="189"/>
      <c r="T180" s="190"/>
      <c r="U180" s="364"/>
      <c r="V180" s="190"/>
      <c r="W180" s="190"/>
      <c r="X180" s="190"/>
      <c r="Y180" s="190"/>
      <c r="Z180" s="190"/>
      <c r="AA180" s="190"/>
      <c r="AB180" s="190"/>
      <c r="AC180" s="190"/>
      <c r="AD180" s="190"/>
      <c r="AE180" s="190"/>
      <c r="AF180" s="190"/>
      <c r="AG180" s="190"/>
    </row>
    <row r="181" spans="1:33" ht="50.1" customHeight="1">
      <c r="A181" s="360" t="s">
        <v>1189</v>
      </c>
      <c r="B181" s="275" t="s">
        <v>990</v>
      </c>
      <c r="C181" s="317" t="s">
        <v>845</v>
      </c>
      <c r="D181" s="310" t="s">
        <v>22</v>
      </c>
      <c r="E181" s="311" t="s">
        <v>895</v>
      </c>
      <c r="F181" s="310">
        <v>2020</v>
      </c>
      <c r="G181" s="314" t="s">
        <v>897</v>
      </c>
      <c r="H181" s="314" t="s">
        <v>898</v>
      </c>
      <c r="I181" s="327" t="s">
        <v>1193</v>
      </c>
      <c r="J181" s="195"/>
      <c r="K181" s="195"/>
      <c r="L181" s="195"/>
      <c r="M181" s="219"/>
      <c r="N181" s="219">
        <v>0</v>
      </c>
      <c r="O181" s="219">
        <v>0</v>
      </c>
      <c r="P181" s="219">
        <v>0</v>
      </c>
      <c r="Q181" s="219">
        <v>0</v>
      </c>
      <c r="R181" s="372" t="s">
        <v>1197</v>
      </c>
      <c r="S181" s="189"/>
      <c r="T181" s="190"/>
      <c r="U181" s="364"/>
      <c r="V181" s="190"/>
      <c r="W181" s="190"/>
      <c r="X181" s="190"/>
      <c r="Y181" s="190"/>
      <c r="Z181" s="190"/>
      <c r="AA181" s="190"/>
      <c r="AB181" s="190"/>
      <c r="AC181" s="190"/>
      <c r="AD181" s="190"/>
      <c r="AE181" s="190"/>
      <c r="AF181" s="190"/>
      <c r="AG181" s="190"/>
    </row>
    <row r="182" spans="1:33" ht="50.1" customHeight="1">
      <c r="A182" s="360" t="s">
        <v>1190</v>
      </c>
      <c r="B182" s="275" t="s">
        <v>35</v>
      </c>
      <c r="C182" s="317" t="s">
        <v>845</v>
      </c>
      <c r="D182" s="310" t="s">
        <v>22</v>
      </c>
      <c r="E182" s="311" t="s">
        <v>895</v>
      </c>
      <c r="F182" s="310">
        <v>2020</v>
      </c>
      <c r="G182" s="314" t="s">
        <v>897</v>
      </c>
      <c r="H182" s="314" t="s">
        <v>898</v>
      </c>
      <c r="I182" s="327" t="s">
        <v>1192</v>
      </c>
      <c r="J182" s="195"/>
      <c r="K182" s="195"/>
      <c r="L182" s="195"/>
      <c r="M182" s="219"/>
      <c r="N182" s="219"/>
      <c r="O182" s="219"/>
      <c r="P182" s="219"/>
      <c r="Q182" s="219"/>
      <c r="R182" s="372"/>
      <c r="S182" s="189"/>
      <c r="T182" s="190"/>
      <c r="U182" s="364"/>
      <c r="V182" s="190"/>
      <c r="W182" s="190"/>
      <c r="X182" s="190"/>
      <c r="Y182" s="190"/>
      <c r="Z182" s="190"/>
      <c r="AA182" s="190"/>
      <c r="AB182" s="190"/>
      <c r="AC182" s="190"/>
      <c r="AD182" s="190"/>
      <c r="AE182" s="190"/>
      <c r="AF182" s="190"/>
      <c r="AG182" s="190"/>
    </row>
    <row r="183" spans="1:33" ht="50.1" customHeight="1">
      <c r="A183" s="360">
        <v>92</v>
      </c>
      <c r="B183" s="275" t="s">
        <v>932</v>
      </c>
      <c r="C183" s="317" t="s">
        <v>472</v>
      </c>
      <c r="D183" s="42" t="s">
        <v>364</v>
      </c>
      <c r="E183" s="311" t="s">
        <v>936</v>
      </c>
      <c r="F183" s="310">
        <v>2020</v>
      </c>
      <c r="G183" s="314" t="s">
        <v>482</v>
      </c>
      <c r="H183" s="314" t="s">
        <v>934</v>
      </c>
      <c r="I183" s="327" t="s">
        <v>935</v>
      </c>
      <c r="J183" s="195"/>
      <c r="K183" s="365">
        <v>1402.8579044099999</v>
      </c>
      <c r="L183" s="365">
        <v>1663.4809552520537</v>
      </c>
      <c r="M183" s="220">
        <v>1740.73203147</v>
      </c>
      <c r="N183" s="219">
        <v>1664.53407849472</v>
      </c>
      <c r="O183" s="219">
        <f>+N183*(1+Índices!D$7)</f>
        <v>1704.4828963785933</v>
      </c>
      <c r="P183" s="219">
        <f>+O183*(1+Índices!F$7)</f>
        <v>1736.8680714097864</v>
      </c>
      <c r="Q183" s="219">
        <f>+P183*(1+Índices!G$7)</f>
        <v>1771.6054328379821</v>
      </c>
      <c r="R183" s="374" t="s">
        <v>1198</v>
      </c>
      <c r="S183" s="189"/>
      <c r="T183" s="190"/>
      <c r="U183" s="364"/>
      <c r="V183" s="190"/>
      <c r="W183" s="190"/>
      <c r="X183" s="190"/>
      <c r="Y183" s="190"/>
      <c r="Z183" s="190"/>
      <c r="AA183" s="190"/>
      <c r="AB183" s="190"/>
      <c r="AC183" s="190"/>
      <c r="AD183" s="190"/>
      <c r="AE183" s="190"/>
      <c r="AF183" s="190"/>
      <c r="AG183" s="190"/>
    </row>
    <row r="184" spans="1:33" ht="50.1" customHeight="1">
      <c r="A184" s="360">
        <v>93</v>
      </c>
      <c r="B184" s="275" t="s">
        <v>43</v>
      </c>
      <c r="C184" s="275" t="s">
        <v>512</v>
      </c>
      <c r="D184" s="275" t="s">
        <v>425</v>
      </c>
      <c r="E184" s="275" t="s">
        <v>942</v>
      </c>
      <c r="F184" s="275">
        <v>2021</v>
      </c>
      <c r="G184" s="329" t="s">
        <v>516</v>
      </c>
      <c r="H184" s="329" t="s">
        <v>933</v>
      </c>
      <c r="I184" s="243" t="s">
        <v>938</v>
      </c>
      <c r="J184" s="195">
        <v>0</v>
      </c>
      <c r="K184" s="195">
        <v>2963.91441652</v>
      </c>
      <c r="L184" s="195">
        <v>550.23945111</v>
      </c>
      <c r="M184" s="195">
        <v>190.71883652000002</v>
      </c>
      <c r="N184" s="195">
        <v>162.64939315000001</v>
      </c>
      <c r="O184" s="195">
        <v>141.80433500999999</v>
      </c>
      <c r="P184" s="195">
        <v>131.95268005</v>
      </c>
      <c r="Q184" s="195">
        <v>116.93801629000001</v>
      </c>
      <c r="R184" s="374" t="s">
        <v>992</v>
      </c>
      <c r="S184" s="189"/>
      <c r="T184" s="190"/>
      <c r="U184" s="364"/>
      <c r="V184" s="190"/>
      <c r="W184" s="190"/>
      <c r="X184" s="190"/>
      <c r="Y184" s="190"/>
      <c r="Z184" s="190"/>
      <c r="AA184" s="190"/>
      <c r="AB184" s="190"/>
      <c r="AC184" s="190"/>
      <c r="AD184" s="190"/>
      <c r="AE184" s="190"/>
      <c r="AF184" s="190"/>
      <c r="AG184" s="190"/>
    </row>
    <row r="185" spans="1:33" ht="50.1" customHeight="1">
      <c r="A185" s="394">
        <v>94</v>
      </c>
      <c r="B185" s="318" t="s">
        <v>458</v>
      </c>
      <c r="C185" s="275" t="s">
        <v>944</v>
      </c>
      <c r="D185" s="275" t="s">
        <v>44</v>
      </c>
      <c r="E185" s="275" t="s">
        <v>941</v>
      </c>
      <c r="F185" s="275">
        <v>2021</v>
      </c>
      <c r="G185" s="288" t="s">
        <v>736</v>
      </c>
      <c r="H185" s="329" t="s">
        <v>940</v>
      </c>
      <c r="I185" s="243" t="s">
        <v>939</v>
      </c>
      <c r="J185" s="195"/>
      <c r="K185" s="195">
        <v>23.651415199999999</v>
      </c>
      <c r="L185" s="195"/>
      <c r="M185" s="195"/>
      <c r="N185" s="195"/>
      <c r="O185" s="195"/>
      <c r="P185" s="195"/>
      <c r="Q185" s="195"/>
      <c r="R185" s="374" t="s">
        <v>971</v>
      </c>
      <c r="S185" s="189"/>
      <c r="T185" s="190"/>
      <c r="U185" s="364"/>
      <c r="V185" s="190"/>
      <c r="W185" s="190"/>
      <c r="X185" s="190"/>
      <c r="Y185" s="190"/>
      <c r="Z185" s="190"/>
      <c r="AA185" s="190"/>
      <c r="AB185" s="190"/>
      <c r="AC185" s="190"/>
      <c r="AD185" s="190"/>
      <c r="AE185" s="190"/>
      <c r="AF185" s="190"/>
      <c r="AG185" s="190"/>
    </row>
    <row r="186" spans="1:33" ht="50.1" customHeight="1">
      <c r="A186" s="394">
        <v>95</v>
      </c>
      <c r="B186" s="283" t="s">
        <v>945</v>
      </c>
      <c r="C186" s="275" t="s">
        <v>946</v>
      </c>
      <c r="D186" s="275" t="s">
        <v>44</v>
      </c>
      <c r="E186" s="275" t="s">
        <v>947</v>
      </c>
      <c r="F186" s="275">
        <v>2021</v>
      </c>
      <c r="G186" s="288" t="s">
        <v>736</v>
      </c>
      <c r="H186" s="282" t="s">
        <v>840</v>
      </c>
      <c r="I186" s="243" t="s">
        <v>948</v>
      </c>
      <c r="J186" s="195"/>
      <c r="K186" s="195">
        <v>7.0060724199999997</v>
      </c>
      <c r="L186" s="195"/>
      <c r="M186" s="195"/>
      <c r="N186" s="195"/>
      <c r="O186" s="195"/>
      <c r="P186" s="195"/>
      <c r="Q186" s="195"/>
      <c r="R186" s="374" t="s">
        <v>991</v>
      </c>
      <c r="S186" s="189"/>
      <c r="T186" s="190"/>
      <c r="U186" s="364"/>
      <c r="V186" s="190"/>
      <c r="W186" s="190"/>
      <c r="X186" s="190"/>
      <c r="Y186" s="190"/>
      <c r="Z186" s="190"/>
      <c r="AA186" s="190"/>
      <c r="AB186" s="190"/>
      <c r="AC186" s="190"/>
      <c r="AD186" s="190"/>
      <c r="AE186" s="190"/>
      <c r="AF186" s="190"/>
      <c r="AG186" s="190"/>
    </row>
    <row r="187" spans="1:33" ht="50.1" customHeight="1">
      <c r="A187" s="394">
        <v>96</v>
      </c>
      <c r="B187" s="275" t="s">
        <v>28</v>
      </c>
      <c r="C187" s="317" t="s">
        <v>951</v>
      </c>
      <c r="D187" s="275" t="s">
        <v>40</v>
      </c>
      <c r="E187" s="275" t="s">
        <v>952</v>
      </c>
      <c r="F187" s="275">
        <v>2021</v>
      </c>
      <c r="G187" s="288" t="s">
        <v>736</v>
      </c>
      <c r="H187" s="282" t="s">
        <v>950</v>
      </c>
      <c r="I187" s="243" t="s">
        <v>949</v>
      </c>
      <c r="J187" s="195"/>
      <c r="K187" s="195">
        <v>35.200000000000003</v>
      </c>
      <c r="L187" s="195"/>
      <c r="M187" s="195"/>
      <c r="N187" s="195"/>
      <c r="O187" s="195"/>
      <c r="P187" s="195"/>
      <c r="Q187" s="195"/>
      <c r="R187" s="374" t="s">
        <v>972</v>
      </c>
      <c r="S187" s="189"/>
      <c r="T187" s="190"/>
      <c r="U187" s="364"/>
      <c r="V187" s="190"/>
      <c r="W187" s="190"/>
      <c r="X187" s="190"/>
      <c r="Y187" s="190"/>
      <c r="Z187" s="190"/>
      <c r="AA187" s="190"/>
      <c r="AB187" s="190"/>
      <c r="AC187" s="190"/>
      <c r="AD187" s="190"/>
      <c r="AE187" s="190"/>
      <c r="AF187" s="190"/>
      <c r="AG187" s="190"/>
    </row>
    <row r="188" spans="1:33" ht="50.1" customHeight="1">
      <c r="A188" s="394">
        <v>97</v>
      </c>
      <c r="B188" s="275" t="s">
        <v>28</v>
      </c>
      <c r="C188" s="275" t="s">
        <v>954</v>
      </c>
      <c r="D188" s="275" t="s">
        <v>44</v>
      </c>
      <c r="E188" s="275" t="s">
        <v>955</v>
      </c>
      <c r="F188" s="275">
        <v>2021</v>
      </c>
      <c r="G188" s="288" t="s">
        <v>736</v>
      </c>
      <c r="H188" s="282" t="s">
        <v>956</v>
      </c>
      <c r="I188" s="243" t="s">
        <v>953</v>
      </c>
      <c r="J188" s="195"/>
      <c r="K188" s="195">
        <v>60.167000000000002</v>
      </c>
      <c r="L188" s="195"/>
      <c r="M188" s="195"/>
      <c r="N188" s="195"/>
      <c r="O188" s="195"/>
      <c r="P188" s="195"/>
      <c r="Q188" s="195"/>
      <c r="R188" s="374" t="s">
        <v>973</v>
      </c>
      <c r="S188" s="189"/>
      <c r="T188" s="190"/>
      <c r="U188" s="364"/>
      <c r="V188" s="190"/>
      <c r="W188" s="190"/>
      <c r="X188" s="190"/>
      <c r="Y188" s="190"/>
      <c r="Z188" s="190"/>
      <c r="AA188" s="190"/>
      <c r="AB188" s="190"/>
      <c r="AC188" s="190"/>
      <c r="AD188" s="190"/>
      <c r="AE188" s="190"/>
      <c r="AF188" s="190"/>
      <c r="AG188" s="190"/>
    </row>
    <row r="189" spans="1:33" ht="50.1" customHeight="1">
      <c r="A189" s="394">
        <v>98</v>
      </c>
      <c r="B189" s="275" t="s">
        <v>28</v>
      </c>
      <c r="C189" s="275" t="s">
        <v>959</v>
      </c>
      <c r="D189" s="275" t="s">
        <v>44</v>
      </c>
      <c r="E189" s="275" t="s">
        <v>958</v>
      </c>
      <c r="F189" s="275">
        <v>2021</v>
      </c>
      <c r="G189" s="288" t="s">
        <v>736</v>
      </c>
      <c r="H189" s="282" t="s">
        <v>957</v>
      </c>
      <c r="I189" s="243" t="s">
        <v>960</v>
      </c>
      <c r="J189" s="195"/>
      <c r="K189" s="195">
        <v>8.8000000000000007</v>
      </c>
      <c r="L189" s="195"/>
      <c r="M189" s="195"/>
      <c r="N189" s="195"/>
      <c r="O189" s="195"/>
      <c r="P189" s="195"/>
      <c r="Q189" s="195"/>
      <c r="R189" s="374" t="s">
        <v>974</v>
      </c>
      <c r="S189" s="189"/>
      <c r="T189" s="190"/>
      <c r="U189" s="364"/>
      <c r="V189" s="190"/>
      <c r="W189" s="190"/>
      <c r="X189" s="190"/>
      <c r="Y189" s="190"/>
      <c r="Z189" s="190"/>
      <c r="AA189" s="190"/>
      <c r="AB189" s="190"/>
      <c r="AC189" s="190"/>
      <c r="AD189" s="190"/>
      <c r="AE189" s="190"/>
      <c r="AF189" s="190"/>
      <c r="AG189" s="190"/>
    </row>
    <row r="190" spans="1:33" ht="50.1" customHeight="1">
      <c r="A190" s="394">
        <v>99</v>
      </c>
      <c r="B190" s="275" t="s">
        <v>28</v>
      </c>
      <c r="C190" s="275" t="s">
        <v>959</v>
      </c>
      <c r="D190" s="275" t="s">
        <v>44</v>
      </c>
      <c r="E190" s="275" t="s">
        <v>962</v>
      </c>
      <c r="F190" s="275">
        <v>2021</v>
      </c>
      <c r="G190" s="288" t="s">
        <v>736</v>
      </c>
      <c r="H190" s="282" t="s">
        <v>963</v>
      </c>
      <c r="I190" s="243" t="s">
        <v>961</v>
      </c>
      <c r="J190" s="195"/>
      <c r="K190" s="195">
        <v>63.14</v>
      </c>
      <c r="L190" s="195"/>
      <c r="M190" s="195"/>
      <c r="N190" s="195"/>
      <c r="O190" s="195"/>
      <c r="P190" s="195"/>
      <c r="Q190" s="195"/>
      <c r="R190" s="374" t="s">
        <v>975</v>
      </c>
      <c r="S190" s="189"/>
      <c r="T190" s="190"/>
      <c r="U190" s="364"/>
      <c r="V190" s="190"/>
      <c r="W190" s="190"/>
      <c r="X190" s="190"/>
      <c r="Y190" s="190"/>
      <c r="Z190" s="190"/>
      <c r="AA190" s="190"/>
      <c r="AB190" s="190"/>
      <c r="AC190" s="190"/>
      <c r="AD190" s="190"/>
      <c r="AE190" s="190"/>
      <c r="AF190" s="190"/>
      <c r="AG190" s="190"/>
    </row>
    <row r="191" spans="1:33" ht="49.5" customHeight="1">
      <c r="A191" s="371">
        <v>100</v>
      </c>
      <c r="B191" s="275" t="s">
        <v>28</v>
      </c>
      <c r="C191" s="275" t="s">
        <v>964</v>
      </c>
      <c r="D191" s="275" t="s">
        <v>44</v>
      </c>
      <c r="E191" s="275" t="s">
        <v>1046</v>
      </c>
      <c r="F191" s="275">
        <v>2021</v>
      </c>
      <c r="G191" s="288" t="s">
        <v>482</v>
      </c>
      <c r="H191" s="282" t="s">
        <v>1204</v>
      </c>
      <c r="I191" s="243" t="s">
        <v>1039</v>
      </c>
      <c r="J191" s="195"/>
      <c r="K191" s="195"/>
      <c r="L191" s="195"/>
      <c r="M191" s="195">
        <f>(93303191/10^6)/4</f>
        <v>23.32579775</v>
      </c>
      <c r="N191" s="195">
        <f>M191*1+Índices!D15</f>
        <v>23.371997749999998</v>
      </c>
      <c r="O191" s="195">
        <f>N191*1+Índices!E15</f>
        <v>23.41399775</v>
      </c>
      <c r="P191" s="195">
        <f>O191*1+Índices!F15</f>
        <v>23.453686749999999</v>
      </c>
      <c r="Q191" s="195"/>
      <c r="R191" s="374" t="s">
        <v>1160</v>
      </c>
      <c r="S191" s="189"/>
      <c r="T191" s="190"/>
      <c r="U191" s="364"/>
      <c r="V191" s="190"/>
      <c r="W191" s="190"/>
      <c r="X191" s="190"/>
      <c r="Y191" s="190"/>
      <c r="Z191" s="190"/>
      <c r="AA191" s="190"/>
      <c r="AB191" s="190"/>
      <c r="AC191" s="190"/>
      <c r="AD191" s="190"/>
      <c r="AE191" s="190"/>
      <c r="AF191" s="190"/>
      <c r="AG191" s="190"/>
    </row>
    <row r="192" spans="1:33" ht="50.1" customHeight="1">
      <c r="A192" s="193">
        <v>102</v>
      </c>
      <c r="B192" s="283" t="s">
        <v>28</v>
      </c>
      <c r="C192" s="283" t="s">
        <v>966</v>
      </c>
      <c r="D192" s="283" t="s">
        <v>535</v>
      </c>
      <c r="E192" s="283" t="s">
        <v>967</v>
      </c>
      <c r="F192" s="283">
        <v>2021</v>
      </c>
      <c r="G192" s="288" t="s">
        <v>968</v>
      </c>
      <c r="H192" s="282" t="s">
        <v>969</v>
      </c>
      <c r="I192" s="243" t="s">
        <v>970</v>
      </c>
      <c r="J192" s="195"/>
      <c r="K192" s="195"/>
      <c r="L192" s="195">
        <v>0</v>
      </c>
      <c r="M192" s="220">
        <f>+L192*(1+Índices!C11)</f>
        <v>0</v>
      </c>
      <c r="N192" s="220">
        <f>+M192*(1+Índices!D11)</f>
        <v>0</v>
      </c>
      <c r="O192" s="220"/>
      <c r="P192" s="195"/>
      <c r="Q192" s="195"/>
      <c r="R192" s="374" t="s">
        <v>1051</v>
      </c>
      <c r="S192" s="189"/>
      <c r="T192" s="190"/>
      <c r="U192" s="364"/>
      <c r="V192" s="190"/>
      <c r="W192" s="190"/>
      <c r="X192" s="190"/>
      <c r="Y192" s="190"/>
      <c r="Z192" s="190"/>
      <c r="AA192" s="190"/>
      <c r="AB192" s="190"/>
      <c r="AC192" s="190"/>
      <c r="AD192" s="190"/>
      <c r="AE192" s="190"/>
      <c r="AF192" s="190"/>
      <c r="AG192" s="190"/>
    </row>
    <row r="193" spans="1:33" ht="50.1" customHeight="1">
      <c r="A193" s="291">
        <v>101</v>
      </c>
      <c r="B193" s="275" t="s">
        <v>28</v>
      </c>
      <c r="C193" s="275" t="s">
        <v>977</v>
      </c>
      <c r="D193" s="275" t="s">
        <v>44</v>
      </c>
      <c r="E193" s="275" t="s">
        <v>976</v>
      </c>
      <c r="F193" s="275">
        <v>2021</v>
      </c>
      <c r="G193" s="288" t="s">
        <v>736</v>
      </c>
      <c r="H193" s="282" t="s">
        <v>988</v>
      </c>
      <c r="I193" s="243" t="s">
        <v>987</v>
      </c>
      <c r="J193" s="195"/>
      <c r="K193" s="220"/>
      <c r="L193" s="220"/>
      <c r="M193" s="220">
        <v>0</v>
      </c>
      <c r="N193" s="220">
        <v>0</v>
      </c>
      <c r="O193" s="220">
        <v>0</v>
      </c>
      <c r="P193" s="220">
        <v>0</v>
      </c>
      <c r="Q193" s="220">
        <v>0</v>
      </c>
      <c r="R193" s="374" t="s">
        <v>1162</v>
      </c>
      <c r="S193" s="189"/>
      <c r="T193" s="190"/>
      <c r="U193" s="364"/>
      <c r="V193" s="190"/>
      <c r="W193" s="190"/>
      <c r="X193" s="190"/>
      <c r="Y193" s="190"/>
      <c r="Z193" s="190"/>
      <c r="AA193" s="190"/>
      <c r="AB193" s="190"/>
      <c r="AC193" s="190"/>
      <c r="AD193" s="190"/>
      <c r="AE193" s="190"/>
      <c r="AF193" s="190"/>
      <c r="AG193" s="190"/>
    </row>
    <row r="194" spans="1:33" ht="50.1" customHeight="1">
      <c r="A194" s="291">
        <v>102</v>
      </c>
      <c r="B194" s="275" t="s">
        <v>28</v>
      </c>
      <c r="C194" s="275" t="s">
        <v>977</v>
      </c>
      <c r="D194" s="275" t="s">
        <v>25</v>
      </c>
      <c r="E194" s="275" t="s">
        <v>976</v>
      </c>
      <c r="F194" s="275">
        <v>2021</v>
      </c>
      <c r="G194" s="288" t="s">
        <v>978</v>
      </c>
      <c r="H194" s="282" t="s">
        <v>979</v>
      </c>
      <c r="I194" s="243" t="s">
        <v>989</v>
      </c>
      <c r="J194" s="195"/>
      <c r="K194" s="220"/>
      <c r="L194" s="220"/>
      <c r="M194" s="220">
        <v>0</v>
      </c>
      <c r="N194" s="220">
        <v>0.24547760000000002</v>
      </c>
      <c r="O194" s="195">
        <f>N194*1+Índices!E15</f>
        <v>0.2874776</v>
      </c>
      <c r="P194" s="195">
        <f>O194*1+Índices!F15</f>
        <v>0.32716659999999997</v>
      </c>
      <c r="Q194" s="195">
        <v>0</v>
      </c>
      <c r="R194" s="374" t="s">
        <v>1163</v>
      </c>
      <c r="S194" s="189"/>
      <c r="T194" s="190"/>
      <c r="U194" s="364"/>
      <c r="V194" s="190"/>
      <c r="W194" s="190"/>
      <c r="X194" s="190"/>
      <c r="Y194" s="190"/>
      <c r="Z194" s="190"/>
      <c r="AA194" s="190"/>
      <c r="AB194" s="190"/>
      <c r="AC194" s="190"/>
      <c r="AD194" s="190"/>
      <c r="AE194" s="190"/>
      <c r="AF194" s="190"/>
      <c r="AG194" s="190"/>
    </row>
    <row r="195" spans="1:33" ht="50.1" customHeight="1">
      <c r="A195" s="291">
        <v>103</v>
      </c>
      <c r="B195" s="275" t="s">
        <v>35</v>
      </c>
      <c r="C195" s="275" t="s">
        <v>977</v>
      </c>
      <c r="D195" s="275" t="s">
        <v>364</v>
      </c>
      <c r="E195" s="275" t="s">
        <v>976</v>
      </c>
      <c r="F195" s="275">
        <v>2021</v>
      </c>
      <c r="G195" s="288" t="s">
        <v>482</v>
      </c>
      <c r="H195" s="282" t="s">
        <v>981</v>
      </c>
      <c r="I195" s="243" t="s">
        <v>980</v>
      </c>
      <c r="J195" s="195"/>
      <c r="K195" s="220"/>
      <c r="L195" s="220"/>
      <c r="M195" s="220">
        <v>8.2014759999999992E-3</v>
      </c>
      <c r="N195" s="220">
        <v>4.82826E-3</v>
      </c>
      <c r="O195" s="195">
        <f>N195*1+Índices!F$7</f>
        <v>2.382826E-2</v>
      </c>
      <c r="P195" s="195">
        <f>O195*1+Índices!G$7</f>
        <v>4.3828260000000001E-2</v>
      </c>
      <c r="Q195" s="195">
        <f>P195*1+Índices!H$7</f>
        <v>6.3828259999999998E-2</v>
      </c>
      <c r="R195" s="374" t="s">
        <v>1164</v>
      </c>
      <c r="S195" s="189"/>
      <c r="T195" s="190"/>
      <c r="U195" s="364"/>
      <c r="V195" s="190"/>
      <c r="W195" s="190"/>
      <c r="X195" s="190"/>
      <c r="Y195" s="190"/>
      <c r="Z195" s="190"/>
      <c r="AA195" s="190"/>
      <c r="AB195" s="190"/>
      <c r="AC195" s="190"/>
      <c r="AD195" s="190"/>
      <c r="AE195" s="190"/>
      <c r="AF195" s="190"/>
      <c r="AG195" s="190"/>
    </row>
    <row r="196" spans="1:33" ht="49.5" customHeight="1">
      <c r="A196" s="291">
        <v>104</v>
      </c>
      <c r="B196" s="275" t="s">
        <v>289</v>
      </c>
      <c r="C196" s="275" t="s">
        <v>977</v>
      </c>
      <c r="D196" s="275" t="s">
        <v>25</v>
      </c>
      <c r="E196" s="275" t="s">
        <v>976</v>
      </c>
      <c r="F196" s="275">
        <v>2021</v>
      </c>
      <c r="G196" s="288" t="s">
        <v>482</v>
      </c>
      <c r="H196" s="282" t="s">
        <v>983</v>
      </c>
      <c r="I196" s="243" t="s">
        <v>982</v>
      </c>
      <c r="J196" s="195"/>
      <c r="K196" s="220"/>
      <c r="L196" s="220"/>
      <c r="M196" s="220">
        <v>0.58199999999999996</v>
      </c>
      <c r="N196" s="220">
        <v>2.9717495699999996</v>
      </c>
      <c r="O196" s="220">
        <f>N196*1+Índices!F15</f>
        <v>3.0114385699999997</v>
      </c>
      <c r="P196" s="220">
        <f>O196*1+Índices!G15</f>
        <v>3.0474385699999997</v>
      </c>
      <c r="Q196" s="220">
        <f>P196*1+Índices!H15</f>
        <v>3.0824385699999999</v>
      </c>
      <c r="R196" s="374" t="s">
        <v>1165</v>
      </c>
      <c r="S196" s="189"/>
      <c r="T196" s="190"/>
      <c r="U196" s="364"/>
      <c r="V196" s="190"/>
      <c r="W196" s="190"/>
      <c r="X196" s="190"/>
      <c r="Y196" s="190"/>
      <c r="Z196" s="190"/>
      <c r="AA196" s="190"/>
      <c r="AB196" s="190"/>
      <c r="AC196" s="190"/>
      <c r="AD196" s="190"/>
      <c r="AE196" s="190"/>
      <c r="AF196" s="190"/>
      <c r="AG196" s="190"/>
    </row>
    <row r="197" spans="1:33" ht="49.5" customHeight="1">
      <c r="A197" s="291">
        <v>105</v>
      </c>
      <c r="B197" s="275" t="s">
        <v>990</v>
      </c>
      <c r="C197" s="275" t="s">
        <v>977</v>
      </c>
      <c r="D197" s="275" t="s">
        <v>25</v>
      </c>
      <c r="E197" s="275" t="s">
        <v>976</v>
      </c>
      <c r="F197" s="275">
        <v>2021</v>
      </c>
      <c r="G197" s="288" t="s">
        <v>985</v>
      </c>
      <c r="H197" s="282" t="s">
        <v>986</v>
      </c>
      <c r="I197" s="243" t="s">
        <v>984</v>
      </c>
      <c r="J197" s="195"/>
      <c r="K197" s="220"/>
      <c r="L197" s="220"/>
      <c r="M197" s="220">
        <v>0</v>
      </c>
      <c r="N197" s="220">
        <v>0</v>
      </c>
      <c r="O197" s="220">
        <v>0</v>
      </c>
      <c r="P197" s="220">
        <v>0</v>
      </c>
      <c r="Q197" s="220">
        <v>0</v>
      </c>
      <c r="R197" s="372" t="s">
        <v>1197</v>
      </c>
      <c r="S197" s="189"/>
      <c r="T197" s="190"/>
      <c r="U197" s="364"/>
      <c r="V197" s="190"/>
      <c r="W197" s="190"/>
      <c r="X197" s="190"/>
      <c r="Y197" s="190"/>
      <c r="Z197" s="190"/>
      <c r="AA197" s="190"/>
      <c r="AB197" s="190"/>
      <c r="AC197" s="190"/>
      <c r="AD197" s="190"/>
      <c r="AE197" s="190"/>
      <c r="AF197" s="190"/>
      <c r="AG197" s="190"/>
    </row>
    <row r="198" spans="1:33" ht="49.5" customHeight="1">
      <c r="A198" s="291">
        <v>106</v>
      </c>
      <c r="B198" s="193" t="s">
        <v>226</v>
      </c>
      <c r="C198" s="237" t="s">
        <v>472</v>
      </c>
      <c r="D198" s="237" t="s">
        <v>25</v>
      </c>
      <c r="E198" s="201" t="s">
        <v>998</v>
      </c>
      <c r="F198" s="237">
        <v>2021</v>
      </c>
      <c r="G198" s="282" t="s">
        <v>1036</v>
      </c>
      <c r="H198" s="282" t="s">
        <v>852</v>
      </c>
      <c r="I198" s="201" t="s">
        <v>999</v>
      </c>
      <c r="J198" s="279"/>
      <c r="K198" s="220"/>
      <c r="L198" s="220">
        <v>1135.29517478</v>
      </c>
      <c r="M198" s="220">
        <v>1121.3621964700001</v>
      </c>
      <c r="N198" s="220">
        <v>1141.52589762</v>
      </c>
      <c r="O198" s="220">
        <f>N198*(1+Índices!E15)</f>
        <v>1189.46998532004</v>
      </c>
      <c r="P198" s="220">
        <f>O198*(1+Índices!F15)</f>
        <v>1236.6788595674072</v>
      </c>
      <c r="Q198" s="220">
        <f>P198*(1+Índices!G15)</f>
        <v>1281.1992985118338</v>
      </c>
      <c r="R198" s="374" t="s">
        <v>1124</v>
      </c>
      <c r="S198" s="189"/>
      <c r="T198" s="190"/>
      <c r="U198" s="364"/>
      <c r="V198" s="190"/>
      <c r="W198" s="190"/>
      <c r="X198" s="190"/>
      <c r="Y198" s="190"/>
      <c r="Z198" s="190"/>
      <c r="AA198" s="190"/>
      <c r="AB198" s="190"/>
      <c r="AC198" s="190"/>
      <c r="AD198" s="190"/>
      <c r="AE198" s="190"/>
      <c r="AF198" s="190"/>
      <c r="AG198" s="190"/>
    </row>
    <row r="199" spans="1:33" ht="49.5" customHeight="1">
      <c r="A199" s="293">
        <v>107</v>
      </c>
      <c r="B199" s="273" t="s">
        <v>226</v>
      </c>
      <c r="C199" s="237" t="s">
        <v>472</v>
      </c>
      <c r="D199" s="273" t="s">
        <v>25</v>
      </c>
      <c r="E199" s="201" t="s">
        <v>1002</v>
      </c>
      <c r="F199" s="237">
        <v>2021</v>
      </c>
      <c r="G199" s="282" t="s">
        <v>1036</v>
      </c>
      <c r="H199" s="282" t="s">
        <v>853</v>
      </c>
      <c r="I199" s="207" t="s">
        <v>1003</v>
      </c>
      <c r="J199" s="279"/>
      <c r="K199" s="220"/>
      <c r="L199" s="220">
        <v>537.57489810000004</v>
      </c>
      <c r="M199" s="220">
        <v>560.70787568000003</v>
      </c>
      <c r="N199" s="220">
        <v>577.01609914999995</v>
      </c>
      <c r="O199" s="220">
        <f>N199*(1+Índices!E15)</f>
        <v>601.25077531429997</v>
      </c>
      <c r="P199" s="220">
        <f>O199*(1+Índices!F15)</f>
        <v>625.11381733574922</v>
      </c>
      <c r="Q199" s="220">
        <f>P199*(1+Índices!G15)</f>
        <v>647.61791475983625</v>
      </c>
      <c r="R199" s="374" t="s">
        <v>1124</v>
      </c>
      <c r="S199" s="189"/>
      <c r="T199" s="190"/>
      <c r="U199" s="364"/>
      <c r="V199" s="190"/>
      <c r="W199" s="190"/>
      <c r="X199" s="190"/>
      <c r="Y199" s="190"/>
      <c r="Z199" s="190"/>
      <c r="AA199" s="190"/>
      <c r="AB199" s="190"/>
      <c r="AC199" s="190"/>
      <c r="AD199" s="190"/>
      <c r="AE199" s="190"/>
      <c r="AF199" s="190"/>
      <c r="AG199" s="190"/>
    </row>
    <row r="200" spans="1:33" ht="49.5" customHeight="1">
      <c r="A200" s="394">
        <v>108</v>
      </c>
      <c r="B200" s="273" t="s">
        <v>28</v>
      </c>
      <c r="C200" s="237" t="s">
        <v>499</v>
      </c>
      <c r="D200" s="273" t="s">
        <v>44</v>
      </c>
      <c r="E200" s="201" t="s">
        <v>1026</v>
      </c>
      <c r="F200" s="237">
        <v>2021</v>
      </c>
      <c r="G200" s="282" t="s">
        <v>736</v>
      </c>
      <c r="H200" s="282" t="s">
        <v>1027</v>
      </c>
      <c r="I200" s="207" t="s">
        <v>1025</v>
      </c>
      <c r="J200" s="279"/>
      <c r="K200" s="220">
        <v>625.94085060999998</v>
      </c>
      <c r="L200" s="220"/>
      <c r="M200" s="220"/>
      <c r="N200" s="220"/>
      <c r="O200" s="220"/>
      <c r="P200" s="292"/>
      <c r="Q200" s="292"/>
      <c r="R200" s="372" t="s">
        <v>1044</v>
      </c>
      <c r="S200" s="189"/>
      <c r="T200" s="190"/>
      <c r="U200" s="364"/>
      <c r="V200" s="190"/>
    </row>
    <row r="201" spans="1:33" ht="49.5" customHeight="1">
      <c r="A201" s="394">
        <v>109</v>
      </c>
      <c r="B201" s="273" t="s">
        <v>28</v>
      </c>
      <c r="C201" s="237" t="s">
        <v>472</v>
      </c>
      <c r="D201" s="273" t="s">
        <v>44</v>
      </c>
      <c r="E201" s="201" t="s">
        <v>1030</v>
      </c>
      <c r="F201" s="237">
        <v>2021</v>
      </c>
      <c r="G201" s="282" t="s">
        <v>736</v>
      </c>
      <c r="H201" s="282" t="s">
        <v>1031</v>
      </c>
      <c r="I201" s="207" t="s">
        <v>1029</v>
      </c>
      <c r="J201" s="279"/>
      <c r="K201" s="220">
        <f>2916265.48/1000000</f>
        <v>2.9162654799999999</v>
      </c>
      <c r="L201" s="220"/>
      <c r="M201" s="220"/>
      <c r="N201" s="220"/>
      <c r="O201" s="220"/>
      <c r="P201" s="292"/>
      <c r="Q201" s="292"/>
      <c r="R201" s="372" t="s">
        <v>1042</v>
      </c>
      <c r="S201" s="189"/>
      <c r="T201" s="189"/>
      <c r="U201" s="189"/>
    </row>
    <row r="202" spans="1:33" ht="49.5" customHeight="1">
      <c r="A202" s="394">
        <v>110</v>
      </c>
      <c r="B202" s="273" t="s">
        <v>28</v>
      </c>
      <c r="C202" s="237" t="s">
        <v>472</v>
      </c>
      <c r="D202" s="273" t="s">
        <v>44</v>
      </c>
      <c r="E202" s="201" t="s">
        <v>1033</v>
      </c>
      <c r="F202" s="237">
        <v>2021</v>
      </c>
      <c r="G202" s="282" t="s">
        <v>736</v>
      </c>
      <c r="H202" s="282" t="s">
        <v>1034</v>
      </c>
      <c r="I202" s="207" t="s">
        <v>1032</v>
      </c>
      <c r="J202" s="279"/>
      <c r="K202" s="220">
        <f>362978.86/1000000</f>
        <v>0.36297885999999996</v>
      </c>
      <c r="L202" s="220"/>
      <c r="M202" s="220"/>
      <c r="N202" s="220"/>
      <c r="O202" s="220"/>
      <c r="P202" s="292"/>
      <c r="Q202" s="292"/>
      <c r="R202" s="372" t="s">
        <v>1043</v>
      </c>
      <c r="S202" s="189"/>
      <c r="T202" s="189"/>
      <c r="U202" s="189"/>
    </row>
    <row r="203" spans="1:33" ht="49.5" customHeight="1">
      <c r="A203" s="371">
        <v>111</v>
      </c>
      <c r="B203" s="193" t="s">
        <v>28</v>
      </c>
      <c r="C203" s="237" t="s">
        <v>499</v>
      </c>
      <c r="D203" s="193" t="s">
        <v>44</v>
      </c>
      <c r="E203" s="201" t="s">
        <v>1069</v>
      </c>
      <c r="F203" s="237">
        <v>2022</v>
      </c>
      <c r="G203" s="282" t="s">
        <v>736</v>
      </c>
      <c r="H203" s="282" t="s">
        <v>1070</v>
      </c>
      <c r="I203" s="201" t="s">
        <v>1071</v>
      </c>
      <c r="J203" s="382"/>
      <c r="K203" s="382"/>
      <c r="L203" s="382"/>
      <c r="M203" s="382">
        <v>12.19256597</v>
      </c>
      <c r="N203" s="382"/>
      <c r="O203" s="292"/>
      <c r="P203" s="292"/>
      <c r="Q203" s="292"/>
      <c r="R203" s="372" t="s">
        <v>1091</v>
      </c>
      <c r="S203" s="189"/>
      <c r="T203" s="189"/>
      <c r="U203" s="189"/>
    </row>
    <row r="204" spans="1:33" ht="49.5" customHeight="1">
      <c r="A204" s="371">
        <v>112</v>
      </c>
      <c r="B204" s="193" t="s">
        <v>1072</v>
      </c>
      <c r="C204" s="237" t="s">
        <v>484</v>
      </c>
      <c r="D204" s="193" t="s">
        <v>44</v>
      </c>
      <c r="E204" s="201" t="s">
        <v>1073</v>
      </c>
      <c r="F204" s="237">
        <v>2022</v>
      </c>
      <c r="G204" s="282" t="s">
        <v>736</v>
      </c>
      <c r="H204" s="282" t="s">
        <v>1074</v>
      </c>
      <c r="I204" s="201" t="s">
        <v>1075</v>
      </c>
      <c r="J204" s="382"/>
      <c r="K204" s="382"/>
      <c r="L204" s="382"/>
      <c r="M204" s="382">
        <v>23</v>
      </c>
      <c r="N204" s="382"/>
      <c r="O204" s="382"/>
      <c r="P204" s="237"/>
      <c r="Q204" s="237"/>
      <c r="R204" s="372" t="s">
        <v>1092</v>
      </c>
      <c r="S204" s="189"/>
      <c r="T204" s="189"/>
      <c r="U204" s="189"/>
    </row>
    <row r="205" spans="1:33" ht="55.5" customHeight="1">
      <c r="A205" s="371">
        <v>113</v>
      </c>
      <c r="B205" s="193" t="s">
        <v>35</v>
      </c>
      <c r="C205" s="237" t="s">
        <v>1076</v>
      </c>
      <c r="D205" s="193" t="s">
        <v>40</v>
      </c>
      <c r="E205" s="201" t="s">
        <v>1077</v>
      </c>
      <c r="F205" s="237">
        <v>2022</v>
      </c>
      <c r="G205" s="282" t="s">
        <v>736</v>
      </c>
      <c r="H205" s="282" t="s">
        <v>1078</v>
      </c>
      <c r="I205" s="201" t="s">
        <v>1079</v>
      </c>
      <c r="J205" s="382"/>
      <c r="K205" s="382"/>
      <c r="L205" s="382"/>
      <c r="M205" s="382">
        <v>11.738</v>
      </c>
      <c r="N205" s="382"/>
      <c r="O205" s="382"/>
      <c r="P205" s="237"/>
      <c r="Q205" s="237"/>
      <c r="R205" s="374" t="s">
        <v>1080</v>
      </c>
      <c r="S205" s="189"/>
      <c r="T205" s="189"/>
      <c r="U205" s="189"/>
    </row>
    <row r="206" spans="1:33" ht="49.5" customHeight="1">
      <c r="A206" s="293">
        <v>114</v>
      </c>
      <c r="B206" s="193" t="s">
        <v>289</v>
      </c>
      <c r="C206" s="283" t="s">
        <v>1082</v>
      </c>
      <c r="D206" s="283" t="s">
        <v>364</v>
      </c>
      <c r="E206" s="201" t="s">
        <v>1083</v>
      </c>
      <c r="F206" s="237">
        <v>2022</v>
      </c>
      <c r="G206" s="282" t="s">
        <v>482</v>
      </c>
      <c r="H206" s="282" t="s">
        <v>1084</v>
      </c>
      <c r="I206" s="201" t="s">
        <v>1085</v>
      </c>
      <c r="J206" s="281"/>
      <c r="K206" s="278"/>
      <c r="L206" s="278"/>
      <c r="M206" s="278">
        <v>3.8419731098253411</v>
      </c>
      <c r="N206" s="220">
        <f>(M206*(1+Índices!E15))*(1.25)</f>
        <v>5.0041699755475069</v>
      </c>
      <c r="O206" s="220">
        <f>N206*(1+Índices!F15)</f>
        <v>5.2027804777070124</v>
      </c>
      <c r="P206" s="220">
        <f>O206*(1+Índices!G15)</f>
        <v>5.3900805749044647</v>
      </c>
      <c r="Q206" s="220">
        <f>P206*(1+Índices!H15)</f>
        <v>5.5787333950261209</v>
      </c>
      <c r="R206" s="374" t="s">
        <v>1171</v>
      </c>
      <c r="S206" s="189"/>
      <c r="T206" s="189"/>
      <c r="U206" s="189"/>
    </row>
    <row r="207" spans="1:33" ht="49.5" customHeight="1">
      <c r="A207" s="371">
        <v>115</v>
      </c>
      <c r="B207" s="193" t="s">
        <v>1086</v>
      </c>
      <c r="C207" s="283" t="s">
        <v>512</v>
      </c>
      <c r="D207" s="283" t="s">
        <v>364</v>
      </c>
      <c r="E207" s="201" t="s">
        <v>1087</v>
      </c>
      <c r="F207" s="237">
        <v>2022</v>
      </c>
      <c r="G207" s="282" t="s">
        <v>482</v>
      </c>
      <c r="H207" s="282" t="s">
        <v>1088</v>
      </c>
      <c r="I207" s="201" t="s">
        <v>1089</v>
      </c>
      <c r="J207" s="281"/>
      <c r="K207" s="281"/>
      <c r="L207" s="281"/>
      <c r="M207" s="281">
        <v>30</v>
      </c>
      <c r="N207" s="278"/>
      <c r="O207" s="278"/>
      <c r="P207" s="278"/>
      <c r="Q207" s="278"/>
      <c r="R207" s="374" t="s">
        <v>1129</v>
      </c>
      <c r="S207" s="189"/>
      <c r="T207" s="189"/>
      <c r="U207" s="189"/>
    </row>
    <row r="208" spans="1:33" ht="49.5" customHeight="1">
      <c r="A208" s="293">
        <v>116</v>
      </c>
      <c r="B208" s="193" t="s">
        <v>28</v>
      </c>
      <c r="C208" s="283" t="s">
        <v>1140</v>
      </c>
      <c r="D208" s="283" t="s">
        <v>25</v>
      </c>
      <c r="E208" s="201" t="s">
        <v>1141</v>
      </c>
      <c r="F208" s="237">
        <v>2023</v>
      </c>
      <c r="G208" s="282" t="s">
        <v>1195</v>
      </c>
      <c r="H208" s="282" t="s">
        <v>1142</v>
      </c>
      <c r="I208" s="201" t="s">
        <v>1143</v>
      </c>
      <c r="J208" s="281"/>
      <c r="K208" s="281"/>
      <c r="L208" s="281"/>
      <c r="M208" s="281"/>
      <c r="N208" s="281">
        <v>3.6645628019519987</v>
      </c>
      <c r="O208" s="281">
        <f>N208*(1+Índices!E15)</f>
        <v>3.8184744396339827</v>
      </c>
      <c r="P208" s="281">
        <v>0</v>
      </c>
      <c r="Q208" s="281">
        <v>0</v>
      </c>
      <c r="R208" s="374" t="s">
        <v>1196</v>
      </c>
      <c r="S208" s="189"/>
      <c r="T208" s="189"/>
      <c r="U208" s="189"/>
    </row>
    <row r="209" spans="1:21" ht="49.5" customHeight="1">
      <c r="A209" s="371">
        <v>117</v>
      </c>
      <c r="B209" s="275" t="s">
        <v>43</v>
      </c>
      <c r="C209" s="275" t="s">
        <v>512</v>
      </c>
      <c r="D209" s="275" t="s">
        <v>425</v>
      </c>
      <c r="E209" s="329" t="s">
        <v>1181</v>
      </c>
      <c r="F209" s="275">
        <v>2024</v>
      </c>
      <c r="G209" s="329" t="s">
        <v>516</v>
      </c>
      <c r="H209" s="329" t="s">
        <v>1182</v>
      </c>
      <c r="I209" s="243" t="s">
        <v>1183</v>
      </c>
      <c r="J209" s="281"/>
      <c r="K209" s="281"/>
      <c r="L209" s="281"/>
      <c r="M209" s="281"/>
      <c r="N209" s="281">
        <v>3398.0079720700001</v>
      </c>
      <c r="O209" s="281">
        <v>171.83094865999999</v>
      </c>
      <c r="P209" s="281">
        <v>135.52628202000002</v>
      </c>
      <c r="Q209" s="281">
        <v>125.20384389</v>
      </c>
      <c r="R209" s="374" t="s">
        <v>1184</v>
      </c>
      <c r="S209" s="189"/>
      <c r="T209" s="189"/>
      <c r="U209" s="189"/>
    </row>
    <row r="212" spans="1:21">
      <c r="K212" s="221">
        <f t="shared" ref="K212:Q212" si="0">SUM(K2:K210)</f>
        <v>20701.609882743469</v>
      </c>
      <c r="L212" s="221">
        <f>SUM(L2:L210)</f>
        <v>24476.139598775462</v>
      </c>
      <c r="M212" s="221">
        <f>SUM(M2:M210)</f>
        <v>27276.876605550169</v>
      </c>
      <c r="N212" s="221">
        <f>SUM(N2:N210)</f>
        <v>32068.795643617694</v>
      </c>
      <c r="O212" s="221">
        <f>SUM(O2:O210)</f>
        <v>29971.036937964167</v>
      </c>
      <c r="P212" s="221">
        <f t="shared" si="0"/>
        <v>31037.50465139687</v>
      </c>
      <c r="Q212" s="221">
        <f t="shared" si="0"/>
        <v>32298.050409844178</v>
      </c>
    </row>
    <row r="217" spans="1:21">
      <c r="P217" s="221"/>
    </row>
    <row r="1048569" spans="3:5">
      <c r="C1048569" s="366"/>
      <c r="D1048569" s="366"/>
      <c r="E1048569" s="228"/>
    </row>
  </sheetData>
  <phoneticPr fontId="82" type="noConversion"/>
  <pageMargins left="0.511811024" right="0.511811024" top="0.78740157499999996" bottom="0.78740157499999996" header="0.31496062000000002" footer="0.31496062000000002"/>
  <pageSetup paperSize="9" scale="22" fitToHeight="0" orientation="landscape" r:id="rId1"/>
  <ignoredErrors>
    <ignoredError sqref="N161 O26"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T37"/>
  <sheetViews>
    <sheetView topLeftCell="A3" workbookViewId="0">
      <selection activeCell="C13" sqref="C13"/>
    </sheetView>
  </sheetViews>
  <sheetFormatPr defaultRowHeight="12.75"/>
  <cols>
    <col min="2" max="2" width="40.42578125" customWidth="1"/>
    <col min="3" max="5" width="25.7109375" customWidth="1"/>
    <col min="7" max="7" width="38.28515625" customWidth="1"/>
    <col min="8" max="10" width="14.42578125" customWidth="1"/>
    <col min="12" max="12" width="58.7109375" customWidth="1"/>
    <col min="13" max="15" width="18.140625" customWidth="1"/>
    <col min="17" max="17" width="56.140625" customWidth="1"/>
    <col min="18" max="20" width="12.140625" customWidth="1"/>
  </cols>
  <sheetData>
    <row r="2" spans="2:20">
      <c r="B2" s="48" t="s">
        <v>923</v>
      </c>
      <c r="G2" s="48" t="s">
        <v>922</v>
      </c>
      <c r="L2" s="48" t="s">
        <v>921</v>
      </c>
      <c r="Q2" s="48" t="s">
        <v>928</v>
      </c>
    </row>
    <row r="3" spans="2:20" ht="38.25">
      <c r="B3" s="412" t="s">
        <v>467</v>
      </c>
      <c r="C3" s="346" t="s">
        <v>919</v>
      </c>
      <c r="D3" s="346" t="s">
        <v>919</v>
      </c>
      <c r="E3" s="346" t="s">
        <v>919</v>
      </c>
      <c r="G3" s="412" t="s">
        <v>467</v>
      </c>
      <c r="H3" s="349" t="s">
        <v>920</v>
      </c>
      <c r="I3" s="349" t="s">
        <v>920</v>
      </c>
      <c r="J3" s="349" t="s">
        <v>920</v>
      </c>
      <c r="L3" s="412" t="s">
        <v>475</v>
      </c>
      <c r="M3" s="349" t="s">
        <v>920</v>
      </c>
      <c r="N3" s="349" t="s">
        <v>920</v>
      </c>
      <c r="O3" s="349" t="s">
        <v>920</v>
      </c>
      <c r="Q3" s="412" t="s">
        <v>475</v>
      </c>
      <c r="R3" s="349" t="s">
        <v>920</v>
      </c>
      <c r="S3" s="349" t="s">
        <v>920</v>
      </c>
      <c r="T3" s="349" t="s">
        <v>920</v>
      </c>
    </row>
    <row r="4" spans="2:20">
      <c r="B4" s="413"/>
      <c r="C4" s="346">
        <v>2024</v>
      </c>
      <c r="D4" s="346">
        <v>2025</v>
      </c>
      <c r="E4" s="346">
        <v>2026</v>
      </c>
      <c r="G4" s="413"/>
      <c r="H4" s="346">
        <v>2024</v>
      </c>
      <c r="I4" s="346">
        <v>2025</v>
      </c>
      <c r="J4" s="346">
        <v>2026</v>
      </c>
      <c r="L4" s="413"/>
      <c r="M4" s="346">
        <v>2024</v>
      </c>
      <c r="N4" s="346">
        <v>2025</v>
      </c>
      <c r="O4" s="346">
        <v>2026</v>
      </c>
      <c r="Q4" s="413"/>
      <c r="R4" s="346">
        <v>2024</v>
      </c>
      <c r="S4" s="346">
        <v>2025</v>
      </c>
      <c r="T4" s="346">
        <v>2026</v>
      </c>
    </row>
    <row r="5" spans="2:20" ht="20.100000000000001" customHeight="1">
      <c r="B5" s="237" t="s">
        <v>535</v>
      </c>
      <c r="C5" s="344">
        <f>SUMIF('Quadro - Renúncias e Benefícios'!$D$2:$D$208,B5,'Quadro - Renúncias e Benefícios'!$N$2:$N$208)</f>
        <v>128.60033333333334</v>
      </c>
      <c r="D5" s="344">
        <f>SUMIF('Quadro - Renúncias e Benefícios'!$D$2:$D$208,B5,'Quadro - Renúncias e Benefícios'!$O$2:$O$208)</f>
        <v>133.70435273333334</v>
      </c>
      <c r="E5" s="344">
        <f>SUMIF('Quadro - Renúncias e Benefícios'!$D$2:$D$208,B5,'Quadro - Renúncias e Benefícios'!$P$2:$P$208)</f>
        <v>138.51771071304603</v>
      </c>
      <c r="G5" s="350" t="s">
        <v>918</v>
      </c>
      <c r="H5" s="356">
        <f>C6+C8+C9+C12</f>
        <v>2633.5514063554861</v>
      </c>
      <c r="I5" s="356">
        <f t="shared" ref="I5" si="0">D6+D8+D9+D12</f>
        <v>2750.3464271014905</v>
      </c>
      <c r="J5" s="356">
        <f>E6+E8+E9+E12</f>
        <v>2852.9057862960663</v>
      </c>
      <c r="L5" s="40" t="s">
        <v>28</v>
      </c>
      <c r="M5" s="354">
        <f>SUMIFS('Quadro - Renúncias e Benefícios'!$N$2:$N$208,'Quadro - Renúncias e Benefícios'!$B$2:$B$208,L5,'Quadro - Renúncias e Benefícios'!$D$2:$D$208,"Isenção")+SUMIFS('Quadro - Renúncias e Benefícios'!$N$2:$N$208,'Quadro - Renúncias e Benefícios'!$B$2:$B$208,L5,'Quadro - Renúncias e Benefícios'!$D$2:$D$208,"Remissão")+SUMIFS('Quadro - Renúncias e Benefícios'!$N$2:$N$208,'Quadro - Renúncias e Benefícios'!$B$2:$B$208,L5,'Quadro - Renúncias e Benefícios'!$D$2:$D$208,"Desoneração tributária")+SUMIFS('Quadro - Renúncias e Benefícios'!$N$2:$N$208,'Quadro - Renúncias e Benefícios'!$B$2:$B$208,L5,'Quadro - Renúncias e Benefícios'!$D$2:$D$208,"Incentivo fiscal")</f>
        <v>325.79357794195198</v>
      </c>
      <c r="N5" s="354">
        <f>SUMIFS('Quadro - Renúncias e Benefícios'!$O$2:$O$208,'Quadro - Renúncias e Benefícios'!$B$2:$B$208,L5,'Quadro - Renúncias e Benefícios'!$D$2:$D$208,"Isenção")+SUMIFS('Quadro - Renúncias e Benefícios'!$O$2:$O$208,'Quadro - Renúncias e Benefícios'!$B$2:$B$208,L5,'Quadro - Renúncias e Benefícios'!$D$2:$D$208,"Remissão")+SUMIFS('Quadro - Renúncias e Benefícios'!$O$2:$O$208,'Quadro - Renúncias e Benefícios'!$B$2:$B$208,L5,'Quadro - Renúncias e Benefícios'!$D$2:$D$208,"Desoneração tributária")+SUMIFS('Quadro - Renúncias e Benefícios'!$O$2:$O$208,'Quadro - Renúncias e Benefícios'!$B$2:$B$208,L5,'Quadro - Renúncias e Benefícios'!$D$2:$D$208,"Incentivo fiscal")</f>
        <v>338.56897425081411</v>
      </c>
      <c r="O5" s="354">
        <f>SUMIFS('Quadro - Renúncias e Benefícios'!$P$2:$P$208,'Quadro - Renúncias e Benefícios'!$B$2:$B$208,L5,'Quadro - Renúncias e Benefícios'!$D$2:$D$208,"Isenção")+SUMIFS('Quadro - Renúncias e Benefícios'!$P$2:$P$208,'Quadro - Renúncias e Benefícios'!$B$2:$B$208,L5,'Quadro - Renúncias e Benefícios'!$D$2:$D$208,"Remissão")+SUMIFS('Quadro - Renúncias e Benefícios'!$P$2:$P$208,'Quadro - Renúncias e Benefícios'!$B$2:$B$208,L5,'Quadro - Renúncias e Benefícios'!$D$2:$D$208,"Desoneração tributária")+SUMIFS('Quadro - Renúncias e Benefícios'!$P$2:$P$208,'Quadro - Renúncias e Benefícios'!$B$2:$B$208,L5,'Quadro - Renúncias e Benefícios'!$D$2:$D$208,"Incentivo fiscal")</f>
        <v>347.17510254301982</v>
      </c>
      <c r="Q5" s="345" t="s">
        <v>924</v>
      </c>
      <c r="R5" s="356">
        <f>M5+M6+M7</f>
        <v>2143.169722761952</v>
      </c>
      <c r="S5" s="356">
        <f>N5+N6+N7</f>
        <v>2233.148377638383</v>
      </c>
      <c r="T5" s="356">
        <f>O5+O6+O7</f>
        <v>2317.9020014928774</v>
      </c>
    </row>
    <row r="6" spans="2:20" ht="38.25">
      <c r="B6" s="237" t="s">
        <v>228</v>
      </c>
      <c r="C6" s="344">
        <f>SUMIF('Quadro - Renúncias e Benefícios'!$D$2:$D$208,B6,'Quadro - Renúncias e Benefícios'!$N$2:$N$208)</f>
        <v>26.704516085649878</v>
      </c>
      <c r="D6" s="344">
        <f>SUMIF('Quadro - Renúncias e Benefícios'!$D$2:$D$208,B6,'Quadro - Renúncias e Benefícios'!$O$2:$O$208)</f>
        <v>28.291915065440129</v>
      </c>
      <c r="E6" s="344">
        <f>SUMIF('Quadro - Renúncias e Benefícios'!$D$2:$D$208,B6,'Quadro - Renúncias e Benefícios'!$P$2:$P$208)</f>
        <v>29.896632487951898</v>
      </c>
      <c r="G6" s="243" t="s">
        <v>930</v>
      </c>
      <c r="H6" s="356">
        <f>C10+C11</f>
        <v>20494.645307278952</v>
      </c>
      <c r="I6" s="356">
        <f t="shared" ref="I6" si="1">D10+D11</f>
        <v>21213.220393216834</v>
      </c>
      <c r="J6" s="356">
        <f>E10+E11</f>
        <v>21919.711563005316</v>
      </c>
      <c r="L6" s="38" t="s">
        <v>226</v>
      </c>
      <c r="M6" s="354">
        <f>SUMIFS('Quadro - Renúncias e Benefícios'!$N$2:$N$208,'Quadro - Renúncias e Benefícios'!$B$2:$B$208,L6,'Quadro - Renúncias e Benefícios'!$D$2:$D$208,"Isenção")+SUMIFS('Quadro - Renúncias e Benefícios'!$N$2:$N$208,'Quadro - Renúncias e Benefícios'!$B$2:$B$208,L6,'Quadro - Renúncias e Benefícios'!$D$2:$D$208,"Remissão")+SUMIFS('Quadro - Renúncias e Benefícios'!$N$2:$N$208,'Quadro - Renúncias e Benefícios'!$B$2:$B$208,L6,'Quadro - Renúncias e Benefícios'!$D$2:$D$208,"Desoneração tributária")+SUMIFS('Quadro - Renúncias e Benefícios'!$N$2:$N$208,'Quadro - Renúncias e Benefícios'!$B$2:$B$208,L6,'Quadro - Renúncias e Benefícios'!$D$2:$D$208,"Incentivo fiscal")</f>
        <v>1751.04066137</v>
      </c>
      <c r="N6" s="354">
        <f>SUMIFS('Quadro - Renúncias e Benefícios'!$O$2:$O$208,'Quadro - Renúncias e Benefícios'!$B$2:$B$208,L6,'Quadro - Renúncias e Benefícios'!$D$2:$D$208,"Isenção")+SUMIFS('Quadro - Renúncias e Benefícios'!$O$2:$O$208,'Quadro - Renúncias e Benefícios'!$B$2:$B$208,L6,'Quadro - Renúncias e Benefícios'!$D$2:$D$208,"Remissão")+SUMIFS('Quadro - Renúncias e Benefícios'!$O$2:$O$208,'Quadro - Renúncias e Benefícios'!$B$2:$B$208,L6,'Quadro - Renúncias e Benefícios'!$D$2:$D$208,"Desoneração tributária")+SUMIFS('Quadro - Renúncias e Benefícios'!$O$2:$O$208,'Quadro - Renúncias e Benefícios'!$B$2:$B$208,L6,'Quadro - Renúncias e Benefícios'!$D$2:$D$208,"Incentivo fiscal")</f>
        <v>1825.457829632669</v>
      </c>
      <c r="O6" s="354">
        <f>SUMIFS('Quadro - Renúncias e Benefícios'!$P$2:$P$208,'Quadro - Renúncias e Benefícios'!$B$2:$B$208,L6,'Quadro - Renúncias e Benefícios'!$D$2:$D$208,"Isenção")+SUMIFS('Quadro - Renúncias e Benefícios'!$P$2:$P$208,'Quadro - Renúncias e Benefícios'!$B$2:$B$208,L6,'Quadro - Renúncias e Benefícios'!$D$2:$D$208,"Remissão")+SUMIFS('Quadro - Renúncias e Benefícios'!$P$2:$P$208,'Quadro - Renúncias e Benefícios'!$B$2:$B$208,L6,'Quadro - Renúncias e Benefícios'!$D$2:$D$208,"Desoneração tributária")+SUMIFS('Quadro - Renúncias e Benefícios'!$P$2:$P$208,'Quadro - Renúncias e Benefícios'!$B$2:$B$208,L6,'Quadro - Renúncias e Benefícios'!$D$2:$D$208,"Incentivo fiscal")</f>
        <v>1898.8619590541996</v>
      </c>
      <c r="Q6" s="345" t="s">
        <v>925</v>
      </c>
      <c r="R6" s="356">
        <f>M9</f>
        <v>447.15641290174153</v>
      </c>
      <c r="S6" s="356">
        <f t="shared" ref="S6:T6" si="2">N9</f>
        <v>471.20146772659962</v>
      </c>
      <c r="T6" s="356">
        <f t="shared" si="2"/>
        <v>486.06874494842992</v>
      </c>
    </row>
    <row r="7" spans="2:20" ht="30.75" customHeight="1">
      <c r="B7" s="194" t="s">
        <v>824</v>
      </c>
      <c r="C7" s="344">
        <f>SUMIF('Quadro - Renúncias e Benefícios'!$D$2:$D$208,B7,'Quadro - Renúncias e Benefícios'!$N$2:$N$208)</f>
        <v>5413.9906245799175</v>
      </c>
      <c r="D7" s="344">
        <f>SUMIF('Quadro - Renúncias e Benefícios'!$D$2:$D$208,B7,'Quadro - Renúncias e Benefícios'!$O$2:$O$208)</f>
        <v>5701.9348162525102</v>
      </c>
      <c r="E7" s="344">
        <f>SUMIF('Quadro - Renúncias e Benefícios'!$D$2:$D$208,B7,'Quadro - Renúncias e Benefícios'!$P$2:$P$208)</f>
        <v>5990.8433093624499</v>
      </c>
      <c r="G7" s="350" t="s">
        <v>825</v>
      </c>
      <c r="H7" s="356">
        <f>C7</f>
        <v>5413.9906245799175</v>
      </c>
      <c r="I7" s="356">
        <f t="shared" ref="I7" si="3">D7</f>
        <v>5701.9348162525102</v>
      </c>
      <c r="J7" s="356">
        <f>E7</f>
        <v>5990.8433093624499</v>
      </c>
      <c r="L7" s="40" t="s">
        <v>227</v>
      </c>
      <c r="M7" s="354">
        <f>SUMIFS('Quadro - Renúncias e Benefícios'!$N$2:$N$208,'Quadro - Renúncias e Benefícios'!$B$2:$B$208,L7,'Quadro - Renúncias e Benefícios'!$D$2:$D$208,"Isenção")+SUMIFS('Quadro - Renúncias e Benefícios'!$N$2:$N$208,'Quadro - Renúncias e Benefícios'!$B$2:$B$208,L7,'Quadro - Renúncias e Benefícios'!$D$2:$D$208,"Remissão")+SUMIFS('Quadro - Renúncias e Benefícios'!$N$2:$N$208,'Quadro - Renúncias e Benefícios'!$B$2:$B$208,L7,'Quadro - Renúncias e Benefícios'!$D$2:$D$208,"Desoneração tributária")+SUMIFS('Quadro - Renúncias e Benefícios'!$N$2:$N$208,'Quadro - Renúncias e Benefícios'!$B$2:$B$208,L7,'Quadro - Renúncias e Benefícios'!$D$2:$D$208,"Incentivo fiscal")</f>
        <v>66.335483449999998</v>
      </c>
      <c r="N7" s="354">
        <f>SUMIFS('Quadro - Renúncias e Benefícios'!$O$2:$O$208,'Quadro - Renúncias e Benefícios'!$B$2:$B$208,L7,'Quadro - Renúncias e Benefícios'!$D$2:$D$208,"Isenção")+SUMIFS('Quadro - Renúncias e Benefícios'!$O$2:$O$208,'Quadro - Renúncias e Benefícios'!$B$2:$B$208,L7,'Quadro - Renúncias e Benefícios'!$D$2:$D$208,"Remissão")+SUMIFS('Quadro - Renúncias e Benefícios'!$O$2:$O$208,'Quadro - Renúncias e Benefícios'!$B$2:$B$208,L7,'Quadro - Renúncias e Benefícios'!$D$2:$D$208,"Desoneração tributária")+SUMIFS('Quadro - Renúncias e Benefícios'!$O$2:$O$208,'Quadro - Renúncias e Benefícios'!$B$2:$B$208,L7,'Quadro - Renúncias e Benefícios'!$D$2:$D$208,"Incentivo fiscal")</f>
        <v>69.121573754899998</v>
      </c>
      <c r="O7" s="354">
        <f>SUMIFS('Quadro - Renúncias e Benefícios'!$P$2:$P$208,'Quadro - Renúncias e Benefícios'!$B$2:$B$208,L7,'Quadro - Renúncias e Benefícios'!$D$2:$D$208,"Isenção")+SUMIFS('Quadro - Renúncias e Benefícios'!$P$2:$P$208,'Quadro - Renúncias e Benefícios'!$B$2:$B$208,L7,'Quadro - Renúncias e Benefícios'!$D$2:$D$208,"Remissão")+SUMIFS('Quadro - Renúncias e Benefícios'!$P$2:$P$208,'Quadro - Renúncias e Benefícios'!$B$2:$B$208,L7,'Quadro - Renúncias e Benefícios'!$D$2:$D$208,"Desoneração tributária")+SUMIFS('Quadro - Renúncias e Benefícios'!$P$2:$P$208,'Quadro - Renúncias e Benefícios'!$B$2:$B$208,L7,'Quadro - Renúncias e Benefícios'!$D$2:$D$208,"Incentivo fiscal")</f>
        <v>71.864939895658239</v>
      </c>
      <c r="Q7" s="272" t="s">
        <v>926</v>
      </c>
      <c r="R7" s="356">
        <f>M10</f>
        <v>35.290375798352322</v>
      </c>
      <c r="S7" s="356">
        <f t="shared" ref="S7:T7" si="4">N10</f>
        <v>37.82501556832603</v>
      </c>
      <c r="T7" s="356">
        <f t="shared" si="4"/>
        <v>40.541709093041376</v>
      </c>
    </row>
    <row r="8" spans="2:20" ht="20.100000000000001" customHeight="1">
      <c r="B8" s="193" t="s">
        <v>22</v>
      </c>
      <c r="C8" s="344">
        <f>SUMIF('Quadro - Renúncias e Benefícios'!$D$2:$D$208,B8,'Quadro - Renúncias e Benefícios'!$N$2:$N$208)</f>
        <v>24.857118934841445</v>
      </c>
      <c r="D8" s="344">
        <f>SUMIF('Quadro - Renúncias e Benefícios'!$D$2:$D$208,B8,'Quadro - Renúncias e Benefícios'!$O$2:$O$208)</f>
        <v>26.089021620984688</v>
      </c>
      <c r="E8" s="344">
        <f>SUMIF('Quadro - Renúncias e Benefícios'!$D$2:$D$208,B8,'Quadro - Renúncias e Benefícios'!$P$2:$P$208)</f>
        <v>27.318838984350734</v>
      </c>
      <c r="G8" s="351" t="s">
        <v>535</v>
      </c>
      <c r="H8" s="356">
        <f>C5</f>
        <v>128.60033333333334</v>
      </c>
      <c r="I8" s="356">
        <f t="shared" ref="I8" si="5">D5</f>
        <v>133.70435273333334</v>
      </c>
      <c r="J8" s="356">
        <f>E5</f>
        <v>138.51771071304603</v>
      </c>
      <c r="L8" s="387" t="s">
        <v>1072</v>
      </c>
      <c r="M8" s="354">
        <f>SUMIFS('Quadro - Renúncias e Benefícios'!$N$2:$N$208,'Quadro - Renúncias e Benefícios'!$B$2:$B$208,L8,'Quadro - Renúncias e Benefícios'!$D$2:$D$208,"Isenção")+SUMIFS('Quadro - Renúncias e Benefícios'!$N$2:$N$208,'Quadro - Renúncias e Benefícios'!$B$2:$B$208,L8,'Quadro - Renúncias e Benefícios'!$D$2:$D$208,"Remissão")+SUMIFS('Quadro - Renúncias e Benefícios'!$N$2:$N$208,'Quadro - Renúncias e Benefícios'!$B$2:$B$208,L8,'Quadro - Renúncias e Benefícios'!$D$2:$D$208,"Desoneração tributária")+SUMIFS('Quadro - Renúncias e Benefícios'!$N$2:$N$208,'Quadro - Renúncias e Benefícios'!$B$2:$B$208,L8,'Quadro - Renúncias e Benefícios'!$D$2:$D$208,"Incentivo fiscal")</f>
        <v>0</v>
      </c>
      <c r="N8" s="354">
        <f>SUMIFS('Quadro - Renúncias e Benefícios'!$O$2:$O$208,'Quadro - Renúncias e Benefícios'!$B$2:$B$208,L8,'Quadro - Renúncias e Benefícios'!$D$2:$D$208,"Isenção")+SUMIFS('Quadro - Renúncias e Benefícios'!$O$2:$O$208,'Quadro - Renúncias e Benefícios'!$B$2:$B$208,L8,'Quadro - Renúncias e Benefícios'!$D$2:$D$208,"Remissão")+SUMIFS('Quadro - Renúncias e Benefícios'!$O$2:$O$208,'Quadro - Renúncias e Benefícios'!$B$2:$B$208,L8,'Quadro - Renúncias e Benefícios'!$D$2:$D$208,"Desoneração tributária")+SUMIFS('Quadro - Renúncias e Benefícios'!$O$2:$O$208,'Quadro - Renúncias e Benefícios'!$B$2:$B$208,L8,'Quadro - Renúncias e Benefícios'!$D$2:$D$208,"Incentivo fiscal")</f>
        <v>0</v>
      </c>
      <c r="O8" s="354">
        <f>SUMIFS('Quadro - Renúncias e Benefícios'!$P$2:$P$208,'Quadro - Renúncias e Benefícios'!$B$2:$B$208,L8,'Quadro - Renúncias e Benefícios'!$D$2:$D$208,"Isenção")+SUMIFS('Quadro - Renúncias e Benefícios'!$P$2:$P$208,'Quadro - Renúncias e Benefícios'!$B$2:$B$208,L8,'Quadro - Renúncias e Benefícios'!$D$2:$D$208,"Remissão")+SUMIFS('Quadro - Renúncias e Benefícios'!$P$2:$P$208,'Quadro - Renúncias e Benefícios'!$B$2:$B$208,L8,'Quadro - Renúncias e Benefícios'!$D$2:$D$208,"Desoneração tributária")+SUMIFS('Quadro - Renúncias e Benefícios'!$P$2:$P$208,'Quadro - Renúncias e Benefícios'!$B$2:$B$208,L8,'Quadro - Renúncias e Benefícios'!$D$2:$D$208,"Incentivo fiscal")</f>
        <v>0</v>
      </c>
      <c r="Q8" s="345" t="s">
        <v>997</v>
      </c>
      <c r="R8" s="356">
        <f>M8+M11+M12+M13+M14+M15+M16+M17+M18+M19</f>
        <v>7.934894893440001</v>
      </c>
      <c r="S8" s="356">
        <f>N8+N11+N12+N13+N14+N15+N16+N17+N18+N19</f>
        <v>8.1715661681820109</v>
      </c>
      <c r="T8" s="356">
        <f>O8+O11+O12+O13+O14+O15+O16+O17+O18+O19</f>
        <v>8.3933307617165624</v>
      </c>
    </row>
    <row r="9" spans="2:20" ht="20.100000000000001" customHeight="1">
      <c r="B9" s="237" t="s">
        <v>25</v>
      </c>
      <c r="C9" s="344">
        <f>SUMIF('Quadro - Renúncias e Benefícios'!$D$2:$D$208,B9,'Quadro - Renúncias e Benefícios'!$N$2:$N$208)</f>
        <v>2527.6451024549947</v>
      </c>
      <c r="D9" s="344">
        <f>SUMIF('Quadro - Renúncias e Benefícios'!$D$2:$D$208,B9,'Quadro - Renúncias e Benefícios'!$O$2:$O$208)</f>
        <v>2642.2730147450657</v>
      </c>
      <c r="E9" s="344">
        <f>SUMIF('Quadro - Renúncias e Benefícios'!$D$2:$D$208,B9,'Quadro - Renúncias e Benefícios'!$P$2:$P$208)</f>
        <v>2752.1000249137633</v>
      </c>
      <c r="G9" s="352" t="s">
        <v>917</v>
      </c>
      <c r="H9" s="353">
        <f>SUM(H5:H8)</f>
        <v>28670.787671547689</v>
      </c>
      <c r="I9" s="353">
        <f t="shared" ref="I9" si="6">SUM(I5:I8)</f>
        <v>29799.205989304166</v>
      </c>
      <c r="J9" s="353">
        <f>SUM(J5:J8)</f>
        <v>30901.97836937688</v>
      </c>
      <c r="L9" s="40" t="s">
        <v>35</v>
      </c>
      <c r="M9" s="354">
        <f>SUMIFS('Quadro - Renúncias e Benefícios'!$N$2:$N$208,'Quadro - Renúncias e Benefícios'!$B$2:$B$208,L9,'Quadro - Renúncias e Benefícios'!$D$2:$D$208,"Isenção")+SUMIFS('Quadro - Renúncias e Benefícios'!$N$2:$N$208,'Quadro - Renúncias e Benefícios'!$B$2:$B$208,L9,'Quadro - Renúncias e Benefícios'!$D$2:$D$208,"Remissão")+SUMIFS('Quadro - Renúncias e Benefícios'!$N$2:$N$208,'Quadro - Renúncias e Benefícios'!$B$2:$B$208,L9,'Quadro - Renúncias e Benefícios'!$D$2:$D$208,"Desoneração tributária")+SUMIFS('Quadro - Renúncias e Benefícios'!$N$2:$N$208,'Quadro - Renúncias e Benefícios'!$B$2:$B$208,L9,'Quadro - Renúncias e Benefícios'!$D$2:$D$208,"Incentivo fiscal")</f>
        <v>447.15641290174153</v>
      </c>
      <c r="N9" s="354">
        <f>SUMIFS('Quadro - Renúncias e Benefícios'!$O$2:$O$208,'Quadro - Renúncias e Benefícios'!$B$2:$B$208,L9,'Quadro - Renúncias e Benefícios'!$D$2:$D$208,"Isenção")+SUMIFS('Quadro - Renúncias e Benefícios'!$O$2:$O$208,'Quadro - Renúncias e Benefícios'!$B$2:$B$208,L9,'Quadro - Renúncias e Benefícios'!$D$2:$D$208,"Remissão")+SUMIFS('Quadro - Renúncias e Benefícios'!$O$2:$O$208,'Quadro - Renúncias e Benefícios'!$B$2:$B$208,L9,'Quadro - Renúncias e Benefícios'!$D$2:$D$208,"Desoneração tributária")+SUMIFS('Quadro - Renúncias e Benefícios'!$O$2:$O$208,'Quadro - Renúncias e Benefícios'!$B$2:$B$208,L9,'Quadro - Renúncias e Benefícios'!$D$2:$D$208,"Incentivo fiscal")</f>
        <v>471.20146772659962</v>
      </c>
      <c r="O9" s="354">
        <f>SUMIFS('Quadro - Renúncias e Benefícios'!$P$2:$P$208,'Quadro - Renúncias e Benefícios'!$B$2:$B$208,L9,'Quadro - Renúncias e Benefícios'!$D$2:$D$208,"Isenção")+SUMIFS('Quadro - Renúncias e Benefícios'!$P$2:$P$208,'Quadro - Renúncias e Benefícios'!$B$2:$B$208,L9,'Quadro - Renúncias e Benefícios'!$D$2:$D$208,"Remissão")+SUMIFS('Quadro - Renúncias e Benefícios'!$P$2:$P$208,'Quadro - Renúncias e Benefícios'!$B$2:$B$208,L9,'Quadro - Renúncias e Benefícios'!$D$2:$D$208,"Desoneração tributária")+SUMIFS('Quadro - Renúncias e Benefícios'!$P$2:$P$208,'Quadro - Renúncias e Benefícios'!$B$2:$B$208,L9,'Quadro - Renúncias e Benefícios'!$D$2:$D$208,"Incentivo fiscal")</f>
        <v>486.06874494842992</v>
      </c>
      <c r="Q9" s="357" t="s">
        <v>917</v>
      </c>
      <c r="R9" s="358">
        <f>SUM(R5:R8)</f>
        <v>2633.5514063554856</v>
      </c>
      <c r="S9" s="358">
        <f t="shared" ref="S9:T9" si="7">SUM(S5:S8)</f>
        <v>2750.3464271014905</v>
      </c>
      <c r="T9" s="358">
        <f t="shared" si="7"/>
        <v>2852.9057862960653</v>
      </c>
    </row>
    <row r="10" spans="2:20" ht="20.100000000000001" customHeight="1">
      <c r="B10" s="237" t="s">
        <v>364</v>
      </c>
      <c r="C10" s="344">
        <f>SUMIF('Quadro - Renúncias e Benefícios'!$D$2:$D$208,B10,'Quadro - Renúncias e Benefícios'!$N$2:$N$208)</f>
        <v>20298.581940768952</v>
      </c>
      <c r="D10" s="344">
        <f>SUMIF('Quadro - Renúncias e Benefícios'!$D$2:$D$208,B10,'Quadro - Renúncias e Benefícios'!$O$2:$O$208)</f>
        <v>21038.497953426835</v>
      </c>
      <c r="E10" s="344">
        <f>SUMIF('Quadro - Renúncias e Benefícios'!$D$2:$D$208,B10,'Quadro - Renúncias e Benefícios'!$P$2:$P$208)</f>
        <v>21755.608175985315</v>
      </c>
      <c r="H10" t="b">
        <f>H9=C13</f>
        <v>1</v>
      </c>
      <c r="I10" t="b">
        <f>I9=D13</f>
        <v>1</v>
      </c>
      <c r="J10" t="b">
        <f>J9=E13</f>
        <v>1</v>
      </c>
      <c r="L10" s="40" t="s">
        <v>310</v>
      </c>
      <c r="M10" s="354">
        <f>SUMIFS('Quadro - Renúncias e Benefícios'!$N$2:$N$208,'Quadro - Renúncias e Benefícios'!$B$2:$B$208,L10,'Quadro - Renúncias e Benefícios'!$D$2:$D$208,"Isenção")+SUMIFS('Quadro - Renúncias e Benefícios'!$N$2:$N$208,'Quadro - Renúncias e Benefícios'!$B$2:$B$208,L10,'Quadro - Renúncias e Benefícios'!$D$2:$D$208,"Remissão")+SUMIFS('Quadro - Renúncias e Benefícios'!$N$2:$N$208,'Quadro - Renúncias e Benefícios'!$B$2:$B$208,L10,'Quadro - Renúncias e Benefícios'!$D$2:$D$208,"Desoneração tributária")+SUMIFS('Quadro - Renúncias e Benefícios'!$N$2:$N$208,'Quadro - Renúncias e Benefícios'!$B$2:$B$208,L10,'Quadro - Renúncias e Benefícios'!$D$2:$D$208,"Incentivo fiscal")</f>
        <v>35.290375798352322</v>
      </c>
      <c r="N10" s="354">
        <f>SUMIFS('Quadro - Renúncias e Benefícios'!$O$2:$O$208,'Quadro - Renúncias e Benefícios'!$B$2:$B$208,L10,'Quadro - Renúncias e Benefícios'!$D$2:$D$208,"Isenção")+SUMIFS('Quadro - Renúncias e Benefícios'!$O$2:$O$208,'Quadro - Renúncias e Benefícios'!$B$2:$B$208,L10,'Quadro - Renúncias e Benefícios'!$D$2:$D$208,"Remissão")+SUMIFS('Quadro - Renúncias e Benefícios'!$O$2:$O$208,'Quadro - Renúncias e Benefícios'!$B$2:$B$208,L10,'Quadro - Renúncias e Benefícios'!$D$2:$D$208,"Desoneração tributária")+SUMIFS('Quadro - Renúncias e Benefícios'!$O$2:$O$208,'Quadro - Renúncias e Benefícios'!$B$2:$B$208,L10,'Quadro - Renúncias e Benefícios'!$D$2:$D$208,"Incentivo fiscal")</f>
        <v>37.82501556832603</v>
      </c>
      <c r="O10" s="354">
        <f>SUMIFS('Quadro - Renúncias e Benefícios'!$P$2:$P$208,'Quadro - Renúncias e Benefícios'!$B$2:$B$208,L10,'Quadro - Renúncias e Benefícios'!$D$2:$D$208,"Isenção")+SUMIFS('Quadro - Renúncias e Benefícios'!$P$2:$P$208,'Quadro - Renúncias e Benefícios'!$B$2:$B$208,L10,'Quadro - Renúncias e Benefícios'!$D$2:$D$208,"Remissão")+SUMIFS('Quadro - Renúncias e Benefícios'!$P$2:$P$208,'Quadro - Renúncias e Benefícios'!$B$2:$B$208,L10,'Quadro - Renúncias e Benefícios'!$D$2:$D$208,"Desoneração tributária")+SUMIFS('Quadro - Renúncias e Benefícios'!$P$2:$P$208,'Quadro - Renúncias e Benefícios'!$B$2:$B$208,L10,'Quadro - Renúncias e Benefícios'!$D$2:$D$208,"Incentivo fiscal")</f>
        <v>40.541709093041376</v>
      </c>
      <c r="R10" s="362" t="b">
        <f>R9=M20</f>
        <v>1</v>
      </c>
      <c r="S10" s="362" t="b">
        <f>S9=N20</f>
        <v>1</v>
      </c>
      <c r="T10" s="362" t="b">
        <f>T9=O20</f>
        <v>1</v>
      </c>
    </row>
    <row r="11" spans="2:20" ht="20.100000000000001" customHeight="1">
      <c r="B11" s="275" t="s">
        <v>425</v>
      </c>
      <c r="C11" s="344">
        <f>SUMIF('Quadro - Renúncias e Benefícios'!$D$2:$D$208,B11,'Quadro - Renúncias e Benefícios'!$N$2:$N$208)</f>
        <v>196.06336651000001</v>
      </c>
      <c r="D11" s="344">
        <f>SUMIF('Quadro - Renúncias e Benefícios'!$D$2:$D$208,B11,'Quadro - Renúncias e Benefícios'!$O$2:$O$208)</f>
        <v>174.72243978999998</v>
      </c>
      <c r="E11" s="344">
        <f>SUMIF('Quadro - Renúncias e Benefícios'!$D$2:$D$208,B11,'Quadro - Renúncias e Benefícios'!$P$2:$P$208)</f>
        <v>164.10338702000001</v>
      </c>
      <c r="L11" s="40" t="s">
        <v>289</v>
      </c>
      <c r="M11" s="354">
        <f>SUMIFS('Quadro - Renúncias e Benefícios'!$N$2:$N$208,'Quadro - Renúncias e Benefícios'!$B$2:$B$208,L11,'Quadro - Renúncias e Benefícios'!$D$2:$D$208,"Isenção")+SUMIFS('Quadro - Renúncias e Benefícios'!$N$2:$N$208,'Quadro - Renúncias e Benefícios'!$B$2:$B$208,L11,'Quadro - Renúncias e Benefícios'!$D$2:$D$208,"Remissão")+SUMIFS('Quadro - Renúncias e Benefícios'!$N$2:$N$208,'Quadro - Renúncias e Benefícios'!$B$2:$B$208,L11,'Quadro - Renúncias e Benefícios'!$D$2:$D$208,"Desoneração tributária")+SUMIFS('Quadro - Renúncias e Benefícios'!$N$2:$N$208,'Quadro - Renúncias e Benefícios'!$B$2:$B$208,L11,'Quadro - Renúncias e Benefícios'!$D$2:$D$208,"Incentivo fiscal")</f>
        <v>7.934894893440001</v>
      </c>
      <c r="N11" s="354">
        <f>SUMIFS('Quadro - Renúncias e Benefícios'!$O$2:$O$208,'Quadro - Renúncias e Benefícios'!$B$2:$B$208,L11,'Quadro - Renúncias e Benefícios'!$D$2:$D$208,"Isenção")+SUMIFS('Quadro - Renúncias e Benefícios'!$O$2:$O$208,'Quadro - Renúncias e Benefícios'!$B$2:$B$208,L11,'Quadro - Renúncias e Benefícios'!$D$2:$D$208,"Remissão")+SUMIFS('Quadro - Renúncias e Benefícios'!$O$2:$O$208,'Quadro - Renúncias e Benefícios'!$B$2:$B$208,L11,'Quadro - Renúncias e Benefícios'!$D$2:$D$208,"Desoneração tributária")+SUMIFS('Quadro - Renúncias e Benefícios'!$O$2:$O$208,'Quadro - Renúncias e Benefícios'!$B$2:$B$208,L11,'Quadro - Renúncias e Benefícios'!$D$2:$D$208,"Incentivo fiscal")</f>
        <v>8.1715661681820109</v>
      </c>
      <c r="O11" s="354">
        <f>SUMIFS('Quadro - Renúncias e Benefícios'!$P$2:$P$208,'Quadro - Renúncias e Benefícios'!$B$2:$B$208,L11,'Quadro - Renúncias e Benefícios'!$D$2:$D$208,"Isenção")+SUMIFS('Quadro - Renúncias e Benefícios'!$P$2:$P$208,'Quadro - Renúncias e Benefícios'!$B$2:$B$208,L11,'Quadro - Renúncias e Benefícios'!$D$2:$D$208,"Remissão")+SUMIFS('Quadro - Renúncias e Benefícios'!$P$2:$P$208,'Quadro - Renúncias e Benefícios'!$B$2:$B$208,L11,'Quadro - Renúncias e Benefícios'!$D$2:$D$208,"Desoneração tributária")+SUMIFS('Quadro - Renúncias e Benefícios'!$P$2:$P$208,'Quadro - Renúncias e Benefícios'!$B$2:$B$208,L11,'Quadro - Renúncias e Benefícios'!$D$2:$D$208,"Incentivo fiscal")</f>
        <v>8.3933307617165624</v>
      </c>
    </row>
    <row r="12" spans="2:20" ht="20.100000000000001" customHeight="1">
      <c r="B12" s="193" t="s">
        <v>44</v>
      </c>
      <c r="C12" s="344">
        <f>SUMIF('Quadro - Renúncias e Benefícios'!$D$2:$D$208,B12,'Quadro - Renúncias e Benefícios'!$N$2:$N$208)</f>
        <v>54.34466888</v>
      </c>
      <c r="D12" s="344">
        <f>SUMIF('Quadro - Renúncias e Benefícios'!$D$2:$D$208,B12,'Quadro - Renúncias e Benefícios'!$O$2:$O$208)</f>
        <v>53.69247567</v>
      </c>
      <c r="E12" s="344">
        <f>SUMIF('Quadro - Renúncias e Benefícios'!$D$2:$D$208,B12,'Quadro - Renúncias e Benefícios'!$P$2:$P$208)</f>
        <v>43.590289909999996</v>
      </c>
      <c r="L12" s="40" t="s">
        <v>313</v>
      </c>
      <c r="M12" s="354">
        <f>SUMIFS('Quadro - Renúncias e Benefícios'!$N$2:$N$208,'Quadro - Renúncias e Benefícios'!$B$2:$B$208,L12,'Quadro - Renúncias e Benefícios'!$D$2:$D$208,"Isenção")+SUMIFS('Quadro - Renúncias e Benefícios'!$N$2:$N$208,'Quadro - Renúncias e Benefícios'!$B$2:$B$208,L12,'Quadro - Renúncias e Benefícios'!$D$2:$D$208,"Remissão")+SUMIFS('Quadro - Renúncias e Benefícios'!$N$2:$N$208,'Quadro - Renúncias e Benefícios'!$B$2:$B$208,L12,'Quadro - Renúncias e Benefícios'!$D$2:$D$208,"Desoneração tributária")+SUMIFS('Quadro - Renúncias e Benefícios'!$N$2:$N$208,'Quadro - Renúncias e Benefícios'!$B$2:$B$208,L12,'Quadro - Renúncias e Benefícios'!$D$2:$D$208,"Incentivo fiscal")</f>
        <v>0</v>
      </c>
      <c r="N12" s="354">
        <f>SUMIFS('Quadro - Renúncias e Benefícios'!$O$2:$O$208,'Quadro - Renúncias e Benefícios'!$B$2:$B$208,L12,'Quadro - Renúncias e Benefícios'!$D$2:$D$208,"Isenção")+SUMIFS('Quadro - Renúncias e Benefícios'!$O$2:$O$208,'Quadro - Renúncias e Benefícios'!$B$2:$B$208,L12,'Quadro - Renúncias e Benefícios'!$D$2:$D$208,"Remissão")+SUMIFS('Quadro - Renúncias e Benefícios'!$O$2:$O$208,'Quadro - Renúncias e Benefícios'!$B$2:$B$208,L12,'Quadro - Renúncias e Benefícios'!$D$2:$D$208,"Desoneração tributária")+SUMIFS('Quadro - Renúncias e Benefícios'!$O$2:$O$208,'Quadro - Renúncias e Benefícios'!$B$2:$B$208,L12,'Quadro - Renúncias e Benefícios'!$D$2:$D$208,"Incentivo fiscal")</f>
        <v>0</v>
      </c>
      <c r="O12" s="354">
        <f>SUMIFS('Quadro - Renúncias e Benefícios'!$P$2:$P$208,'Quadro - Renúncias e Benefícios'!$B$2:$B$208,L12,'Quadro - Renúncias e Benefícios'!$D$2:$D$208,"Isenção")+SUMIFS('Quadro - Renúncias e Benefícios'!$P$2:$P$208,'Quadro - Renúncias e Benefícios'!$B$2:$B$208,L12,'Quadro - Renúncias e Benefícios'!$D$2:$D$208,"Remissão")+SUMIFS('Quadro - Renúncias e Benefícios'!$P$2:$P$208,'Quadro - Renúncias e Benefícios'!$B$2:$B$208,L12,'Quadro - Renúncias e Benefícios'!$D$2:$D$208,"Desoneração tributária")+SUMIFS('Quadro - Renúncias e Benefícios'!$P$2:$P$208,'Quadro - Renúncias e Benefícios'!$B$2:$B$208,L12,'Quadro - Renúncias e Benefícios'!$D$2:$D$208,"Incentivo fiscal")</f>
        <v>0</v>
      </c>
    </row>
    <row r="13" spans="2:20">
      <c r="B13" s="347" t="s">
        <v>917</v>
      </c>
      <c r="C13" s="348">
        <f>SUM(C5:C12)</f>
        <v>28670.787671547689</v>
      </c>
      <c r="D13" s="348">
        <f>SUM(D5:D12)</f>
        <v>29799.205989304166</v>
      </c>
      <c r="E13" s="348">
        <f>SUM(E5:E12)</f>
        <v>30901.978369376877</v>
      </c>
      <c r="L13" s="40" t="s">
        <v>23</v>
      </c>
      <c r="M13" s="354">
        <f>SUMIFS('Quadro - Renúncias e Benefícios'!$N$2:$N$208,'Quadro - Renúncias e Benefícios'!$B$2:$B$208,L13,'Quadro - Renúncias e Benefícios'!$D$2:$D$208,"Isenção")+SUMIFS('Quadro - Renúncias e Benefícios'!$N$2:$N$208,'Quadro - Renúncias e Benefícios'!$B$2:$B$208,L13,'Quadro - Renúncias e Benefícios'!$D$2:$D$208,"Remissão")+SUMIFS('Quadro - Renúncias e Benefícios'!$N$2:$N$208,'Quadro - Renúncias e Benefícios'!$B$2:$B$208,L13,'Quadro - Renúncias e Benefícios'!$D$2:$D$208,"Desoneração tributária")+SUMIFS('Quadro - Renúncias e Benefícios'!$N$2:$N$208,'Quadro - Renúncias e Benefícios'!$B$2:$B$208,L13,'Quadro - Renúncias e Benefícios'!$D$2:$D$208,"Incentivo fiscal")</f>
        <v>0</v>
      </c>
      <c r="N13" s="354">
        <f>SUMIFS('Quadro - Renúncias e Benefícios'!$O$2:$O$208,'Quadro - Renúncias e Benefícios'!$B$2:$B$208,L13,'Quadro - Renúncias e Benefícios'!$D$2:$D$208,"Isenção")+SUMIFS('Quadro - Renúncias e Benefícios'!$O$2:$O$208,'Quadro - Renúncias e Benefícios'!$B$2:$B$208,L13,'Quadro - Renúncias e Benefícios'!$D$2:$D$208,"Remissão")+SUMIFS('Quadro - Renúncias e Benefícios'!$O$2:$O$208,'Quadro - Renúncias e Benefícios'!$B$2:$B$208,L13,'Quadro - Renúncias e Benefícios'!$D$2:$D$208,"Desoneração tributária")+SUMIFS('Quadro - Renúncias e Benefícios'!$O$2:$O$208,'Quadro - Renúncias e Benefícios'!$B$2:$B$208,L13,'Quadro - Renúncias e Benefícios'!$D$2:$D$208,"Incentivo fiscal")</f>
        <v>0</v>
      </c>
      <c r="O13" s="354">
        <f>SUMIFS('Quadro - Renúncias e Benefícios'!$P$2:$P$208,'Quadro - Renúncias e Benefícios'!$B$2:$B$208,L13,'Quadro - Renúncias e Benefícios'!$D$2:$D$208,"Isenção")+SUMIFS('Quadro - Renúncias e Benefícios'!$P$2:$P$208,'Quadro - Renúncias e Benefícios'!$B$2:$B$208,L13,'Quadro - Renúncias e Benefícios'!$D$2:$D$208,"Remissão")+SUMIFS('Quadro - Renúncias e Benefícios'!$P$2:$P$208,'Quadro - Renúncias e Benefícios'!$B$2:$B$208,L13,'Quadro - Renúncias e Benefícios'!$D$2:$D$208,"Desoneração tributária")+SUMIFS('Quadro - Renúncias e Benefícios'!$P$2:$P$208,'Quadro - Renúncias e Benefícios'!$B$2:$B$208,L13,'Quadro - Renúncias e Benefícios'!$D$2:$D$208,"Incentivo fiscal")</f>
        <v>0</v>
      </c>
    </row>
    <row r="14" spans="2:20">
      <c r="C14" s="368">
        <f>'Quadro - Renúncias e Benefícios'!N212</f>
        <v>32068.795643617694</v>
      </c>
      <c r="D14" s="368">
        <f>'Quadro - Renúncias e Benefícios'!O212</f>
        <v>29971.036937964167</v>
      </c>
      <c r="E14" s="368">
        <f>'Quadro - Renúncias e Benefícios'!P212</f>
        <v>31037.50465139687</v>
      </c>
      <c r="L14" s="40" t="s">
        <v>896</v>
      </c>
      <c r="M14" s="354">
        <f>SUMIFS('Quadro - Renúncias e Benefícios'!$N$2:$N$208,'Quadro - Renúncias e Benefícios'!$B$2:$B$208,L14,'Quadro - Renúncias e Benefícios'!$D$2:$D$208,"Isenção")+SUMIFS('Quadro - Renúncias e Benefícios'!$N$2:$N$208,'Quadro - Renúncias e Benefícios'!$B$2:$B$208,L14,'Quadro - Renúncias e Benefícios'!$D$2:$D$208,"Remissão")+SUMIFS('Quadro - Renúncias e Benefícios'!$N$2:$N$208,'Quadro - Renúncias e Benefícios'!$B$2:$B$208,L14,'Quadro - Renúncias e Benefícios'!$D$2:$D$208,"Desoneração tributária")+SUMIFS('Quadro - Renúncias e Benefícios'!$N$2:$N$208,'Quadro - Renúncias e Benefícios'!$B$2:$B$208,L14,'Quadro - Renúncias e Benefícios'!$D$2:$D$208,"Incentivo fiscal")</f>
        <v>0</v>
      </c>
      <c r="N14" s="354">
        <f>SUMIFS('Quadro - Renúncias e Benefícios'!$O$2:$O$208,'Quadro - Renúncias e Benefícios'!$B$2:$B$208,L14,'Quadro - Renúncias e Benefícios'!$D$2:$D$208,"Isenção")+SUMIFS('Quadro - Renúncias e Benefícios'!$O$2:$O$208,'Quadro - Renúncias e Benefícios'!$B$2:$B$208,L14,'Quadro - Renúncias e Benefícios'!$D$2:$D$208,"Remissão")+SUMIFS('Quadro - Renúncias e Benefícios'!$O$2:$O$208,'Quadro - Renúncias e Benefícios'!$B$2:$B$208,L14,'Quadro - Renúncias e Benefícios'!$D$2:$D$208,"Desoneração tributária")+SUMIFS('Quadro - Renúncias e Benefícios'!$O$2:$O$208,'Quadro - Renúncias e Benefícios'!$B$2:$B$208,L14,'Quadro - Renúncias e Benefícios'!$D$2:$D$208,"Incentivo fiscal")</f>
        <v>0</v>
      </c>
      <c r="O14" s="354">
        <f>SUMIFS('Quadro - Renúncias e Benefícios'!$P$2:$P$208,'Quadro - Renúncias e Benefícios'!$B$2:$B$208,L14,'Quadro - Renúncias e Benefícios'!$D$2:$D$208,"Isenção")+SUMIFS('Quadro - Renúncias e Benefícios'!$P$2:$P$208,'Quadro - Renúncias e Benefícios'!$B$2:$B$208,L14,'Quadro - Renúncias e Benefícios'!$D$2:$D$208,"Remissão")+SUMIFS('Quadro - Renúncias e Benefícios'!$P$2:$P$208,'Quadro - Renúncias e Benefícios'!$B$2:$B$208,L14,'Quadro - Renúncias e Benefícios'!$D$2:$D$208,"Desoneração tributária")+SUMIFS('Quadro - Renúncias e Benefícios'!$P$2:$P$208,'Quadro - Renúncias e Benefícios'!$B$2:$B$208,L14,'Quadro - Renúncias e Benefícios'!$D$2:$D$208,"Incentivo fiscal")</f>
        <v>0</v>
      </c>
    </row>
    <row r="15" spans="2:20">
      <c r="C15" t="b">
        <f>C14=C13</f>
        <v>0</v>
      </c>
      <c r="D15" t="b">
        <f>D14=D13</f>
        <v>0</v>
      </c>
      <c r="E15" t="b">
        <f>E14=E13</f>
        <v>0</v>
      </c>
      <c r="L15" s="40" t="s">
        <v>927</v>
      </c>
      <c r="M15" s="354">
        <f>SUMIFS('Quadro - Renúncias e Benefícios'!$N$2:$N$208,'Quadro - Renúncias e Benefícios'!$B$2:$B$208,L15,'Quadro - Renúncias e Benefícios'!$D$2:$D$208,"Isenção")+SUMIFS('Quadro - Renúncias e Benefícios'!$N$2:$N$208,'Quadro - Renúncias e Benefícios'!$B$2:$B$208,L15,'Quadro - Renúncias e Benefícios'!$D$2:$D$208,"Remissão")+SUMIFS('Quadro - Renúncias e Benefícios'!$N$2:$N$208,'Quadro - Renúncias e Benefícios'!$B$2:$B$208,L15,'Quadro - Renúncias e Benefícios'!$D$2:$D$208,"Desoneração tributária")+SUMIFS('Quadro - Renúncias e Benefícios'!$N$2:$N$208,'Quadro - Renúncias e Benefícios'!$B$2:$B$208,L15,'Quadro - Renúncias e Benefícios'!$D$2:$D$208,"Incentivo fiscal")</f>
        <v>0</v>
      </c>
      <c r="N15" s="354">
        <f>SUMIFS('Quadro - Renúncias e Benefícios'!$O$2:$O$208,'Quadro - Renúncias e Benefícios'!$B$2:$B$208,L15,'Quadro - Renúncias e Benefícios'!$D$2:$D$208,"Isenção")+SUMIFS('Quadro - Renúncias e Benefícios'!$O$2:$O$208,'Quadro - Renúncias e Benefícios'!$B$2:$B$208,L15,'Quadro - Renúncias e Benefícios'!$D$2:$D$208,"Remissão")+SUMIFS('Quadro - Renúncias e Benefícios'!$O$2:$O$208,'Quadro - Renúncias e Benefícios'!$B$2:$B$208,L15,'Quadro - Renúncias e Benefícios'!$D$2:$D$208,"Desoneração tributária")+SUMIFS('Quadro - Renúncias e Benefícios'!$O$2:$O$208,'Quadro - Renúncias e Benefícios'!$B$2:$B$208,L15,'Quadro - Renúncias e Benefícios'!$D$2:$D$208,"Incentivo fiscal")</f>
        <v>0</v>
      </c>
      <c r="O15" s="354">
        <f>SUMIFS('Quadro - Renúncias e Benefícios'!$P$2:$P$208,'Quadro - Renúncias e Benefícios'!$B$2:$B$208,L15,'Quadro - Renúncias e Benefícios'!$D$2:$D$208,"Isenção")+SUMIFS('Quadro - Renúncias e Benefícios'!$P$2:$P$208,'Quadro - Renúncias e Benefícios'!$B$2:$B$208,L15,'Quadro - Renúncias e Benefícios'!$D$2:$D$208,"Remissão")+SUMIFS('Quadro - Renúncias e Benefícios'!$P$2:$P$208,'Quadro - Renúncias e Benefícios'!$B$2:$B$208,L15,'Quadro - Renúncias e Benefícios'!$D$2:$D$208,"Desoneração tributária")+SUMIFS('Quadro - Renúncias e Benefícios'!$P$2:$P$208,'Quadro - Renúncias e Benefícios'!$B$2:$B$208,L15,'Quadro - Renúncias e Benefícios'!$D$2:$D$208,"Incentivo fiscal")</f>
        <v>0</v>
      </c>
    </row>
    <row r="16" spans="2:20">
      <c r="L16" s="40" t="s">
        <v>990</v>
      </c>
      <c r="M16" s="354">
        <f>SUMIFS('Quadro - Renúncias e Benefícios'!$N$2:$N$208,'Quadro - Renúncias e Benefícios'!$B$2:$B$208,L16,'Quadro - Renúncias e Benefícios'!$D$2:$D$208,"Isenção")+SUMIFS('Quadro - Renúncias e Benefícios'!$N$2:$N$208,'Quadro - Renúncias e Benefícios'!$B$2:$B$208,L16,'Quadro - Renúncias e Benefícios'!$D$2:$D$208,"Remissão")+SUMIFS('Quadro - Renúncias e Benefícios'!$N$2:$N$208,'Quadro - Renúncias e Benefícios'!$B$2:$B$208,L16,'Quadro - Renúncias e Benefícios'!$D$2:$D$208,"Desoneração tributária")+SUMIFS('Quadro - Renúncias e Benefícios'!$N$2:$N$208,'Quadro - Renúncias e Benefícios'!$B$2:$B$208,L16,'Quadro - Renúncias e Benefícios'!$D$2:$D$208,"Incentivo fiscal")</f>
        <v>0</v>
      </c>
      <c r="N16" s="354">
        <f>SUMIFS('Quadro - Renúncias e Benefícios'!$O$2:$O$208,'Quadro - Renúncias e Benefícios'!$B$2:$B$208,L16,'Quadro - Renúncias e Benefícios'!$D$2:$D$208,"Isenção")+SUMIFS('Quadro - Renúncias e Benefícios'!$O$2:$O$208,'Quadro - Renúncias e Benefícios'!$B$2:$B$208,L16,'Quadro - Renúncias e Benefícios'!$D$2:$D$208,"Remissão")+SUMIFS('Quadro - Renúncias e Benefícios'!$O$2:$O$208,'Quadro - Renúncias e Benefícios'!$B$2:$B$208,L16,'Quadro - Renúncias e Benefícios'!$D$2:$D$208,"Desoneração tributária")+SUMIFS('Quadro - Renúncias e Benefícios'!$O$2:$O$208,'Quadro - Renúncias e Benefícios'!$B$2:$B$208,L16,'Quadro - Renúncias e Benefícios'!$D$2:$D$208,"Incentivo fiscal")</f>
        <v>0</v>
      </c>
      <c r="O16" s="354">
        <f>SUMIFS('Quadro - Renúncias e Benefícios'!$P$2:$P$208,'Quadro - Renúncias e Benefícios'!$B$2:$B$208,L16,'Quadro - Renúncias e Benefícios'!$D$2:$D$208,"Isenção")+SUMIFS('Quadro - Renúncias e Benefícios'!$P$2:$P$208,'Quadro - Renúncias e Benefícios'!$B$2:$B$208,L16,'Quadro - Renúncias e Benefícios'!$D$2:$D$208,"Remissão")+SUMIFS('Quadro - Renúncias e Benefícios'!$P$2:$P$208,'Quadro - Renúncias e Benefícios'!$B$2:$B$208,L16,'Quadro - Renúncias e Benefícios'!$D$2:$D$208,"Desoneração tributária")+SUMIFS('Quadro - Renúncias e Benefícios'!$P$2:$P$208,'Quadro - Renúncias e Benefícios'!$B$2:$B$208,L16,'Quadro - Renúncias e Benefícios'!$D$2:$D$208,"Incentivo fiscal")</f>
        <v>0</v>
      </c>
    </row>
    <row r="17" spans="11:15">
      <c r="L17" s="276"/>
      <c r="M17" s="354">
        <f>SUMIFS('Quadro - Renúncias e Benefícios'!$N$2:$N$208,'Quadro - Renúncias e Benefícios'!$B$2:$B$208,L17,'Quadro - Renúncias e Benefícios'!$D$2:$D$208,"Isenção")+SUMIFS('Quadro - Renúncias e Benefícios'!$N$2:$N$208,'Quadro - Renúncias e Benefícios'!$B$2:$B$208,L17,'Quadro - Renúncias e Benefícios'!$D$2:$D$208,"Remissão")+SUMIFS('Quadro - Renúncias e Benefícios'!$N$2:$N$208,'Quadro - Renúncias e Benefícios'!$B$2:$B$208,L17,'Quadro - Renúncias e Benefícios'!$D$2:$D$208,"Desoneração tributária")+SUMIFS('Quadro - Renúncias e Benefícios'!$N$2:$N$208,'Quadro - Renúncias e Benefícios'!$B$2:$B$208,L17,'Quadro - Renúncias e Benefícios'!$D$2:$D$208,"Incentivo fiscal")</f>
        <v>0</v>
      </c>
      <c r="N17" s="354">
        <f>SUMIFS('Quadro - Renúncias e Benefícios'!$O$2:$O$208,'Quadro - Renúncias e Benefícios'!$B$2:$B$208,L17,'Quadro - Renúncias e Benefícios'!$D$2:$D$208,"Isenção")+SUMIFS('Quadro - Renúncias e Benefícios'!$O$2:$O$208,'Quadro - Renúncias e Benefícios'!$B$2:$B$208,L17,'Quadro - Renúncias e Benefícios'!$D$2:$D$208,"Remissão")+SUMIFS('Quadro - Renúncias e Benefícios'!$O$2:$O$208,'Quadro - Renúncias e Benefícios'!$B$2:$B$208,L17,'Quadro - Renúncias e Benefícios'!$D$2:$D$208,"Desoneração tributária")+SUMIFS('Quadro - Renúncias e Benefícios'!$O$2:$O$208,'Quadro - Renúncias e Benefícios'!$B$2:$B$208,L17,'Quadro - Renúncias e Benefícios'!$D$2:$D$208,"Incentivo fiscal")</f>
        <v>0</v>
      </c>
      <c r="O17" s="354">
        <f>SUMIFS('Quadro - Renúncias e Benefícios'!$P$2:$P$208,'Quadro - Renúncias e Benefícios'!$B$2:$B$208,L17,'Quadro - Renúncias e Benefícios'!$D$2:$D$208,"Isenção")+SUMIFS('Quadro - Renúncias e Benefícios'!$P$2:$P$208,'Quadro - Renúncias e Benefícios'!$B$2:$B$208,L17,'Quadro - Renúncias e Benefícios'!$D$2:$D$208,"Remissão")+SUMIFS('Quadro - Renúncias e Benefícios'!$P$2:$P$208,'Quadro - Renúncias e Benefícios'!$B$2:$B$208,L17,'Quadro - Renúncias e Benefícios'!$D$2:$D$208,"Desoneração tributária")+SUMIFS('Quadro - Renúncias e Benefícios'!$P$2:$P$208,'Quadro - Renúncias e Benefícios'!$B$2:$B$208,L17,'Quadro - Renúncias e Benefícios'!$D$2:$D$208,"Incentivo fiscal")</f>
        <v>0</v>
      </c>
    </row>
    <row r="18" spans="11:15">
      <c r="L18" s="276"/>
      <c r="M18" s="354">
        <f>SUMIFS('Quadro - Renúncias e Benefícios'!$N$2:$N$208,'Quadro - Renúncias e Benefícios'!$B$2:$B$208,L18,'Quadro - Renúncias e Benefícios'!$D$2:$D$208,"Isenção")+SUMIFS('Quadro - Renúncias e Benefícios'!$N$2:$N$208,'Quadro - Renúncias e Benefícios'!$B$2:$B$208,L18,'Quadro - Renúncias e Benefícios'!$D$2:$D$208,"Remissão")+SUMIFS('Quadro - Renúncias e Benefícios'!$N$2:$N$208,'Quadro - Renúncias e Benefícios'!$B$2:$B$208,L18,'Quadro - Renúncias e Benefícios'!$D$2:$D$208,"Desoneração tributária")+SUMIFS('Quadro - Renúncias e Benefícios'!$N$2:$N$208,'Quadro - Renúncias e Benefícios'!$B$2:$B$208,L18,'Quadro - Renúncias e Benefícios'!$D$2:$D$208,"Incentivo fiscal")</f>
        <v>0</v>
      </c>
      <c r="N18" s="354">
        <f>SUMIFS('Quadro - Renúncias e Benefícios'!$O$2:$O$208,'Quadro - Renúncias e Benefícios'!$B$2:$B$208,L18,'Quadro - Renúncias e Benefícios'!$D$2:$D$208,"Isenção")+SUMIFS('Quadro - Renúncias e Benefícios'!$O$2:$O$208,'Quadro - Renúncias e Benefícios'!$B$2:$B$208,L18,'Quadro - Renúncias e Benefícios'!$D$2:$D$208,"Remissão")+SUMIFS('Quadro - Renúncias e Benefícios'!$O$2:$O$208,'Quadro - Renúncias e Benefícios'!$B$2:$B$208,L18,'Quadro - Renúncias e Benefícios'!$D$2:$D$208,"Desoneração tributária")+SUMIFS('Quadro - Renúncias e Benefícios'!$O$2:$O$208,'Quadro - Renúncias e Benefícios'!$B$2:$B$208,L18,'Quadro - Renúncias e Benefícios'!$D$2:$D$208,"Incentivo fiscal")</f>
        <v>0</v>
      </c>
      <c r="O18" s="354">
        <f>SUMIFS('Quadro - Renúncias e Benefícios'!$P$2:$P$208,'Quadro - Renúncias e Benefícios'!$B$2:$B$208,L18,'Quadro - Renúncias e Benefícios'!$D$2:$D$208,"Isenção")+SUMIFS('Quadro - Renúncias e Benefícios'!$P$2:$P$208,'Quadro - Renúncias e Benefícios'!$B$2:$B$208,L18,'Quadro - Renúncias e Benefícios'!$D$2:$D$208,"Remissão")+SUMIFS('Quadro - Renúncias e Benefícios'!$P$2:$P$208,'Quadro - Renúncias e Benefícios'!$B$2:$B$208,L18,'Quadro - Renúncias e Benefícios'!$D$2:$D$208,"Desoneração tributária")+SUMIFS('Quadro - Renúncias e Benefícios'!$P$2:$P$208,'Quadro - Renúncias e Benefícios'!$B$2:$B$208,L18,'Quadro - Renúncias e Benefícios'!$D$2:$D$208,"Incentivo fiscal")</f>
        <v>0</v>
      </c>
    </row>
    <row r="19" spans="11:15">
      <c r="L19" s="363"/>
      <c r="M19" s="354">
        <f>SUMIFS('Quadro - Renúncias e Benefícios'!$N$2:$N$208,'Quadro - Renúncias e Benefícios'!$B$2:$B$208,L19,'Quadro - Renúncias e Benefícios'!$D$2:$D$208,"Isenção")+SUMIFS('Quadro - Renúncias e Benefícios'!$N$2:$N$208,'Quadro - Renúncias e Benefícios'!$B$2:$B$208,L19,'Quadro - Renúncias e Benefícios'!$D$2:$D$208,"Remissão")+SUMIFS('Quadro - Renúncias e Benefícios'!$N$2:$N$208,'Quadro - Renúncias e Benefícios'!$B$2:$B$208,L19,'Quadro - Renúncias e Benefícios'!$D$2:$D$208,"Desoneração tributária")+SUMIFS('Quadro - Renúncias e Benefícios'!$N$2:$N$208,'Quadro - Renúncias e Benefícios'!$B$2:$B$208,L19,'Quadro - Renúncias e Benefícios'!$D$2:$D$208,"Incentivo fiscal")</f>
        <v>0</v>
      </c>
      <c r="N19" s="354">
        <f>SUMIFS('Quadro - Renúncias e Benefícios'!$O$2:$O$208,'Quadro - Renúncias e Benefícios'!$B$2:$B$208,L19,'Quadro - Renúncias e Benefícios'!$D$2:$D$208,"Isenção")+SUMIFS('Quadro - Renúncias e Benefícios'!$O$2:$O$208,'Quadro - Renúncias e Benefícios'!$B$2:$B$208,L19,'Quadro - Renúncias e Benefícios'!$D$2:$D$208,"Remissão")+SUMIFS('Quadro - Renúncias e Benefícios'!$O$2:$O$208,'Quadro - Renúncias e Benefícios'!$B$2:$B$208,L19,'Quadro - Renúncias e Benefícios'!$D$2:$D$208,"Desoneração tributária")+SUMIFS('Quadro - Renúncias e Benefícios'!$O$2:$O$208,'Quadro - Renúncias e Benefícios'!$B$2:$B$208,L19,'Quadro - Renúncias e Benefícios'!$D$2:$D$208,"Incentivo fiscal")</f>
        <v>0</v>
      </c>
      <c r="O19" s="354">
        <f>SUMIFS('Quadro - Renúncias e Benefícios'!$P$2:$P$208,'Quadro - Renúncias e Benefícios'!$B$2:$B$208,L19,'Quadro - Renúncias e Benefícios'!$D$2:$D$208,"Isenção")+SUMIFS('Quadro - Renúncias e Benefícios'!$P$2:$P$208,'Quadro - Renúncias e Benefícios'!$B$2:$B$208,L19,'Quadro - Renúncias e Benefícios'!$D$2:$D$208,"Remissão")+SUMIFS('Quadro - Renúncias e Benefícios'!$P$2:$P$208,'Quadro - Renúncias e Benefícios'!$B$2:$B$208,L19,'Quadro - Renúncias e Benefícios'!$D$2:$D$208,"Desoneração tributária")+SUMIFS('Quadro - Renúncias e Benefícios'!$P$2:$P$208,'Quadro - Renúncias e Benefícios'!$B$2:$B$208,L19,'Quadro - Renúncias e Benefícios'!$D$2:$D$208,"Incentivo fiscal")</f>
        <v>0</v>
      </c>
    </row>
    <row r="20" spans="11:15">
      <c r="L20" s="355" t="s">
        <v>917</v>
      </c>
      <c r="M20" s="353">
        <f>SUM(M5:M19)</f>
        <v>2633.5514063554856</v>
      </c>
      <c r="N20" s="353">
        <f t="shared" ref="N20:O20" si="8">SUM(N5:N19)</f>
        <v>2750.3464271014905</v>
      </c>
      <c r="O20" s="353">
        <f t="shared" si="8"/>
        <v>2852.9057862960653</v>
      </c>
    </row>
    <row r="21" spans="11:15">
      <c r="M21" t="b">
        <f>M20=H5</f>
        <v>1</v>
      </c>
      <c r="N21" t="b">
        <f>N20=I5</f>
        <v>1</v>
      </c>
      <c r="O21" t="b">
        <f>O20=J5</f>
        <v>1</v>
      </c>
    </row>
    <row r="23" spans="11:15">
      <c r="K23" s="37" t="s">
        <v>996</v>
      </c>
      <c r="L23" s="363" t="s">
        <v>310</v>
      </c>
    </row>
    <row r="24" spans="11:15">
      <c r="K24" s="37" t="s">
        <v>996</v>
      </c>
      <c r="L24" s="363" t="s">
        <v>226</v>
      </c>
    </row>
    <row r="25" spans="11:15">
      <c r="K25" s="37" t="s">
        <v>996</v>
      </c>
      <c r="L25" s="363" t="s">
        <v>494</v>
      </c>
    </row>
    <row r="26" spans="11:15">
      <c r="K26" s="37" t="s">
        <v>996</v>
      </c>
      <c r="L26" s="363" t="s">
        <v>28</v>
      </c>
    </row>
    <row r="27" spans="11:15">
      <c r="K27" s="37" t="s">
        <v>996</v>
      </c>
      <c r="L27" s="363" t="s">
        <v>313</v>
      </c>
    </row>
    <row r="28" spans="11:15">
      <c r="K28" s="37" t="s">
        <v>996</v>
      </c>
      <c r="L28" s="363" t="s">
        <v>457</v>
      </c>
    </row>
    <row r="29" spans="11:15">
      <c r="K29" s="37" t="s">
        <v>996</v>
      </c>
      <c r="L29" s="363" t="s">
        <v>35</v>
      </c>
    </row>
    <row r="30" spans="11:15">
      <c r="K30" s="37" t="s">
        <v>996</v>
      </c>
      <c r="L30" s="363" t="s">
        <v>943</v>
      </c>
    </row>
    <row r="31" spans="11:15">
      <c r="L31" s="363" t="s">
        <v>360</v>
      </c>
    </row>
    <row r="32" spans="11:15">
      <c r="L32" s="363" t="s">
        <v>23</v>
      </c>
    </row>
    <row r="33" spans="12:12">
      <c r="L33" s="363" t="s">
        <v>896</v>
      </c>
    </row>
    <row r="34" spans="12:12">
      <c r="L34" s="363" t="s">
        <v>945</v>
      </c>
    </row>
    <row r="35" spans="12:12">
      <c r="L35" s="363" t="s">
        <v>227</v>
      </c>
    </row>
    <row r="36" spans="12:12">
      <c r="L36" s="363" t="s">
        <v>289</v>
      </c>
    </row>
    <row r="37" spans="12:12">
      <c r="L37" s="363" t="s">
        <v>990</v>
      </c>
    </row>
  </sheetData>
  <mergeCells count="4">
    <mergeCell ref="B3:B4"/>
    <mergeCell ref="G3:G4"/>
    <mergeCell ref="L3:L4"/>
    <mergeCell ref="Q3:Q4"/>
  </mergeCells>
  <pageMargins left="0.511811024" right="0.511811024" top="0.78740157499999996" bottom="0.78740157499999996" header="0.31496062000000002" footer="0.31496062000000002"/>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I81"/>
  <sheetViews>
    <sheetView workbookViewId="0">
      <selection sqref="A1:A2"/>
    </sheetView>
  </sheetViews>
  <sheetFormatPr defaultColWidth="9.140625" defaultRowHeight="12.75"/>
  <cols>
    <col min="1" max="1" width="19.28515625" style="197" customWidth="1"/>
    <col min="2" max="2" width="17.7109375" style="197" customWidth="1"/>
    <col min="3" max="3" width="21.85546875" style="197" customWidth="1"/>
    <col min="4" max="4" width="78.85546875" style="204" customWidth="1"/>
    <col min="5" max="8" width="21.85546875" style="197" customWidth="1"/>
    <col min="9" max="9" width="40.7109375" style="197" customWidth="1"/>
    <col min="10" max="16384" width="9.140625" style="189"/>
  </cols>
  <sheetData>
    <row r="1" spans="1:9" ht="20.100000000000001" customHeight="1">
      <c r="A1" s="448" t="s">
        <v>361</v>
      </c>
      <c r="B1" s="450" t="s">
        <v>4</v>
      </c>
      <c r="C1" s="430" t="s">
        <v>5</v>
      </c>
      <c r="D1" s="430" t="s">
        <v>365</v>
      </c>
      <c r="E1" s="432" t="s">
        <v>7</v>
      </c>
      <c r="F1" s="432"/>
      <c r="G1" s="432"/>
      <c r="H1" s="435" t="s">
        <v>8</v>
      </c>
      <c r="I1" s="435" t="s">
        <v>442</v>
      </c>
    </row>
    <row r="2" spans="1:9" ht="20.100000000000001" customHeight="1" thickBot="1">
      <c r="A2" s="449"/>
      <c r="B2" s="451"/>
      <c r="C2" s="431"/>
      <c r="D2" s="431"/>
      <c r="E2" s="269">
        <v>2019</v>
      </c>
      <c r="F2" s="269">
        <v>2020</v>
      </c>
      <c r="G2" s="269">
        <v>2021</v>
      </c>
      <c r="H2" s="436"/>
      <c r="I2" s="436"/>
    </row>
    <row r="3" spans="1:9" s="190" customFormat="1" ht="114.75">
      <c r="A3" s="245">
        <v>1</v>
      </c>
      <c r="B3" s="244" t="s">
        <v>226</v>
      </c>
      <c r="C3" s="233" t="s">
        <v>25</v>
      </c>
      <c r="D3" s="262" t="s">
        <v>366</v>
      </c>
      <c r="E3" s="265">
        <v>1.2241784751</v>
      </c>
      <c r="F3" s="265">
        <v>1.2743697925791</v>
      </c>
      <c r="G3" s="265">
        <v>1.325344584282264</v>
      </c>
      <c r="H3" s="259" t="s">
        <v>438</v>
      </c>
      <c r="I3" s="259" t="s">
        <v>443</v>
      </c>
    </row>
    <row r="4" spans="1:9" ht="76.5">
      <c r="A4" s="246">
        <v>2</v>
      </c>
      <c r="B4" s="211" t="s">
        <v>226</v>
      </c>
      <c r="C4" s="235" t="s">
        <v>25</v>
      </c>
      <c r="D4" s="262" t="s">
        <v>439</v>
      </c>
      <c r="E4" s="265">
        <v>571.1192900513546</v>
      </c>
      <c r="F4" s="265">
        <v>594.53518094346009</v>
      </c>
      <c r="G4" s="265">
        <v>618.31658818119854</v>
      </c>
      <c r="H4" s="234" t="s">
        <v>438</v>
      </c>
      <c r="I4" s="234" t="s">
        <v>443</v>
      </c>
    </row>
    <row r="5" spans="1:9" ht="127.5">
      <c r="A5" s="247">
        <v>3</v>
      </c>
      <c r="B5" s="191" t="s">
        <v>226</v>
      </c>
      <c r="C5" s="222" t="s">
        <v>25</v>
      </c>
      <c r="D5" s="262" t="s">
        <v>367</v>
      </c>
      <c r="E5" s="265">
        <v>490.30314816231237</v>
      </c>
      <c r="F5" s="265">
        <v>510.40557723696713</v>
      </c>
      <c r="G5" s="265">
        <v>530.82180032644578</v>
      </c>
      <c r="H5" s="234" t="s">
        <v>438</v>
      </c>
      <c r="I5" s="234" t="s">
        <v>443</v>
      </c>
    </row>
    <row r="6" spans="1:9" ht="63.75" customHeight="1">
      <c r="A6" s="437">
        <v>4</v>
      </c>
      <c r="B6" s="440" t="s">
        <v>226</v>
      </c>
      <c r="C6" s="442" t="s">
        <v>25</v>
      </c>
      <c r="D6" s="444" t="s">
        <v>368</v>
      </c>
      <c r="E6" s="433">
        <v>8.0486922115000006</v>
      </c>
      <c r="F6" s="433">
        <v>8.3786885921714997</v>
      </c>
      <c r="G6" s="433">
        <v>8.7138361358583598</v>
      </c>
      <c r="H6" s="417" t="s">
        <v>438</v>
      </c>
      <c r="I6" s="417" t="s">
        <v>443</v>
      </c>
    </row>
    <row r="7" spans="1:9" ht="47.25" customHeight="1">
      <c r="A7" s="447"/>
      <c r="B7" s="441"/>
      <c r="C7" s="443"/>
      <c r="D7" s="445"/>
      <c r="E7" s="439">
        <v>0</v>
      </c>
      <c r="F7" s="439">
        <v>0</v>
      </c>
      <c r="G7" s="439">
        <v>0</v>
      </c>
      <c r="H7" s="419"/>
      <c r="I7" s="419"/>
    </row>
    <row r="8" spans="1:9" ht="94.5" customHeight="1">
      <c r="A8" s="438"/>
      <c r="B8" s="191" t="s">
        <v>227</v>
      </c>
      <c r="C8" s="236" t="s">
        <v>22</v>
      </c>
      <c r="D8" s="446"/>
      <c r="E8" s="434">
        <v>0</v>
      </c>
      <c r="F8" s="434">
        <v>0</v>
      </c>
      <c r="G8" s="434">
        <v>0</v>
      </c>
      <c r="H8" s="418"/>
      <c r="I8" s="418"/>
    </row>
    <row r="9" spans="1:9" ht="63.75" customHeight="1">
      <c r="A9" s="437">
        <v>5</v>
      </c>
      <c r="B9" s="191" t="s">
        <v>226</v>
      </c>
      <c r="C9" s="222" t="s">
        <v>25</v>
      </c>
      <c r="D9" s="200" t="s">
        <v>369</v>
      </c>
      <c r="E9" s="427">
        <v>2.4874206990000003</v>
      </c>
      <c r="F9" s="427">
        <v>2.5894049476590002</v>
      </c>
      <c r="G9" s="427">
        <v>2.6929811455653603</v>
      </c>
      <c r="H9" s="417" t="s">
        <v>438</v>
      </c>
      <c r="I9" s="417" t="s">
        <v>443</v>
      </c>
    </row>
    <row r="10" spans="1:9" ht="51">
      <c r="A10" s="438" t="s">
        <v>226</v>
      </c>
      <c r="B10" s="191" t="s">
        <v>226</v>
      </c>
      <c r="C10" s="222" t="s">
        <v>25</v>
      </c>
      <c r="D10" s="200" t="s">
        <v>370</v>
      </c>
      <c r="E10" s="428">
        <v>0</v>
      </c>
      <c r="F10" s="428">
        <v>0</v>
      </c>
      <c r="G10" s="428">
        <v>0</v>
      </c>
      <c r="H10" s="418"/>
      <c r="I10" s="418"/>
    </row>
    <row r="11" spans="1:9" ht="63.75">
      <c r="A11" s="248">
        <v>6</v>
      </c>
      <c r="B11" s="191" t="s">
        <v>226</v>
      </c>
      <c r="C11" s="222" t="s">
        <v>25</v>
      </c>
      <c r="D11" s="200" t="s">
        <v>371</v>
      </c>
      <c r="E11" s="266">
        <v>4.2159794826499715</v>
      </c>
      <c r="F11" s="266">
        <v>4.3888346414386197</v>
      </c>
      <c r="G11" s="266">
        <v>4.5643880270961645</v>
      </c>
      <c r="H11" s="234" t="s">
        <v>438</v>
      </c>
      <c r="I11" s="234" t="s">
        <v>443</v>
      </c>
    </row>
    <row r="12" spans="1:9" ht="63.75">
      <c r="A12" s="247">
        <v>7</v>
      </c>
      <c r="B12" s="191" t="s">
        <v>226</v>
      </c>
      <c r="C12" s="222" t="s">
        <v>25</v>
      </c>
      <c r="D12" s="200" t="s">
        <v>372</v>
      </c>
      <c r="E12" s="266">
        <v>3.5977352852219777</v>
      </c>
      <c r="F12" s="266">
        <v>3.7452424319160786</v>
      </c>
      <c r="G12" s="266">
        <v>3.895052129192722</v>
      </c>
      <c r="H12" s="234" t="s">
        <v>438</v>
      </c>
      <c r="I12" s="234" t="s">
        <v>443</v>
      </c>
    </row>
    <row r="13" spans="1:9" ht="63.75" customHeight="1">
      <c r="A13" s="452">
        <v>8</v>
      </c>
      <c r="B13" s="192" t="s">
        <v>226</v>
      </c>
      <c r="C13" s="193" t="s">
        <v>25</v>
      </c>
      <c r="D13" s="200" t="s">
        <v>373</v>
      </c>
      <c r="E13" s="429">
        <v>8.6689252500000008E-2</v>
      </c>
      <c r="F13" s="429">
        <v>9.02435118525E-2</v>
      </c>
      <c r="G13" s="429">
        <v>9.3853252326600009E-2</v>
      </c>
      <c r="H13" s="414" t="s">
        <v>438</v>
      </c>
      <c r="I13" s="414" t="s">
        <v>443</v>
      </c>
    </row>
    <row r="14" spans="1:9" ht="102">
      <c r="A14" s="452" t="s">
        <v>226</v>
      </c>
      <c r="B14" s="192" t="s">
        <v>226</v>
      </c>
      <c r="C14" s="193" t="s">
        <v>25</v>
      </c>
      <c r="D14" s="200" t="s">
        <v>423</v>
      </c>
      <c r="E14" s="429">
        <v>0</v>
      </c>
      <c r="F14" s="429">
        <v>0</v>
      </c>
      <c r="G14" s="429">
        <v>0</v>
      </c>
      <c r="H14" s="415"/>
      <c r="I14" s="415"/>
    </row>
    <row r="15" spans="1:9" ht="102" customHeight="1">
      <c r="A15" s="452" t="s">
        <v>227</v>
      </c>
      <c r="B15" s="192" t="s">
        <v>227</v>
      </c>
      <c r="C15" s="237" t="s">
        <v>25</v>
      </c>
      <c r="D15" s="201" t="s">
        <v>424</v>
      </c>
      <c r="E15" s="429">
        <v>0</v>
      </c>
      <c r="F15" s="429">
        <v>0</v>
      </c>
      <c r="G15" s="429">
        <v>0</v>
      </c>
      <c r="H15" s="416"/>
      <c r="I15" s="416"/>
    </row>
    <row r="16" spans="1:9" ht="76.5" customHeight="1">
      <c r="A16" s="437">
        <v>9</v>
      </c>
      <c r="B16" s="191" t="s">
        <v>226</v>
      </c>
      <c r="C16" s="222" t="s">
        <v>25</v>
      </c>
      <c r="D16" s="200" t="s">
        <v>374</v>
      </c>
      <c r="E16" s="433">
        <v>6.9681557500000019E-2</v>
      </c>
      <c r="F16" s="433">
        <v>7.2538501357500021E-2</v>
      </c>
      <c r="G16" s="433">
        <v>7.5440041411800024E-2</v>
      </c>
      <c r="H16" s="417" t="s">
        <v>438</v>
      </c>
      <c r="I16" s="417" t="s">
        <v>443</v>
      </c>
    </row>
    <row r="17" spans="1:9" ht="69.75" customHeight="1">
      <c r="A17" s="438" t="s">
        <v>227</v>
      </c>
      <c r="B17" s="191" t="s">
        <v>227</v>
      </c>
      <c r="C17" s="236" t="s">
        <v>25</v>
      </c>
      <c r="D17" s="200" t="s">
        <v>375</v>
      </c>
      <c r="E17" s="434">
        <v>0</v>
      </c>
      <c r="F17" s="434">
        <v>0</v>
      </c>
      <c r="G17" s="434">
        <v>0</v>
      </c>
      <c r="H17" s="418"/>
      <c r="I17" s="418"/>
    </row>
    <row r="18" spans="1:9" ht="63.75">
      <c r="A18" s="249">
        <v>10</v>
      </c>
      <c r="B18" s="211" t="s">
        <v>226</v>
      </c>
      <c r="C18" s="194" t="s">
        <v>25</v>
      </c>
      <c r="D18" s="200" t="s">
        <v>376</v>
      </c>
      <c r="E18" s="226">
        <v>0.7297957140000001</v>
      </c>
      <c r="F18" s="226">
        <v>0.75971733827400001</v>
      </c>
      <c r="G18" s="226">
        <v>0.79010603180496009</v>
      </c>
      <c r="H18" s="234" t="s">
        <v>438</v>
      </c>
      <c r="I18" s="234" t="s">
        <v>443</v>
      </c>
    </row>
    <row r="19" spans="1:9" ht="89.25" customHeight="1">
      <c r="A19" s="454">
        <v>11</v>
      </c>
      <c r="B19" s="191" t="s">
        <v>226</v>
      </c>
      <c r="C19" s="222" t="s">
        <v>25</v>
      </c>
      <c r="D19" s="200" t="s">
        <v>377</v>
      </c>
      <c r="E19" s="433">
        <v>20.627931294500002</v>
      </c>
      <c r="F19" s="433">
        <v>21.4736764775745</v>
      </c>
      <c r="G19" s="433">
        <v>22.332623536677481</v>
      </c>
      <c r="H19" s="417" t="s">
        <v>438</v>
      </c>
      <c r="I19" s="417" t="s">
        <v>443</v>
      </c>
    </row>
    <row r="20" spans="1:9" ht="89.25">
      <c r="A20" s="454" t="s">
        <v>226</v>
      </c>
      <c r="B20" s="191" t="s">
        <v>226</v>
      </c>
      <c r="C20" s="222" t="s">
        <v>25</v>
      </c>
      <c r="D20" s="200" t="s">
        <v>378</v>
      </c>
      <c r="E20" s="439">
        <v>0</v>
      </c>
      <c r="F20" s="439">
        <v>0</v>
      </c>
      <c r="G20" s="439">
        <v>0</v>
      </c>
      <c r="H20" s="419"/>
      <c r="I20" s="419"/>
    </row>
    <row r="21" spans="1:9" ht="63.75">
      <c r="A21" s="454" t="s">
        <v>227</v>
      </c>
      <c r="B21" s="211" t="s">
        <v>227</v>
      </c>
      <c r="C21" s="235" t="s">
        <v>25</v>
      </c>
      <c r="D21" s="202" t="s">
        <v>379</v>
      </c>
      <c r="E21" s="439">
        <v>0</v>
      </c>
      <c r="F21" s="439">
        <v>0</v>
      </c>
      <c r="G21" s="439">
        <v>0</v>
      </c>
      <c r="H21" s="419"/>
      <c r="I21" s="419"/>
    </row>
    <row r="22" spans="1:9" ht="63.75">
      <c r="A22" s="454" t="s">
        <v>227</v>
      </c>
      <c r="B22" s="211" t="s">
        <v>227</v>
      </c>
      <c r="C22" s="235" t="s">
        <v>25</v>
      </c>
      <c r="D22" s="202" t="s">
        <v>380</v>
      </c>
      <c r="E22" s="434">
        <v>0</v>
      </c>
      <c r="F22" s="434">
        <v>0</v>
      </c>
      <c r="G22" s="434">
        <v>0</v>
      </c>
      <c r="H22" s="418"/>
      <c r="I22" s="418"/>
    </row>
    <row r="23" spans="1:9" ht="63.75" customHeight="1">
      <c r="A23" s="453">
        <v>12</v>
      </c>
      <c r="B23" s="211" t="s">
        <v>226</v>
      </c>
      <c r="C23" s="194" t="s">
        <v>25</v>
      </c>
      <c r="D23" s="200" t="s">
        <v>381</v>
      </c>
      <c r="E23" s="455">
        <v>0.20560147350000002</v>
      </c>
      <c r="F23" s="455">
        <v>0.21403113391350001</v>
      </c>
      <c r="G23" s="455">
        <v>0.22259237927004002</v>
      </c>
      <c r="H23" s="420" t="s">
        <v>438</v>
      </c>
      <c r="I23" s="420" t="s">
        <v>443</v>
      </c>
    </row>
    <row r="24" spans="1:9" ht="38.25">
      <c r="A24" s="453" t="s">
        <v>227</v>
      </c>
      <c r="B24" s="211" t="s">
        <v>227</v>
      </c>
      <c r="C24" s="235" t="s">
        <v>25</v>
      </c>
      <c r="D24" s="202" t="s">
        <v>384</v>
      </c>
      <c r="E24" s="456">
        <v>0</v>
      </c>
      <c r="F24" s="456">
        <v>0</v>
      </c>
      <c r="G24" s="456">
        <v>0</v>
      </c>
      <c r="H24" s="421"/>
      <c r="I24" s="421"/>
    </row>
    <row r="25" spans="1:9" ht="63.75" customHeight="1">
      <c r="A25" s="457">
        <v>13</v>
      </c>
      <c r="B25" s="192" t="s">
        <v>226</v>
      </c>
      <c r="C25" s="193" t="s">
        <v>25</v>
      </c>
      <c r="D25" s="200" t="s">
        <v>382</v>
      </c>
      <c r="E25" s="459">
        <v>0.21542292265000001</v>
      </c>
      <c r="F25" s="459">
        <v>0.22425526247864999</v>
      </c>
      <c r="G25" s="459">
        <v>0.233225472977796</v>
      </c>
      <c r="H25" s="420" t="s">
        <v>438</v>
      </c>
      <c r="I25" s="420" t="s">
        <v>443</v>
      </c>
    </row>
    <row r="26" spans="1:9" ht="51">
      <c r="A26" s="458" t="s">
        <v>28</v>
      </c>
      <c r="B26" s="192" t="s">
        <v>28</v>
      </c>
      <c r="C26" s="193" t="s">
        <v>22</v>
      </c>
      <c r="D26" s="201" t="s">
        <v>385</v>
      </c>
      <c r="E26" s="460">
        <v>0</v>
      </c>
      <c r="F26" s="460">
        <v>0</v>
      </c>
      <c r="G26" s="460">
        <v>0</v>
      </c>
      <c r="H26" s="421"/>
      <c r="I26" s="421"/>
    </row>
    <row r="27" spans="1:9" ht="153">
      <c r="A27" s="250">
        <v>14</v>
      </c>
      <c r="B27" s="212" t="s">
        <v>43</v>
      </c>
      <c r="C27" s="209" t="s">
        <v>425</v>
      </c>
      <c r="D27" s="210" t="s">
        <v>386</v>
      </c>
      <c r="E27" s="240">
        <v>116.74034899999999</v>
      </c>
      <c r="F27" s="240">
        <v>103.140891</v>
      </c>
      <c r="G27" s="240">
        <v>90.413561999999999</v>
      </c>
      <c r="H27" s="234" t="s">
        <v>438</v>
      </c>
      <c r="I27" s="234" t="s">
        <v>443</v>
      </c>
    </row>
    <row r="28" spans="1:9" ht="56.25" customHeight="1">
      <c r="A28" s="437">
        <v>15</v>
      </c>
      <c r="B28" s="191" t="s">
        <v>226</v>
      </c>
      <c r="C28" s="222" t="s">
        <v>25</v>
      </c>
      <c r="D28" s="200" t="s">
        <v>383</v>
      </c>
      <c r="E28" s="433">
        <v>8.0979468295000014</v>
      </c>
      <c r="F28" s="433">
        <v>8.4299626495095001</v>
      </c>
      <c r="G28" s="433">
        <v>8.7671611554898803</v>
      </c>
      <c r="H28" s="420" t="s">
        <v>438</v>
      </c>
      <c r="I28" s="420" t="s">
        <v>443</v>
      </c>
    </row>
    <row r="29" spans="1:9" ht="41.25" customHeight="1">
      <c r="A29" s="438" t="s">
        <v>227</v>
      </c>
      <c r="B29" s="191" t="s">
        <v>227</v>
      </c>
      <c r="C29" s="236" t="s">
        <v>25</v>
      </c>
      <c r="D29" s="200" t="s">
        <v>390</v>
      </c>
      <c r="E29" s="434">
        <v>0</v>
      </c>
      <c r="F29" s="434">
        <v>0</v>
      </c>
      <c r="G29" s="434">
        <v>0</v>
      </c>
      <c r="H29" s="421"/>
      <c r="I29" s="421"/>
    </row>
    <row r="30" spans="1:9" ht="63.75">
      <c r="A30" s="251">
        <v>16</v>
      </c>
      <c r="B30" s="191" t="s">
        <v>227</v>
      </c>
      <c r="C30" s="206" t="s">
        <v>25</v>
      </c>
      <c r="D30" s="207" t="s">
        <v>387</v>
      </c>
      <c r="E30" s="227">
        <v>0.41776283475000003</v>
      </c>
      <c r="F30" s="227">
        <v>0.43489111097475003</v>
      </c>
      <c r="G30" s="227">
        <v>0.45228675541374003</v>
      </c>
      <c r="H30" s="234" t="s">
        <v>438</v>
      </c>
      <c r="I30" s="234" t="s">
        <v>443</v>
      </c>
    </row>
    <row r="31" spans="1:9" ht="63.75">
      <c r="A31" s="252">
        <v>17</v>
      </c>
      <c r="B31" s="211" t="s">
        <v>227</v>
      </c>
      <c r="C31" s="235" t="s">
        <v>25</v>
      </c>
      <c r="D31" s="202" t="s">
        <v>388</v>
      </c>
      <c r="E31" s="242">
        <v>13.3353047598</v>
      </c>
      <c r="F31" s="242">
        <v>13.882052254951798</v>
      </c>
      <c r="G31" s="242">
        <v>14.437334345149871</v>
      </c>
      <c r="H31" s="234" t="s">
        <v>438</v>
      </c>
      <c r="I31" s="234" t="s">
        <v>443</v>
      </c>
    </row>
    <row r="32" spans="1:9" ht="122.25" customHeight="1">
      <c r="A32" s="253">
        <v>18</v>
      </c>
      <c r="B32" s="211" t="s">
        <v>227</v>
      </c>
      <c r="C32" s="235" t="s">
        <v>25</v>
      </c>
      <c r="D32" s="202" t="s">
        <v>389</v>
      </c>
      <c r="E32" s="240">
        <v>17.651464669953</v>
      </c>
      <c r="F32" s="240">
        <v>18.375174721421072</v>
      </c>
      <c r="G32" s="240">
        <v>19.110181710277914</v>
      </c>
      <c r="H32" s="234" t="s">
        <v>438</v>
      </c>
      <c r="I32" s="234" t="s">
        <v>443</v>
      </c>
    </row>
    <row r="33" spans="1:9" ht="63.75">
      <c r="A33" s="253">
        <v>19</v>
      </c>
      <c r="B33" s="211" t="s">
        <v>28</v>
      </c>
      <c r="C33" s="235" t="s">
        <v>25</v>
      </c>
      <c r="D33" s="202" t="s">
        <v>426</v>
      </c>
      <c r="E33" s="242">
        <v>3.075854669915</v>
      </c>
      <c r="F33" s="242">
        <v>3.2019647113815148</v>
      </c>
      <c r="G33" s="242">
        <v>3.3300432998367757</v>
      </c>
      <c r="H33" s="234" t="s">
        <v>438</v>
      </c>
      <c r="I33" s="234" t="s">
        <v>443</v>
      </c>
    </row>
    <row r="34" spans="1:9" ht="63.75">
      <c r="A34" s="253">
        <v>20</v>
      </c>
      <c r="B34" s="211" t="s">
        <v>28</v>
      </c>
      <c r="C34" s="235" t="s">
        <v>25</v>
      </c>
      <c r="D34" s="202" t="s">
        <v>429</v>
      </c>
      <c r="E34" s="242">
        <v>0.16184676977081303</v>
      </c>
      <c r="F34" s="242">
        <v>0.16848248733141635</v>
      </c>
      <c r="G34" s="242">
        <v>0.17522178682467301</v>
      </c>
      <c r="H34" s="234" t="s">
        <v>438</v>
      </c>
      <c r="I34" s="234" t="s">
        <v>443</v>
      </c>
    </row>
    <row r="35" spans="1:9" ht="63.75">
      <c r="A35" s="253">
        <v>21</v>
      </c>
      <c r="B35" s="211" t="s">
        <v>28</v>
      </c>
      <c r="C35" s="235" t="s">
        <v>25</v>
      </c>
      <c r="D35" s="202" t="s">
        <v>428</v>
      </c>
      <c r="E35" s="240">
        <v>1.7767362032355487</v>
      </c>
      <c r="F35" s="240">
        <v>1.849582387568206</v>
      </c>
      <c r="G35" s="240">
        <v>1.9235656830709342</v>
      </c>
      <c r="H35" s="234" t="s">
        <v>438</v>
      </c>
      <c r="I35" s="234" t="s">
        <v>443</v>
      </c>
    </row>
    <row r="36" spans="1:9" ht="127.5" customHeight="1">
      <c r="A36" s="453">
        <v>22</v>
      </c>
      <c r="B36" s="211" t="s">
        <v>28</v>
      </c>
      <c r="C36" s="235" t="s">
        <v>25</v>
      </c>
      <c r="D36" s="202" t="s">
        <v>427</v>
      </c>
      <c r="E36" s="461">
        <v>128.06090281000002</v>
      </c>
      <c r="F36" s="461">
        <v>133.31139982521</v>
      </c>
      <c r="G36" s="461">
        <v>138.64385581821841</v>
      </c>
      <c r="H36" s="420" t="s">
        <v>438</v>
      </c>
      <c r="I36" s="420" t="s">
        <v>443</v>
      </c>
    </row>
    <row r="37" spans="1:9" ht="114.75">
      <c r="A37" s="453" t="s">
        <v>28</v>
      </c>
      <c r="B37" s="211" t="s">
        <v>28</v>
      </c>
      <c r="C37" s="235" t="s">
        <v>25</v>
      </c>
      <c r="D37" s="202" t="s">
        <v>430</v>
      </c>
      <c r="E37" s="462">
        <v>0</v>
      </c>
      <c r="F37" s="462">
        <v>0</v>
      </c>
      <c r="G37" s="462">
        <v>0</v>
      </c>
      <c r="H37" s="422"/>
      <c r="I37" s="422"/>
    </row>
    <row r="38" spans="1:9" ht="102">
      <c r="A38" s="453" t="s">
        <v>28</v>
      </c>
      <c r="B38" s="211" t="s">
        <v>28</v>
      </c>
      <c r="C38" s="235" t="s">
        <v>25</v>
      </c>
      <c r="D38" s="202" t="s">
        <v>431</v>
      </c>
      <c r="E38" s="463">
        <v>0</v>
      </c>
      <c r="F38" s="463">
        <v>0</v>
      </c>
      <c r="G38" s="463">
        <v>0</v>
      </c>
      <c r="H38" s="421"/>
      <c r="I38" s="421"/>
    </row>
    <row r="39" spans="1:9" ht="63.75">
      <c r="A39" s="252">
        <v>23</v>
      </c>
      <c r="B39" s="192" t="s">
        <v>28</v>
      </c>
      <c r="C39" s="237" t="s">
        <v>25</v>
      </c>
      <c r="D39" s="201" t="s">
        <v>432</v>
      </c>
      <c r="E39" s="195">
        <v>1.37</v>
      </c>
      <c r="F39" s="195">
        <v>1.43</v>
      </c>
      <c r="G39" s="195">
        <v>1.49</v>
      </c>
      <c r="H39" s="234" t="s">
        <v>438</v>
      </c>
      <c r="I39" s="234" t="s">
        <v>363</v>
      </c>
    </row>
    <row r="40" spans="1:9" ht="114.75">
      <c r="A40" s="252">
        <v>24</v>
      </c>
      <c r="B40" s="192" t="s">
        <v>360</v>
      </c>
      <c r="C40" s="193" t="s">
        <v>22</v>
      </c>
      <c r="D40" s="201" t="s">
        <v>433</v>
      </c>
      <c r="E40" s="241">
        <v>15</v>
      </c>
      <c r="F40" s="241">
        <v>15</v>
      </c>
      <c r="G40" s="241">
        <v>15</v>
      </c>
      <c r="H40" s="234" t="s">
        <v>438</v>
      </c>
      <c r="I40" s="234" t="s">
        <v>448</v>
      </c>
    </row>
    <row r="41" spans="1:9" ht="63.75">
      <c r="A41" s="252">
        <v>25</v>
      </c>
      <c r="B41" s="192" t="s">
        <v>28</v>
      </c>
      <c r="C41" s="193" t="s">
        <v>22</v>
      </c>
      <c r="D41" s="201" t="s">
        <v>391</v>
      </c>
      <c r="E41" s="241" t="s">
        <v>440</v>
      </c>
      <c r="F41" s="241" t="s">
        <v>440</v>
      </c>
      <c r="G41" s="241" t="s">
        <v>440</v>
      </c>
      <c r="H41" s="234"/>
      <c r="I41" s="234" t="s">
        <v>445</v>
      </c>
    </row>
    <row r="42" spans="1:9" ht="76.5">
      <c r="A42" s="252">
        <v>26</v>
      </c>
      <c r="B42" s="192" t="s">
        <v>28</v>
      </c>
      <c r="C42" s="193" t="s">
        <v>22</v>
      </c>
      <c r="D42" s="201" t="s">
        <v>392</v>
      </c>
      <c r="E42" s="241">
        <v>2.33</v>
      </c>
      <c r="F42" s="241">
        <v>2.4300000000000002</v>
      </c>
      <c r="G42" s="241">
        <v>2.5299999999999998</v>
      </c>
      <c r="H42" s="234" t="s">
        <v>438</v>
      </c>
      <c r="I42" s="234" t="s">
        <v>363</v>
      </c>
    </row>
    <row r="43" spans="1:9" ht="127.5">
      <c r="A43" s="252">
        <v>27</v>
      </c>
      <c r="B43" s="192" t="s">
        <v>313</v>
      </c>
      <c r="C43" s="193" t="s">
        <v>22</v>
      </c>
      <c r="D43" s="201" t="s">
        <v>393</v>
      </c>
      <c r="E43" s="241" t="s">
        <v>440</v>
      </c>
      <c r="F43" s="241" t="s">
        <v>440</v>
      </c>
      <c r="G43" s="241" t="s">
        <v>440</v>
      </c>
      <c r="H43" s="234"/>
      <c r="I43" s="234" t="s">
        <v>445</v>
      </c>
    </row>
    <row r="44" spans="1:9" ht="63.75">
      <c r="A44" s="253">
        <v>28</v>
      </c>
      <c r="B44" s="211" t="s">
        <v>28</v>
      </c>
      <c r="C44" s="194" t="s">
        <v>22</v>
      </c>
      <c r="D44" s="202" t="s">
        <v>394</v>
      </c>
      <c r="E44" s="224">
        <v>2.1903683840917672</v>
      </c>
      <c r="F44" s="224">
        <v>2.2801734878395292</v>
      </c>
      <c r="G44" s="224">
        <v>2.3713804273531105</v>
      </c>
      <c r="H44" s="234" t="s">
        <v>438</v>
      </c>
      <c r="I44" s="234" t="s">
        <v>443</v>
      </c>
    </row>
    <row r="45" spans="1:9" ht="63.75">
      <c r="A45" s="253">
        <v>30</v>
      </c>
      <c r="B45" s="211" t="s">
        <v>35</v>
      </c>
      <c r="C45" s="235" t="s">
        <v>228</v>
      </c>
      <c r="D45" s="202" t="s">
        <v>449</v>
      </c>
      <c r="E45" s="224">
        <v>126.192244</v>
      </c>
      <c r="F45" s="224">
        <v>134.52093199999999</v>
      </c>
      <c r="G45" s="224">
        <v>143.302795</v>
      </c>
      <c r="H45" s="234" t="s">
        <v>438</v>
      </c>
      <c r="I45" s="234" t="s">
        <v>443</v>
      </c>
    </row>
    <row r="46" spans="1:9" ht="63.75">
      <c r="A46" s="253">
        <v>31</v>
      </c>
      <c r="B46" s="211" t="s">
        <v>35</v>
      </c>
      <c r="C46" s="235" t="s">
        <v>228</v>
      </c>
      <c r="D46" s="202" t="s">
        <v>450</v>
      </c>
      <c r="E46" s="224">
        <v>42.683191000000001</v>
      </c>
      <c r="F46" s="224">
        <v>45.500281999999999</v>
      </c>
      <c r="G46" s="224">
        <v>48.470654000000003</v>
      </c>
      <c r="H46" s="234" t="s">
        <v>438</v>
      </c>
      <c r="I46" s="234" t="s">
        <v>443</v>
      </c>
    </row>
    <row r="47" spans="1:9" ht="63.75">
      <c r="A47" s="253">
        <v>32</v>
      </c>
      <c r="B47" s="211" t="s">
        <v>35</v>
      </c>
      <c r="C47" s="194" t="s">
        <v>25</v>
      </c>
      <c r="D47" s="202" t="s">
        <v>435</v>
      </c>
      <c r="E47" s="224">
        <v>2.3409810000000002</v>
      </c>
      <c r="F47" s="224">
        <v>2.4954860000000001</v>
      </c>
      <c r="G47" s="224">
        <v>2.658398</v>
      </c>
      <c r="H47" s="234" t="s">
        <v>438</v>
      </c>
      <c r="I47" s="234" t="s">
        <v>443</v>
      </c>
    </row>
    <row r="48" spans="1:9" ht="63.75">
      <c r="A48" s="253">
        <v>33</v>
      </c>
      <c r="B48" s="211" t="s">
        <v>35</v>
      </c>
      <c r="C48" s="194" t="s">
        <v>25</v>
      </c>
      <c r="D48" s="202" t="s">
        <v>436</v>
      </c>
      <c r="E48" s="224">
        <v>94.620766000000003</v>
      </c>
      <c r="F48" s="224">
        <v>103.41384499999999</v>
      </c>
      <c r="G48" s="224">
        <v>112.94709400000001</v>
      </c>
      <c r="H48" s="234" t="s">
        <v>438</v>
      </c>
      <c r="I48" s="234" t="s">
        <v>443</v>
      </c>
    </row>
    <row r="49" spans="1:9" ht="89.25">
      <c r="A49" s="252">
        <v>35</v>
      </c>
      <c r="B49" s="192" t="s">
        <v>362</v>
      </c>
      <c r="C49" s="193" t="s">
        <v>22</v>
      </c>
      <c r="D49" s="202" t="s">
        <v>395</v>
      </c>
      <c r="E49" s="241">
        <v>21.77</v>
      </c>
      <c r="F49" s="241">
        <v>22.06</v>
      </c>
      <c r="G49" s="241">
        <v>22.94</v>
      </c>
      <c r="H49" s="234" t="s">
        <v>438</v>
      </c>
      <c r="I49" s="229" t="s">
        <v>363</v>
      </c>
    </row>
    <row r="50" spans="1:9" ht="102">
      <c r="A50" s="253">
        <v>36</v>
      </c>
      <c r="B50" s="216" t="s">
        <v>23</v>
      </c>
      <c r="C50" s="217" t="s">
        <v>25</v>
      </c>
      <c r="D50" s="264" t="s">
        <v>396</v>
      </c>
      <c r="E50" s="267">
        <v>25.683260000000001</v>
      </c>
      <c r="F50" s="267">
        <v>27.378354999999999</v>
      </c>
      <c r="G50" s="267">
        <v>29.165683000000001</v>
      </c>
      <c r="H50" s="234" t="s">
        <v>438</v>
      </c>
      <c r="I50" s="234" t="s">
        <v>443</v>
      </c>
    </row>
    <row r="51" spans="1:9" ht="140.25">
      <c r="A51" s="245">
        <v>37</v>
      </c>
      <c r="B51" s="212" t="s">
        <v>28</v>
      </c>
      <c r="C51" s="209" t="s">
        <v>25</v>
      </c>
      <c r="D51" s="210" t="s">
        <v>401</v>
      </c>
      <c r="E51" s="240">
        <v>4.17</v>
      </c>
      <c r="F51" s="240">
        <v>4.3499999999999996</v>
      </c>
      <c r="G51" s="240">
        <v>4.5199999999999996</v>
      </c>
      <c r="H51" s="234" t="s">
        <v>438</v>
      </c>
      <c r="I51" s="234" t="s">
        <v>363</v>
      </c>
    </row>
    <row r="52" spans="1:9" ht="76.5">
      <c r="A52" s="253">
        <v>38</v>
      </c>
      <c r="B52" s="211" t="s">
        <v>35</v>
      </c>
      <c r="C52" s="194" t="s">
        <v>25</v>
      </c>
      <c r="D52" s="202" t="s">
        <v>397</v>
      </c>
      <c r="E52" s="226">
        <v>2.4105850000000002</v>
      </c>
      <c r="F52" s="226">
        <v>2.5696829999999999</v>
      </c>
      <c r="G52" s="226">
        <v>2.7374390000000002</v>
      </c>
      <c r="H52" s="234" t="s">
        <v>438</v>
      </c>
      <c r="I52" s="234" t="s">
        <v>443</v>
      </c>
    </row>
    <row r="53" spans="1:9" ht="381" customHeight="1">
      <c r="A53" s="253">
        <v>39</v>
      </c>
      <c r="B53" s="211" t="s">
        <v>35</v>
      </c>
      <c r="C53" s="194" t="s">
        <v>25</v>
      </c>
      <c r="D53" s="202" t="s">
        <v>400</v>
      </c>
      <c r="E53" s="226">
        <v>0.26434806710769732</v>
      </c>
      <c r="F53" s="226">
        <v>0.28179503953680535</v>
      </c>
      <c r="G53" s="226">
        <v>0.30019132420536676</v>
      </c>
      <c r="H53" s="234" t="s">
        <v>438</v>
      </c>
      <c r="I53" s="234" t="s">
        <v>443</v>
      </c>
    </row>
    <row r="54" spans="1:9" ht="88.5" customHeight="1">
      <c r="A54" s="253">
        <v>40</v>
      </c>
      <c r="B54" s="211" t="s">
        <v>35</v>
      </c>
      <c r="C54" s="194" t="s">
        <v>25</v>
      </c>
      <c r="D54" s="202" t="s">
        <v>399</v>
      </c>
      <c r="E54" s="226">
        <v>0.24457400000000001</v>
      </c>
      <c r="F54" s="226">
        <v>0.29535699999999998</v>
      </c>
      <c r="G54" s="226">
        <v>0.28759000000000001</v>
      </c>
      <c r="H54" s="234" t="s">
        <v>438</v>
      </c>
      <c r="I54" s="234" t="s">
        <v>443</v>
      </c>
    </row>
    <row r="55" spans="1:9" ht="63.75">
      <c r="A55" s="437">
        <v>41</v>
      </c>
      <c r="B55" s="191" t="s">
        <v>35</v>
      </c>
      <c r="C55" s="222" t="s">
        <v>25</v>
      </c>
      <c r="D55" s="200" t="s">
        <v>398</v>
      </c>
      <c r="E55" s="433">
        <v>49.05</v>
      </c>
      <c r="F55" s="433">
        <v>51.11</v>
      </c>
      <c r="G55" s="433">
        <v>53.15</v>
      </c>
      <c r="H55" s="417" t="s">
        <v>438</v>
      </c>
      <c r="I55" s="417" t="s">
        <v>443</v>
      </c>
    </row>
    <row r="56" spans="1:9" s="215" customFormat="1" ht="213.75" customHeight="1">
      <c r="A56" s="438" t="s">
        <v>35</v>
      </c>
      <c r="B56" s="191" t="s">
        <v>35</v>
      </c>
      <c r="C56" s="222" t="s">
        <v>25</v>
      </c>
      <c r="D56" s="200" t="s">
        <v>402</v>
      </c>
      <c r="E56" s="434"/>
      <c r="F56" s="434"/>
      <c r="G56" s="434"/>
      <c r="H56" s="418"/>
      <c r="I56" s="418"/>
    </row>
    <row r="57" spans="1:9" s="215" customFormat="1" ht="63.75">
      <c r="A57" s="254">
        <v>42</v>
      </c>
      <c r="B57" s="191" t="s">
        <v>35</v>
      </c>
      <c r="C57" s="222" t="s">
        <v>25</v>
      </c>
      <c r="D57" s="200" t="s">
        <v>403</v>
      </c>
      <c r="E57" s="239">
        <v>51.951126000000002</v>
      </c>
      <c r="F57" s="239">
        <v>55.912399000000001</v>
      </c>
      <c r="G57" s="239">
        <v>57.310209</v>
      </c>
      <c r="H57" s="234" t="s">
        <v>438</v>
      </c>
      <c r="I57" s="234" t="s">
        <v>443</v>
      </c>
    </row>
    <row r="58" spans="1:9" ht="85.5" customHeight="1">
      <c r="A58" s="253">
        <v>43</v>
      </c>
      <c r="B58" s="211" t="s">
        <v>35</v>
      </c>
      <c r="C58" s="194" t="s">
        <v>25</v>
      </c>
      <c r="D58" s="200" t="s">
        <v>404</v>
      </c>
      <c r="E58" s="224">
        <v>18.749061999999999</v>
      </c>
      <c r="F58" s="224">
        <v>19.986501000000001</v>
      </c>
      <c r="G58" s="224">
        <v>21.291269</v>
      </c>
      <c r="H58" s="234" t="s">
        <v>438</v>
      </c>
      <c r="I58" s="234" t="s">
        <v>443</v>
      </c>
    </row>
    <row r="59" spans="1:9" ht="127.5">
      <c r="A59" s="253">
        <v>44</v>
      </c>
      <c r="B59" s="211" t="s">
        <v>35</v>
      </c>
      <c r="C59" s="194" t="s">
        <v>22</v>
      </c>
      <c r="D59" s="200" t="s">
        <v>437</v>
      </c>
      <c r="E59" s="226">
        <v>11.463253999999999</v>
      </c>
      <c r="F59" s="226">
        <v>12.201946</v>
      </c>
      <c r="G59" s="226">
        <v>12.998519999999999</v>
      </c>
      <c r="H59" s="234" t="s">
        <v>438</v>
      </c>
      <c r="I59" s="234" t="s">
        <v>443</v>
      </c>
    </row>
    <row r="60" spans="1:9" ht="409.5" customHeight="1">
      <c r="A60" s="253">
        <v>45</v>
      </c>
      <c r="B60" s="211" t="s">
        <v>35</v>
      </c>
      <c r="C60" s="194" t="s">
        <v>22</v>
      </c>
      <c r="D60" s="200" t="s">
        <v>405</v>
      </c>
      <c r="E60" s="226">
        <v>2.1810554246736148E-2</v>
      </c>
      <c r="F60" s="226">
        <v>2.3250050827020731E-2</v>
      </c>
      <c r="G60" s="226">
        <v>2.4767872270135705E-2</v>
      </c>
      <c r="H60" s="234" t="s">
        <v>438</v>
      </c>
      <c r="I60" s="234" t="s">
        <v>443</v>
      </c>
    </row>
    <row r="61" spans="1:9" ht="98.25" customHeight="1">
      <c r="A61" s="253">
        <v>46</v>
      </c>
      <c r="B61" s="211" t="s">
        <v>35</v>
      </c>
      <c r="C61" s="194" t="s">
        <v>25</v>
      </c>
      <c r="D61" s="200" t="s">
        <v>406</v>
      </c>
      <c r="E61" s="224">
        <v>47.548329000000003</v>
      </c>
      <c r="F61" s="224">
        <v>50.686518999999997</v>
      </c>
      <c r="G61" s="224">
        <v>53.995462000000003</v>
      </c>
      <c r="H61" s="234" t="s">
        <v>438</v>
      </c>
      <c r="I61" s="234" t="s">
        <v>443</v>
      </c>
    </row>
    <row r="62" spans="1:9" ht="122.25" customHeight="1">
      <c r="A62" s="255">
        <v>56</v>
      </c>
      <c r="B62" s="231" t="s">
        <v>28</v>
      </c>
      <c r="C62" s="232" t="s">
        <v>44</v>
      </c>
      <c r="D62" s="263" t="s">
        <v>407</v>
      </c>
      <c r="E62" s="238">
        <v>4.84</v>
      </c>
      <c r="F62" s="238">
        <v>0</v>
      </c>
      <c r="G62" s="238">
        <v>0</v>
      </c>
      <c r="H62" s="234" t="s">
        <v>438</v>
      </c>
      <c r="I62" s="234" t="s">
        <v>446</v>
      </c>
    </row>
    <row r="63" spans="1:9" ht="91.5" customHeight="1">
      <c r="A63" s="467">
        <v>57</v>
      </c>
      <c r="B63" s="213" t="s">
        <v>28</v>
      </c>
      <c r="C63" s="42" t="s">
        <v>25</v>
      </c>
      <c r="D63" s="425" t="s">
        <v>408</v>
      </c>
      <c r="E63" s="427">
        <v>0.5</v>
      </c>
      <c r="F63" s="427">
        <v>0</v>
      </c>
      <c r="G63" s="427">
        <v>0</v>
      </c>
      <c r="H63" s="423" t="s">
        <v>438</v>
      </c>
      <c r="I63" s="423" t="s">
        <v>446</v>
      </c>
    </row>
    <row r="64" spans="1:9" ht="98.25" customHeight="1">
      <c r="A64" s="468" t="s">
        <v>28</v>
      </c>
      <c r="B64" s="213" t="s">
        <v>28</v>
      </c>
      <c r="C64" s="209" t="s">
        <v>44</v>
      </c>
      <c r="D64" s="426"/>
      <c r="E64" s="428"/>
      <c r="F64" s="428"/>
      <c r="G64" s="428"/>
      <c r="H64" s="424"/>
      <c r="I64" s="424"/>
    </row>
    <row r="65" spans="1:9" ht="89.25">
      <c r="A65" s="256">
        <v>58</v>
      </c>
      <c r="B65" s="214" t="s">
        <v>23</v>
      </c>
      <c r="C65" s="196" t="s">
        <v>22</v>
      </c>
      <c r="D65" s="203" t="s">
        <v>409</v>
      </c>
      <c r="E65" s="227">
        <v>3.9360532966923989</v>
      </c>
      <c r="F65" s="227">
        <v>4.0974314818567867</v>
      </c>
      <c r="G65" s="227">
        <v>4.2613287411310585</v>
      </c>
      <c r="H65" s="234" t="s">
        <v>438</v>
      </c>
      <c r="I65" s="234" t="s">
        <v>443</v>
      </c>
    </row>
    <row r="66" spans="1:9" ht="76.5">
      <c r="A66" s="257">
        <v>59</v>
      </c>
      <c r="B66" s="213" t="s">
        <v>35</v>
      </c>
      <c r="C66" s="42" t="s">
        <v>434</v>
      </c>
      <c r="D66" s="243" t="s">
        <v>451</v>
      </c>
      <c r="E66" s="195">
        <v>15.26</v>
      </c>
      <c r="F66" s="195">
        <v>0</v>
      </c>
      <c r="G66" s="195">
        <v>0</v>
      </c>
      <c r="H66" s="234" t="s">
        <v>438</v>
      </c>
      <c r="I66" s="234" t="s">
        <v>446</v>
      </c>
    </row>
    <row r="67" spans="1:9" ht="63.75">
      <c r="A67" s="245">
        <v>60</v>
      </c>
      <c r="B67" s="212" t="s">
        <v>35</v>
      </c>
      <c r="C67" s="209" t="s">
        <v>40</v>
      </c>
      <c r="D67" s="258" t="s">
        <v>39</v>
      </c>
      <c r="E67" s="240">
        <v>44.346741000000002</v>
      </c>
      <c r="F67" s="240">
        <v>43.627631000000001</v>
      </c>
      <c r="G67" s="240">
        <v>41.464314000000002</v>
      </c>
      <c r="H67" s="234" t="s">
        <v>438</v>
      </c>
      <c r="I67" s="234" t="s">
        <v>443</v>
      </c>
    </row>
    <row r="68" spans="1:9" ht="63.75">
      <c r="A68" s="245">
        <v>61</v>
      </c>
      <c r="B68" s="212" t="s">
        <v>19</v>
      </c>
      <c r="C68" s="209" t="s">
        <v>18</v>
      </c>
      <c r="D68" s="210" t="s">
        <v>410</v>
      </c>
      <c r="E68" s="240">
        <v>7.3</v>
      </c>
      <c r="F68" s="240">
        <v>7.6</v>
      </c>
      <c r="G68" s="240">
        <v>7.9</v>
      </c>
      <c r="H68" s="234" t="s">
        <v>438</v>
      </c>
      <c r="I68" s="234" t="s">
        <v>363</v>
      </c>
    </row>
    <row r="69" spans="1:9" ht="76.5">
      <c r="A69" s="257">
        <v>63</v>
      </c>
      <c r="B69" s="212" t="s">
        <v>28</v>
      </c>
      <c r="C69" s="209" t="s">
        <v>25</v>
      </c>
      <c r="D69" s="210" t="s">
        <v>411</v>
      </c>
      <c r="E69" s="240">
        <v>0.69657907089462912</v>
      </c>
      <c r="F69" s="240">
        <v>0.72513881280130887</v>
      </c>
      <c r="G69" s="240">
        <v>0.75414436531336126</v>
      </c>
      <c r="H69" s="234" t="s">
        <v>438</v>
      </c>
      <c r="I69" s="234" t="s">
        <v>443</v>
      </c>
    </row>
    <row r="70" spans="1:9" ht="51" customHeight="1">
      <c r="A70" s="257">
        <v>64</v>
      </c>
      <c r="B70" s="212" t="s">
        <v>289</v>
      </c>
      <c r="C70" s="209" t="s">
        <v>25</v>
      </c>
      <c r="D70" s="210" t="s">
        <v>412</v>
      </c>
      <c r="E70" s="209" t="s">
        <v>441</v>
      </c>
      <c r="F70" s="209" t="s">
        <v>441</v>
      </c>
      <c r="G70" s="209" t="s">
        <v>441</v>
      </c>
      <c r="H70" s="268"/>
      <c r="I70" s="234" t="s">
        <v>444</v>
      </c>
    </row>
    <row r="71" spans="1:9" ht="51">
      <c r="A71" s="257">
        <v>65</v>
      </c>
      <c r="B71" s="212" t="s">
        <v>289</v>
      </c>
      <c r="C71" s="209" t="s">
        <v>25</v>
      </c>
      <c r="D71" s="210" t="s">
        <v>413</v>
      </c>
      <c r="E71" s="209" t="s">
        <v>441</v>
      </c>
      <c r="F71" s="209" t="s">
        <v>441</v>
      </c>
      <c r="G71" s="209" t="s">
        <v>441</v>
      </c>
      <c r="H71" s="268"/>
      <c r="I71" s="234" t="s">
        <v>444</v>
      </c>
    </row>
    <row r="72" spans="1:9" ht="63.75">
      <c r="A72" s="257">
        <v>66</v>
      </c>
      <c r="B72" s="212" t="s">
        <v>289</v>
      </c>
      <c r="C72" s="209" t="s">
        <v>25</v>
      </c>
      <c r="D72" s="210" t="s">
        <v>414</v>
      </c>
      <c r="E72" s="209" t="s">
        <v>441</v>
      </c>
      <c r="F72" s="209" t="s">
        <v>441</v>
      </c>
      <c r="G72" s="209" t="s">
        <v>441</v>
      </c>
      <c r="H72" s="268"/>
      <c r="I72" s="234" t="s">
        <v>444</v>
      </c>
    </row>
    <row r="73" spans="1:9" ht="51">
      <c r="A73" s="257">
        <v>67</v>
      </c>
      <c r="B73" s="212" t="s">
        <v>289</v>
      </c>
      <c r="C73" s="209" t="s">
        <v>25</v>
      </c>
      <c r="D73" s="210" t="s">
        <v>415</v>
      </c>
      <c r="E73" s="209" t="s">
        <v>441</v>
      </c>
      <c r="F73" s="209" t="s">
        <v>441</v>
      </c>
      <c r="G73" s="209" t="s">
        <v>441</v>
      </c>
      <c r="H73" s="268"/>
      <c r="I73" s="234" t="s">
        <v>444</v>
      </c>
    </row>
    <row r="74" spans="1:9" ht="38.25">
      <c r="A74" s="257">
        <v>68</v>
      </c>
      <c r="B74" s="212" t="s">
        <v>289</v>
      </c>
      <c r="C74" s="209" t="s">
        <v>25</v>
      </c>
      <c r="D74" s="210" t="s">
        <v>416</v>
      </c>
      <c r="E74" s="209" t="s">
        <v>441</v>
      </c>
      <c r="F74" s="209" t="s">
        <v>441</v>
      </c>
      <c r="G74" s="209" t="s">
        <v>441</v>
      </c>
      <c r="H74" s="268"/>
      <c r="I74" s="234" t="s">
        <v>444</v>
      </c>
    </row>
    <row r="75" spans="1:9" ht="63.75">
      <c r="A75" s="257">
        <v>69</v>
      </c>
      <c r="B75" s="212" t="s">
        <v>289</v>
      </c>
      <c r="C75" s="209" t="s">
        <v>25</v>
      </c>
      <c r="D75" s="210" t="s">
        <v>417</v>
      </c>
      <c r="E75" s="209" t="s">
        <v>441</v>
      </c>
      <c r="F75" s="209" t="s">
        <v>441</v>
      </c>
      <c r="G75" s="209" t="s">
        <v>441</v>
      </c>
      <c r="H75" s="268"/>
      <c r="I75" s="234" t="s">
        <v>444</v>
      </c>
    </row>
    <row r="76" spans="1:9" ht="76.5">
      <c r="A76" s="257">
        <v>70</v>
      </c>
      <c r="B76" s="212" t="s">
        <v>289</v>
      </c>
      <c r="C76" s="209" t="s">
        <v>25</v>
      </c>
      <c r="D76" s="210" t="s">
        <v>418</v>
      </c>
      <c r="E76" s="209" t="s">
        <v>441</v>
      </c>
      <c r="F76" s="209" t="s">
        <v>441</v>
      </c>
      <c r="G76" s="209" t="s">
        <v>441</v>
      </c>
      <c r="H76" s="268"/>
      <c r="I76" s="234" t="s">
        <v>444</v>
      </c>
    </row>
    <row r="77" spans="1:9" ht="102">
      <c r="A77" s="257">
        <v>71</v>
      </c>
      <c r="B77" s="212" t="s">
        <v>289</v>
      </c>
      <c r="C77" s="209" t="s">
        <v>22</v>
      </c>
      <c r="D77" s="210" t="s">
        <v>419</v>
      </c>
      <c r="E77" s="209" t="s">
        <v>441</v>
      </c>
      <c r="F77" s="209" t="s">
        <v>441</v>
      </c>
      <c r="G77" s="209" t="s">
        <v>441</v>
      </c>
      <c r="H77" s="268"/>
      <c r="I77" s="234" t="s">
        <v>444</v>
      </c>
    </row>
    <row r="78" spans="1:9" ht="63.75">
      <c r="A78" s="257">
        <v>72</v>
      </c>
      <c r="B78" s="212" t="s">
        <v>23</v>
      </c>
      <c r="C78" s="209" t="s">
        <v>22</v>
      </c>
      <c r="D78" s="210" t="s">
        <v>420</v>
      </c>
      <c r="E78" s="209" t="s">
        <v>441</v>
      </c>
      <c r="F78" s="209" t="s">
        <v>441</v>
      </c>
      <c r="G78" s="209" t="s">
        <v>441</v>
      </c>
      <c r="H78" s="268"/>
      <c r="I78" s="234" t="s">
        <v>444</v>
      </c>
    </row>
    <row r="79" spans="1:9" ht="63.75">
      <c r="A79" s="257">
        <v>73</v>
      </c>
      <c r="B79" s="212" t="s">
        <v>310</v>
      </c>
      <c r="C79" s="209" t="s">
        <v>25</v>
      </c>
      <c r="D79" s="210" t="s">
        <v>421</v>
      </c>
      <c r="E79" s="240">
        <v>34.6824839907</v>
      </c>
      <c r="F79" s="240">
        <v>34.696356984296301</v>
      </c>
      <c r="G79" s="240">
        <v>34.709992652591104</v>
      </c>
      <c r="H79" s="234" t="s">
        <v>438</v>
      </c>
      <c r="I79" s="234" t="s">
        <v>443</v>
      </c>
    </row>
    <row r="80" spans="1:9" ht="51" customHeight="1">
      <c r="A80" s="466">
        <v>76</v>
      </c>
      <c r="B80" s="192" t="s">
        <v>28</v>
      </c>
      <c r="C80" s="193" t="s">
        <v>22</v>
      </c>
      <c r="D80" s="469" t="s">
        <v>422</v>
      </c>
      <c r="E80" s="459">
        <v>40</v>
      </c>
      <c r="F80" s="459">
        <v>40</v>
      </c>
      <c r="G80" s="459">
        <v>40</v>
      </c>
      <c r="H80" s="414" t="s">
        <v>438</v>
      </c>
      <c r="I80" s="414" t="s">
        <v>447</v>
      </c>
    </row>
    <row r="81" spans="1:9" ht="13.5" thickBot="1">
      <c r="A81" s="466"/>
      <c r="B81" s="260" t="s">
        <v>35</v>
      </c>
      <c r="C81" s="261" t="s">
        <v>22</v>
      </c>
      <c r="D81" s="470"/>
      <c r="E81" s="464"/>
      <c r="F81" s="464"/>
      <c r="G81" s="464"/>
      <c r="H81" s="465"/>
      <c r="I81" s="465"/>
    </row>
  </sheetData>
  <mergeCells count="84">
    <mergeCell ref="G80:G81"/>
    <mergeCell ref="H80:H81"/>
    <mergeCell ref="I80:I81"/>
    <mergeCell ref="A80:A81"/>
    <mergeCell ref="A63:A64"/>
    <mergeCell ref="D80:D81"/>
    <mergeCell ref="E80:E81"/>
    <mergeCell ref="F80:F81"/>
    <mergeCell ref="A55:A56"/>
    <mergeCell ref="E55:E56"/>
    <mergeCell ref="F55:F56"/>
    <mergeCell ref="G55:G56"/>
    <mergeCell ref="H55:H56"/>
    <mergeCell ref="A36:A38"/>
    <mergeCell ref="A28:A29"/>
    <mergeCell ref="E28:E29"/>
    <mergeCell ref="F28:F29"/>
    <mergeCell ref="G28:G29"/>
    <mergeCell ref="E36:E38"/>
    <mergeCell ref="F36:F38"/>
    <mergeCell ref="G36:G38"/>
    <mergeCell ref="A25:A26"/>
    <mergeCell ref="E25:E26"/>
    <mergeCell ref="F25:F26"/>
    <mergeCell ref="G25:G26"/>
    <mergeCell ref="H25:H26"/>
    <mergeCell ref="A13:A15"/>
    <mergeCell ref="A16:A17"/>
    <mergeCell ref="A23:A24"/>
    <mergeCell ref="A19:A22"/>
    <mergeCell ref="H19:H22"/>
    <mergeCell ref="E23:E24"/>
    <mergeCell ref="F23:F24"/>
    <mergeCell ref="G23:G24"/>
    <mergeCell ref="H23:H24"/>
    <mergeCell ref="H16:H17"/>
    <mergeCell ref="E19:E22"/>
    <mergeCell ref="F19:F22"/>
    <mergeCell ref="G19:G22"/>
    <mergeCell ref="H1:H2"/>
    <mergeCell ref="I1:I2"/>
    <mergeCell ref="I6:I8"/>
    <mergeCell ref="I9:I10"/>
    <mergeCell ref="A9:A10"/>
    <mergeCell ref="G6:G8"/>
    <mergeCell ref="H6:H8"/>
    <mergeCell ref="B6:B7"/>
    <mergeCell ref="C6:C7"/>
    <mergeCell ref="D6:D8"/>
    <mergeCell ref="E6:E8"/>
    <mergeCell ref="F6:F8"/>
    <mergeCell ref="A6:A8"/>
    <mergeCell ref="D1:D2"/>
    <mergeCell ref="A1:A2"/>
    <mergeCell ref="B1:B2"/>
    <mergeCell ref="C1:C2"/>
    <mergeCell ref="E1:G1"/>
    <mergeCell ref="E16:E17"/>
    <mergeCell ref="F16:F17"/>
    <mergeCell ref="G16:G17"/>
    <mergeCell ref="E9:E10"/>
    <mergeCell ref="F9:F10"/>
    <mergeCell ref="G9:G10"/>
    <mergeCell ref="H9:H10"/>
    <mergeCell ref="E13:E15"/>
    <mergeCell ref="F13:F15"/>
    <mergeCell ref="G13:G15"/>
    <mergeCell ref="H13:H15"/>
    <mergeCell ref="I28:I29"/>
    <mergeCell ref="I36:I38"/>
    <mergeCell ref="I55:I56"/>
    <mergeCell ref="I63:I64"/>
    <mergeCell ref="D63:D64"/>
    <mergeCell ref="E63:E64"/>
    <mergeCell ref="F63:F64"/>
    <mergeCell ref="G63:G64"/>
    <mergeCell ref="H63:H64"/>
    <mergeCell ref="H28:H29"/>
    <mergeCell ref="H36:H38"/>
    <mergeCell ref="I13:I15"/>
    <mergeCell ref="I16:I17"/>
    <mergeCell ref="I19:I22"/>
    <mergeCell ref="I23:I24"/>
    <mergeCell ref="I25:I26"/>
  </mergeCells>
  <pageMargins left="0.511811024" right="0.511811024" top="0.78740157499999996" bottom="0.78740157499999996" header="0.31496062000000002" footer="0.31496062000000002"/>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Plan25">
    <pageSetUpPr fitToPage="1"/>
  </sheetPr>
  <dimension ref="A1:M21"/>
  <sheetViews>
    <sheetView workbookViewId="0"/>
  </sheetViews>
  <sheetFormatPr defaultColWidth="9.140625" defaultRowHeight="11.25" customHeight="1"/>
  <cols>
    <col min="1" max="1" width="20" style="1" customWidth="1"/>
    <col min="2" max="2" width="18.42578125" style="1" customWidth="1"/>
    <col min="3" max="3" width="27.140625" style="1" customWidth="1"/>
    <col min="4" max="4" width="15.42578125" style="1" customWidth="1"/>
    <col min="5" max="5" width="15" style="1" customWidth="1"/>
    <col min="6" max="6" width="16.42578125" style="1" customWidth="1"/>
    <col min="7" max="7" width="18.85546875" style="1" customWidth="1"/>
    <col min="8" max="8" width="96.140625" style="37" customWidth="1"/>
    <col min="9" max="9" width="41.5703125" style="37" customWidth="1"/>
    <col min="10" max="10" width="22.140625" style="3" customWidth="1"/>
    <col min="11" max="11" width="20.7109375" style="1" bestFit="1" customWidth="1"/>
    <col min="12" max="12" width="19.5703125" style="1" customWidth="1"/>
    <col min="13" max="13" width="20.7109375" style="1" bestFit="1" customWidth="1"/>
    <col min="14" max="16384" width="9.140625" style="1"/>
  </cols>
  <sheetData>
    <row r="1" spans="1:13" ht="60" customHeight="1">
      <c r="A1" s="188" t="s">
        <v>338</v>
      </c>
      <c r="B1" s="4"/>
      <c r="C1" s="4"/>
      <c r="D1" s="4"/>
      <c r="E1" s="4"/>
      <c r="F1" s="5"/>
      <c r="G1" s="31" t="s">
        <v>41</v>
      </c>
    </row>
    <row r="2" spans="1:13" s="3" customFormat="1" ht="15">
      <c r="A2" s="479" t="s">
        <v>4</v>
      </c>
      <c r="B2" s="482" t="s">
        <v>5</v>
      </c>
      <c r="C2" s="485" t="s">
        <v>6</v>
      </c>
      <c r="D2" s="482" t="s">
        <v>337</v>
      </c>
      <c r="E2" s="488"/>
      <c r="F2" s="489"/>
      <c r="G2" s="482" t="s">
        <v>216</v>
      </c>
      <c r="H2" s="474" t="s">
        <v>57</v>
      </c>
      <c r="I2" s="477" t="s">
        <v>210</v>
      </c>
      <c r="J2" s="473"/>
      <c r="K2" s="473"/>
      <c r="L2" s="473"/>
      <c r="M2" s="473"/>
    </row>
    <row r="3" spans="1:13" s="3" customFormat="1" ht="15" customHeight="1">
      <c r="A3" s="480"/>
      <c r="B3" s="483"/>
      <c r="C3" s="486"/>
      <c r="D3" s="484"/>
      <c r="E3" s="490"/>
      <c r="F3" s="491"/>
      <c r="G3" s="492"/>
      <c r="H3" s="475"/>
      <c r="I3" s="477"/>
      <c r="J3" s="473"/>
      <c r="K3" s="473"/>
      <c r="L3" s="473"/>
      <c r="M3" s="473"/>
    </row>
    <row r="4" spans="1:13" ht="15.75">
      <c r="A4" s="481"/>
      <c r="B4" s="484"/>
      <c r="C4" s="487"/>
      <c r="D4" s="6">
        <v>2019</v>
      </c>
      <c r="E4" s="6">
        <v>2020</v>
      </c>
      <c r="F4" s="6">
        <v>2021</v>
      </c>
      <c r="G4" s="493"/>
      <c r="H4" s="476"/>
      <c r="I4" s="477"/>
      <c r="J4" s="86"/>
      <c r="K4" s="86"/>
      <c r="L4" s="86"/>
      <c r="M4" s="86"/>
    </row>
    <row r="5" spans="1:13" ht="171.75" customHeight="1">
      <c r="A5" s="28" t="s">
        <v>43</v>
      </c>
      <c r="B5" s="18" t="s">
        <v>42</v>
      </c>
      <c r="C5" s="27" t="s">
        <v>56</v>
      </c>
      <c r="D5" s="90">
        <v>125.98336089</v>
      </c>
      <c r="E5" s="90">
        <v>110.98345203</v>
      </c>
      <c r="F5" s="90">
        <v>97.82457226999999</v>
      </c>
      <c r="G5" s="36" t="s">
        <v>217</v>
      </c>
      <c r="H5" s="38" t="s">
        <v>59</v>
      </c>
      <c r="I5" s="42" t="s">
        <v>162</v>
      </c>
      <c r="J5" s="92"/>
      <c r="K5" s="108"/>
      <c r="L5" s="85"/>
      <c r="M5" s="85"/>
    </row>
    <row r="6" spans="1:13" ht="300" customHeight="1">
      <c r="A6" s="28" t="s">
        <v>28</v>
      </c>
      <c r="B6" s="18" t="s">
        <v>44</v>
      </c>
      <c r="C6" s="27" t="s">
        <v>45</v>
      </c>
      <c r="D6" s="87">
        <v>4.8381522964120016</v>
      </c>
      <c r="E6" s="36">
        <v>0</v>
      </c>
      <c r="F6" s="36">
        <v>0</v>
      </c>
      <c r="G6" s="36" t="s">
        <v>217</v>
      </c>
      <c r="H6" s="39" t="s">
        <v>60</v>
      </c>
      <c r="I6" s="42" t="s">
        <v>211</v>
      </c>
      <c r="J6" s="88"/>
    </row>
    <row r="7" spans="1:13" ht="89.25">
      <c r="A7" s="62" t="s">
        <v>47</v>
      </c>
      <c r="B7" s="59" t="s">
        <v>44</v>
      </c>
      <c r="C7" s="58" t="s">
        <v>46</v>
      </c>
      <c r="D7" s="62"/>
      <c r="E7" s="62"/>
      <c r="F7" s="62"/>
      <c r="G7" s="62" t="s">
        <v>218</v>
      </c>
      <c r="H7" s="41" t="s">
        <v>61</v>
      </c>
      <c r="I7" s="114" t="s">
        <v>207</v>
      </c>
      <c r="K7" s="108"/>
    </row>
    <row r="8" spans="1:13" ht="192" customHeight="1">
      <c r="A8" s="36" t="s">
        <v>28</v>
      </c>
      <c r="B8" s="36" t="s">
        <v>25</v>
      </c>
      <c r="C8" s="18" t="s">
        <v>48</v>
      </c>
      <c r="D8" s="36"/>
      <c r="E8" s="36"/>
      <c r="F8" s="36"/>
      <c r="G8" s="36" t="s">
        <v>217</v>
      </c>
      <c r="H8" s="478" t="s">
        <v>62</v>
      </c>
      <c r="I8" s="478" t="s">
        <v>219</v>
      </c>
      <c r="K8" s="108"/>
    </row>
    <row r="9" spans="1:13" ht="110.25">
      <c r="A9" s="36" t="s">
        <v>28</v>
      </c>
      <c r="B9" s="20" t="s">
        <v>44</v>
      </c>
      <c r="C9" s="18" t="s">
        <v>48</v>
      </c>
      <c r="D9" s="36"/>
      <c r="E9" s="36"/>
      <c r="F9" s="36"/>
      <c r="G9" s="36" t="s">
        <v>217</v>
      </c>
      <c r="H9" s="478"/>
      <c r="I9" s="478"/>
      <c r="K9" s="108"/>
    </row>
    <row r="10" spans="1:13" ht="224.25" customHeight="1">
      <c r="A10" s="81" t="s">
        <v>23</v>
      </c>
      <c r="B10" s="81" t="s">
        <v>22</v>
      </c>
      <c r="C10" s="82" t="s">
        <v>49</v>
      </c>
      <c r="D10" s="89">
        <v>3.7682959288033713</v>
      </c>
      <c r="E10" s="89">
        <v>3.9265643578131129</v>
      </c>
      <c r="F10" s="89">
        <v>4.0836269321256378</v>
      </c>
      <c r="G10" s="134" t="s">
        <v>217</v>
      </c>
      <c r="H10" s="83" t="s">
        <v>63</v>
      </c>
      <c r="I10" s="42" t="s">
        <v>212</v>
      </c>
      <c r="J10" s="44"/>
      <c r="K10" s="108"/>
      <c r="L10" s="3"/>
      <c r="M10" s="3"/>
    </row>
    <row r="11" spans="1:13" ht="409.5">
      <c r="A11" s="60" t="s">
        <v>23</v>
      </c>
      <c r="B11" s="60" t="s">
        <v>22</v>
      </c>
      <c r="C11" s="61" t="s">
        <v>340</v>
      </c>
      <c r="D11" s="62"/>
      <c r="E11" s="62"/>
      <c r="F11" s="62"/>
      <c r="G11" s="62" t="s">
        <v>218</v>
      </c>
      <c r="H11" s="41" t="s">
        <v>64</v>
      </c>
      <c r="I11" s="43" t="s">
        <v>341</v>
      </c>
      <c r="K11" s="108"/>
    </row>
    <row r="12" spans="1:13" ht="242.25">
      <c r="A12" s="36" t="s">
        <v>35</v>
      </c>
      <c r="B12" s="36" t="s">
        <v>50</v>
      </c>
      <c r="C12" s="129" t="s">
        <v>51</v>
      </c>
      <c r="D12" s="36"/>
      <c r="E12" s="36"/>
      <c r="F12" s="36"/>
      <c r="G12" s="36" t="s">
        <v>217</v>
      </c>
      <c r="H12" s="133" t="s">
        <v>141</v>
      </c>
      <c r="I12" s="42" t="s">
        <v>220</v>
      </c>
      <c r="K12" s="88"/>
    </row>
    <row r="13" spans="1:13" ht="15.75">
      <c r="A13" s="34"/>
      <c r="B13" s="34"/>
      <c r="C13" s="35"/>
      <c r="D13" s="36"/>
      <c r="E13" s="36"/>
      <c r="F13" s="36"/>
      <c r="G13" s="36"/>
    </row>
    <row r="14" spans="1:13" ht="141.75">
      <c r="A14" s="17" t="s">
        <v>35</v>
      </c>
      <c r="B14" s="20" t="s">
        <v>34</v>
      </c>
      <c r="C14" s="16" t="s">
        <v>52</v>
      </c>
      <c r="D14" s="90">
        <v>67.251603092176566</v>
      </c>
      <c r="E14" s="90">
        <v>70.07617042204798</v>
      </c>
      <c r="F14" s="90">
        <v>72.879217238929897</v>
      </c>
      <c r="G14" s="36" t="s">
        <v>217</v>
      </c>
      <c r="H14" s="40" t="s">
        <v>221</v>
      </c>
      <c r="I14" s="42" t="s">
        <v>213</v>
      </c>
      <c r="K14" s="108"/>
    </row>
    <row r="15" spans="1:13" ht="78.75">
      <c r="A15" s="17" t="s">
        <v>35</v>
      </c>
      <c r="B15" s="20" t="s">
        <v>34</v>
      </c>
      <c r="C15" s="16" t="s">
        <v>53</v>
      </c>
      <c r="D15" s="90">
        <v>98.110753696315541</v>
      </c>
      <c r="E15" s="90">
        <v>102.2314053515608</v>
      </c>
      <c r="F15" s="90">
        <v>106.32066156562323</v>
      </c>
      <c r="G15" s="36" t="s">
        <v>217</v>
      </c>
      <c r="H15" s="40" t="s">
        <v>221</v>
      </c>
      <c r="I15" s="42" t="s">
        <v>203</v>
      </c>
      <c r="K15" s="108"/>
    </row>
    <row r="16" spans="1:13" ht="94.5">
      <c r="A16" s="110" t="s">
        <v>55</v>
      </c>
      <c r="B16" s="113" t="s">
        <v>42</v>
      </c>
      <c r="C16" s="111" t="s">
        <v>54</v>
      </c>
      <c r="D16" s="110"/>
      <c r="E16" s="110"/>
      <c r="F16" s="110"/>
      <c r="G16" s="110" t="s">
        <v>218</v>
      </c>
      <c r="H16" s="114" t="s">
        <v>65</v>
      </c>
      <c r="I16" s="114" t="s">
        <v>207</v>
      </c>
      <c r="K16" s="3"/>
    </row>
    <row r="17" spans="1:11" ht="156" customHeight="1">
      <c r="A17" s="111"/>
      <c r="B17" s="116" t="s">
        <v>204</v>
      </c>
      <c r="C17" s="117" t="s">
        <v>205</v>
      </c>
      <c r="D17" s="110"/>
      <c r="E17" s="110"/>
      <c r="F17" s="110"/>
      <c r="G17" s="110" t="s">
        <v>218</v>
      </c>
      <c r="H17" s="115"/>
      <c r="I17" s="112" t="s">
        <v>206</v>
      </c>
      <c r="K17" s="3"/>
    </row>
    <row r="18" spans="1:11" ht="11.25" hidden="1" customHeight="1">
      <c r="H18" s="1"/>
    </row>
    <row r="19" spans="1:11" ht="11.25" hidden="1" customHeight="1"/>
    <row r="20" spans="1:11" ht="27.75" hidden="1" customHeight="1">
      <c r="A20" s="471" t="s">
        <v>0</v>
      </c>
      <c r="B20" s="471"/>
      <c r="C20" s="472"/>
      <c r="D20" s="119">
        <v>299.95216590370751</v>
      </c>
      <c r="E20" s="119">
        <v>287.21759216142186</v>
      </c>
      <c r="F20" s="119">
        <v>281.10807800667874</v>
      </c>
      <c r="G20" s="118">
        <v>0</v>
      </c>
    </row>
    <row r="21" spans="1:11" ht="11.25" customHeight="1">
      <c r="A21" s="2"/>
      <c r="B21" s="2"/>
      <c r="C21" s="2"/>
      <c r="D21" s="2"/>
      <c r="E21" s="2"/>
      <c r="F21" s="2"/>
      <c r="G21" s="2"/>
    </row>
  </sheetData>
  <mergeCells count="11">
    <mergeCell ref="A20:C20"/>
    <mergeCell ref="J2:M3"/>
    <mergeCell ref="H2:H4"/>
    <mergeCell ref="I2:I4"/>
    <mergeCell ref="H8:H9"/>
    <mergeCell ref="I8:I9"/>
    <mergeCell ref="A2:A4"/>
    <mergeCell ref="B2:B4"/>
    <mergeCell ref="C2:C4"/>
    <mergeCell ref="D2:F3"/>
    <mergeCell ref="G2:G4"/>
  </mergeCells>
  <phoneticPr fontId="19" type="noConversion"/>
  <pageMargins left="0.78740157480314965" right="0.78740157480314965" top="0.98425196850393704" bottom="0.98425196850393704" header="0.51181102362204722" footer="0.51181102362204722"/>
  <pageSetup paperSize="9" scale="48" fitToHeight="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pageSetUpPr fitToPage="1"/>
  </sheetPr>
  <dimension ref="A1:M35"/>
  <sheetViews>
    <sheetView topLeftCell="A8" workbookViewId="0"/>
  </sheetViews>
  <sheetFormatPr defaultColWidth="9.140625" defaultRowHeight="15"/>
  <cols>
    <col min="1" max="1" width="18.42578125" style="7" customWidth="1"/>
    <col min="2" max="2" width="16.7109375" style="7" customWidth="1"/>
    <col min="3" max="3" width="38.85546875" style="7" customWidth="1"/>
    <col min="4" max="6" width="10.7109375" style="7" hidden="1" customWidth="1"/>
    <col min="7" max="7" width="32.42578125" style="7" hidden="1" customWidth="1"/>
    <col min="8" max="8" width="16.85546875" style="7" customWidth="1"/>
    <col min="9" max="10" width="17.5703125" style="7" bestFit="1" customWidth="1"/>
    <col min="11" max="11" width="15.28515625" style="7" customWidth="1"/>
    <col min="12" max="12" width="15.28515625" style="30" customWidth="1"/>
    <col min="13" max="13" width="80.28515625" style="7" customWidth="1"/>
    <col min="14" max="16384" width="9.140625" style="7"/>
  </cols>
  <sheetData>
    <row r="1" spans="1:13" ht="15.75" hidden="1">
      <c r="A1" s="165" t="s">
        <v>9</v>
      </c>
      <c r="B1" s="165"/>
      <c r="C1" s="165"/>
      <c r="D1" s="165"/>
      <c r="E1" s="165"/>
      <c r="F1" s="165"/>
      <c r="G1" s="165"/>
    </row>
    <row r="2" spans="1:13" ht="15.75" hidden="1">
      <c r="A2" s="130"/>
      <c r="B2" s="131"/>
      <c r="C2" s="131"/>
      <c r="D2" s="131"/>
      <c r="E2" s="131"/>
      <c r="F2" s="131"/>
      <c r="G2" s="132"/>
    </row>
    <row r="3" spans="1:13" ht="15.75" hidden="1">
      <c r="A3" s="166" t="s">
        <v>10</v>
      </c>
      <c r="B3" s="167"/>
      <c r="C3" s="167"/>
      <c r="D3" s="167"/>
      <c r="E3" s="167"/>
      <c r="F3" s="167"/>
      <c r="G3" s="168"/>
    </row>
    <row r="4" spans="1:13" ht="15.75" hidden="1">
      <c r="A4" s="166" t="s">
        <v>1</v>
      </c>
      <c r="B4" s="167"/>
      <c r="C4" s="167"/>
      <c r="D4" s="167"/>
      <c r="E4" s="167"/>
      <c r="F4" s="167"/>
      <c r="G4" s="168"/>
    </row>
    <row r="5" spans="1:13" ht="15.75" hidden="1">
      <c r="A5" s="166" t="s">
        <v>2</v>
      </c>
      <c r="B5" s="167"/>
      <c r="C5" s="167"/>
      <c r="D5" s="167"/>
      <c r="E5" s="167"/>
      <c r="F5" s="167"/>
      <c r="G5" s="168"/>
    </row>
    <row r="6" spans="1:13" ht="15.75" hidden="1">
      <c r="A6" s="169" t="s">
        <v>3</v>
      </c>
      <c r="B6" s="170"/>
      <c r="C6" s="170"/>
      <c r="D6" s="170"/>
      <c r="E6" s="170"/>
      <c r="F6" s="170"/>
      <c r="G6" s="171"/>
    </row>
    <row r="7" spans="1:13" ht="15.75" hidden="1">
      <c r="A7" s="166">
        <v>2018</v>
      </c>
      <c r="B7" s="167"/>
      <c r="C7" s="167"/>
      <c r="D7" s="167"/>
      <c r="E7" s="167"/>
      <c r="F7" s="167"/>
      <c r="G7" s="168"/>
    </row>
    <row r="8" spans="1:13" ht="65.25" customHeight="1">
      <c r="A8" s="188" t="s">
        <v>339</v>
      </c>
      <c r="B8" s="33"/>
      <c r="C8" s="33"/>
      <c r="D8" s="33"/>
      <c r="E8" s="33"/>
      <c r="F8" s="32"/>
      <c r="G8" s="31" t="s">
        <v>41</v>
      </c>
    </row>
    <row r="9" spans="1:13" s="30" customFormat="1" ht="15" customHeight="1">
      <c r="A9" s="498" t="s">
        <v>4</v>
      </c>
      <c r="B9" s="501" t="s">
        <v>5</v>
      </c>
      <c r="C9" s="504" t="s">
        <v>6</v>
      </c>
      <c r="D9" s="501" t="s">
        <v>7</v>
      </c>
      <c r="E9" s="507"/>
      <c r="F9" s="508"/>
      <c r="G9" s="501" t="s">
        <v>8</v>
      </c>
      <c r="H9" s="495" t="s">
        <v>92</v>
      </c>
      <c r="I9" s="495"/>
      <c r="J9" s="495"/>
      <c r="K9" s="495"/>
      <c r="L9" s="516" t="s">
        <v>222</v>
      </c>
      <c r="M9" s="513" t="s">
        <v>58</v>
      </c>
    </row>
    <row r="10" spans="1:13" s="30" customFormat="1" ht="15" customHeight="1">
      <c r="A10" s="499"/>
      <c r="B10" s="502"/>
      <c r="C10" s="505"/>
      <c r="D10" s="503"/>
      <c r="E10" s="509"/>
      <c r="F10" s="510"/>
      <c r="G10" s="511"/>
      <c r="H10" s="495"/>
      <c r="I10" s="495"/>
      <c r="J10" s="495"/>
      <c r="K10" s="495"/>
      <c r="L10" s="517"/>
      <c r="M10" s="513"/>
    </row>
    <row r="11" spans="1:13" ht="15.75">
      <c r="A11" s="500"/>
      <c r="B11" s="503"/>
      <c r="C11" s="506"/>
      <c r="D11" s="29">
        <v>2018</v>
      </c>
      <c r="E11" s="29">
        <v>2019</v>
      </c>
      <c r="F11" s="29">
        <v>2020</v>
      </c>
      <c r="G11" s="512"/>
      <c r="H11" s="53">
        <v>2018</v>
      </c>
      <c r="I11" s="53">
        <v>2019</v>
      </c>
      <c r="J11" s="53">
        <v>2020</v>
      </c>
      <c r="K11" s="53">
        <v>2021</v>
      </c>
      <c r="L11" s="518"/>
      <c r="M11" s="513"/>
    </row>
    <row r="12" spans="1:13" ht="93.75" customHeight="1">
      <c r="A12" s="28" t="s">
        <v>35</v>
      </c>
      <c r="B12" s="18" t="s">
        <v>40</v>
      </c>
      <c r="C12" s="27" t="s">
        <v>39</v>
      </c>
      <c r="D12" s="52">
        <v>5.7725999999999997</v>
      </c>
      <c r="E12" s="52">
        <v>6.0323669999999989</v>
      </c>
      <c r="F12" s="52">
        <v>6.3038235149999986</v>
      </c>
      <c r="G12" s="26" t="s">
        <v>16</v>
      </c>
      <c r="H12" s="91">
        <v>40.986945429999999</v>
      </c>
      <c r="I12" s="91">
        <v>40.599690549999998</v>
      </c>
      <c r="J12" s="91">
        <v>40.019389240000002</v>
      </c>
      <c r="K12" s="91">
        <v>38.242143920000004</v>
      </c>
      <c r="L12" s="91" t="s">
        <v>217</v>
      </c>
      <c r="M12" s="105" t="s">
        <v>202</v>
      </c>
    </row>
    <row r="13" spans="1:13" ht="63">
      <c r="A13" s="65" t="s">
        <v>35</v>
      </c>
      <c r="B13" s="66" t="s">
        <v>25</v>
      </c>
      <c r="C13" s="67" t="s">
        <v>38</v>
      </c>
      <c r="D13" s="68">
        <v>47.335319999999996</v>
      </c>
      <c r="E13" s="68">
        <v>49.465409399999992</v>
      </c>
      <c r="F13" s="68">
        <v>51.691352822999988</v>
      </c>
      <c r="G13" s="69" t="s">
        <v>16</v>
      </c>
      <c r="H13" s="93"/>
      <c r="I13" s="93"/>
      <c r="J13" s="93"/>
      <c r="K13" s="93"/>
      <c r="L13" s="137" t="s">
        <v>218</v>
      </c>
      <c r="M13" s="70" t="s">
        <v>91</v>
      </c>
    </row>
    <row r="14" spans="1:13" ht="63">
      <c r="A14" s="65" t="s">
        <v>35</v>
      </c>
      <c r="B14" s="66" t="s">
        <v>25</v>
      </c>
      <c r="C14" s="67" t="s">
        <v>37</v>
      </c>
      <c r="D14" s="68">
        <v>48.896059999999999</v>
      </c>
      <c r="E14" s="68">
        <v>51.096382699999992</v>
      </c>
      <c r="F14" s="68">
        <v>53.395719921499989</v>
      </c>
      <c r="G14" s="69" t="s">
        <v>16</v>
      </c>
      <c r="H14" s="93"/>
      <c r="I14" s="93"/>
      <c r="J14" s="93"/>
      <c r="K14" s="93"/>
      <c r="L14" s="137" t="s">
        <v>218</v>
      </c>
      <c r="M14" s="71" t="s">
        <v>90</v>
      </c>
    </row>
    <row r="15" spans="1:13" ht="179.25" customHeight="1">
      <c r="A15" s="25" t="s">
        <v>35</v>
      </c>
      <c r="B15" s="24" t="s">
        <v>22</v>
      </c>
      <c r="C15" s="23" t="s">
        <v>29</v>
      </c>
      <c r="D15" s="22">
        <v>7.0553999999999997</v>
      </c>
      <c r="E15" s="22">
        <v>7.3728929999999995</v>
      </c>
      <c r="F15" s="22">
        <v>7.704673184999999</v>
      </c>
      <c r="G15" s="21" t="s">
        <v>16</v>
      </c>
      <c r="H15" s="94">
        <v>35.089450838330883</v>
      </c>
      <c r="I15" s="95">
        <v>36.363197903762291</v>
      </c>
      <c r="J15" s="95">
        <v>37.890452215720309</v>
      </c>
      <c r="K15" s="95">
        <v>39.406070304349122</v>
      </c>
      <c r="L15" s="95" t="s">
        <v>217</v>
      </c>
      <c r="M15" s="104" t="s">
        <v>157</v>
      </c>
    </row>
    <row r="16" spans="1:13" ht="63">
      <c r="A16" s="65" t="s">
        <v>35</v>
      </c>
      <c r="B16" s="66" t="s">
        <v>22</v>
      </c>
      <c r="C16" s="67" t="s">
        <v>30</v>
      </c>
      <c r="D16" s="72">
        <v>0.90864999999999996</v>
      </c>
      <c r="E16" s="72">
        <v>0.94953924999999995</v>
      </c>
      <c r="F16" s="72">
        <v>0.9922685162499999</v>
      </c>
      <c r="G16" s="69" t="s">
        <v>16</v>
      </c>
      <c r="H16" s="93"/>
      <c r="I16" s="93"/>
      <c r="J16" s="93"/>
      <c r="K16" s="93"/>
      <c r="L16" s="137" t="s">
        <v>218</v>
      </c>
      <c r="M16" s="70" t="s">
        <v>91</v>
      </c>
    </row>
    <row r="17" spans="1:13" ht="100.5" customHeight="1">
      <c r="A17" s="25" t="s">
        <v>35</v>
      </c>
      <c r="B17" s="24" t="s">
        <v>34</v>
      </c>
      <c r="C17" s="23" t="s">
        <v>36</v>
      </c>
      <c r="D17" s="22">
        <v>28.753427500000001</v>
      </c>
      <c r="E17" s="22">
        <v>30.047331737499999</v>
      </c>
      <c r="F17" s="22">
        <v>31.399461665687497</v>
      </c>
      <c r="G17" s="21" t="s">
        <v>16</v>
      </c>
      <c r="H17" s="102">
        <v>5.035371750485325</v>
      </c>
      <c r="I17" s="103">
        <v>5.2181557450279428</v>
      </c>
      <c r="J17" s="103">
        <v>5.4373182863191163</v>
      </c>
      <c r="K17" s="103">
        <v>5.6548110177718813</v>
      </c>
      <c r="L17" s="136" t="s">
        <v>217</v>
      </c>
      <c r="M17" s="109" t="s">
        <v>214</v>
      </c>
    </row>
    <row r="18" spans="1:13" ht="147" customHeight="1">
      <c r="A18" s="17" t="s">
        <v>35</v>
      </c>
      <c r="B18" s="20" t="s">
        <v>34</v>
      </c>
      <c r="C18" s="16" t="s">
        <v>33</v>
      </c>
      <c r="D18" s="15">
        <v>3.7583948866151826</v>
      </c>
      <c r="E18" s="15">
        <v>3.9275226565128656</v>
      </c>
      <c r="F18" s="15">
        <v>4.1042611760559442</v>
      </c>
      <c r="G18" s="14" t="s">
        <v>16</v>
      </c>
      <c r="H18" s="100">
        <v>36.821934511500693</v>
      </c>
      <c r="I18" s="95">
        <v>38.158570734268167</v>
      </c>
      <c r="J18" s="95">
        <v>39.76123070510743</v>
      </c>
      <c r="K18" s="95">
        <v>41.351679933311729</v>
      </c>
      <c r="L18" s="136" t="s">
        <v>217</v>
      </c>
      <c r="M18" s="51" t="s">
        <v>156</v>
      </c>
    </row>
    <row r="19" spans="1:13" ht="15.75">
      <c r="A19" s="496" t="s">
        <v>32</v>
      </c>
      <c r="B19" s="496"/>
      <c r="C19" s="497"/>
      <c r="D19" s="13">
        <v>142.47985238661516</v>
      </c>
      <c r="E19" s="13">
        <v>148.89144574401286</v>
      </c>
      <c r="F19" s="13">
        <v>155.59156080249343</v>
      </c>
      <c r="G19" s="12"/>
      <c r="H19" s="50"/>
      <c r="I19" s="50"/>
      <c r="J19" s="50"/>
      <c r="K19" s="50"/>
      <c r="L19" s="138"/>
      <c r="M19" s="50"/>
    </row>
    <row r="20" spans="1:13" ht="63">
      <c r="A20" s="73" t="s">
        <v>28</v>
      </c>
      <c r="B20" s="59" t="s">
        <v>25</v>
      </c>
      <c r="C20" s="58" t="s">
        <v>31</v>
      </c>
      <c r="D20" s="74">
        <v>4.0194399999999995</v>
      </c>
      <c r="E20" s="74">
        <v>4.2003147999999992</v>
      </c>
      <c r="F20" s="74">
        <v>4.389328965999999</v>
      </c>
      <c r="G20" s="75" t="s">
        <v>16</v>
      </c>
      <c r="H20" s="93"/>
      <c r="I20" s="93"/>
      <c r="J20" s="93"/>
      <c r="K20" s="93"/>
      <c r="L20" s="137" t="s">
        <v>218</v>
      </c>
      <c r="M20" s="70" t="s">
        <v>91</v>
      </c>
    </row>
    <row r="21" spans="1:13" ht="63">
      <c r="A21" s="65" t="s">
        <v>28</v>
      </c>
      <c r="B21" s="66" t="s">
        <v>22</v>
      </c>
      <c r="C21" s="67" t="s">
        <v>30</v>
      </c>
      <c r="D21" s="72">
        <v>0.35276999999999997</v>
      </c>
      <c r="E21" s="72">
        <v>0.36864464999999996</v>
      </c>
      <c r="F21" s="72">
        <v>0.38523365924999992</v>
      </c>
      <c r="G21" s="69" t="s">
        <v>16</v>
      </c>
      <c r="H21" s="93"/>
      <c r="I21" s="93"/>
      <c r="J21" s="93"/>
      <c r="K21" s="93"/>
      <c r="L21" s="137" t="s">
        <v>218</v>
      </c>
      <c r="M21" s="70" t="s">
        <v>91</v>
      </c>
    </row>
    <row r="22" spans="1:13" ht="123" customHeight="1">
      <c r="A22" s="101" t="s">
        <v>28</v>
      </c>
      <c r="B22" s="97" t="s">
        <v>22</v>
      </c>
      <c r="C22" s="97" t="s">
        <v>29</v>
      </c>
      <c r="D22" s="22">
        <v>2.2448999999999999</v>
      </c>
      <c r="E22" s="22">
        <v>2.3459204999999996</v>
      </c>
      <c r="F22" s="22">
        <v>2.4514869224999996</v>
      </c>
      <c r="G22" s="21" t="s">
        <v>16</v>
      </c>
      <c r="H22" s="99">
        <v>4.4975776486578223</v>
      </c>
      <c r="I22" s="96">
        <v>4.6608397173041016</v>
      </c>
      <c r="J22" s="96">
        <v>4.8565949854308741</v>
      </c>
      <c r="K22" s="96">
        <v>5.050858784848109</v>
      </c>
      <c r="L22" s="135" t="s">
        <v>217</v>
      </c>
      <c r="M22" s="98" t="s">
        <v>158</v>
      </c>
    </row>
    <row r="23" spans="1:13" ht="178.5" customHeight="1">
      <c r="A23" s="17" t="s">
        <v>28</v>
      </c>
      <c r="B23" s="20" t="s">
        <v>25</v>
      </c>
      <c r="C23" s="16" t="s">
        <v>27</v>
      </c>
      <c r="D23" s="19">
        <v>3.853745</v>
      </c>
      <c r="E23" s="15">
        <v>4.0271635249999997</v>
      </c>
      <c r="F23" s="15">
        <v>4.2083858836249997</v>
      </c>
      <c r="G23" s="14" t="s">
        <v>16</v>
      </c>
      <c r="H23" s="96">
        <v>1.3254594991059594</v>
      </c>
      <c r="I23" s="96">
        <v>1.3735736789235058</v>
      </c>
      <c r="J23" s="96">
        <v>1.4312637734382931</v>
      </c>
      <c r="K23" s="96">
        <v>1.488514324375825</v>
      </c>
      <c r="L23" s="135" t="s">
        <v>217</v>
      </c>
      <c r="M23" s="54" t="s">
        <v>155</v>
      </c>
    </row>
    <row r="24" spans="1:13" ht="15.75" hidden="1">
      <c r="A24" s="496" t="s">
        <v>26</v>
      </c>
      <c r="B24" s="496"/>
      <c r="C24" s="497"/>
      <c r="D24" s="13">
        <v>10.470854999999998</v>
      </c>
      <c r="E24" s="13">
        <v>10.942043474999998</v>
      </c>
      <c r="F24" s="13">
        <v>11.434435431374997</v>
      </c>
      <c r="G24" s="12"/>
      <c r="H24" s="50"/>
      <c r="I24" s="50"/>
      <c r="J24" s="50"/>
      <c r="K24" s="50"/>
      <c r="L24" s="138"/>
      <c r="M24" s="50"/>
    </row>
    <row r="25" spans="1:13" ht="63">
      <c r="A25" s="73" t="s">
        <v>23</v>
      </c>
      <c r="B25" s="59" t="s">
        <v>25</v>
      </c>
      <c r="C25" s="58" t="s">
        <v>24</v>
      </c>
      <c r="D25" s="74">
        <v>2.5442199999999997</v>
      </c>
      <c r="E25" s="74">
        <v>2.6587098999999994</v>
      </c>
      <c r="F25" s="74">
        <v>2.7783518454999991</v>
      </c>
      <c r="G25" s="75" t="s">
        <v>16</v>
      </c>
      <c r="H25" s="93"/>
      <c r="I25" s="93"/>
      <c r="J25" s="93"/>
      <c r="K25" s="93"/>
      <c r="L25" s="137" t="s">
        <v>218</v>
      </c>
      <c r="M25" s="70" t="s">
        <v>91</v>
      </c>
    </row>
    <row r="26" spans="1:13" ht="78.75">
      <c r="A26" s="76" t="s">
        <v>23</v>
      </c>
      <c r="B26" s="77" t="s">
        <v>22</v>
      </c>
      <c r="C26" s="78" t="s">
        <v>21</v>
      </c>
      <c r="D26" s="79">
        <v>20.42859</v>
      </c>
      <c r="E26" s="79">
        <v>21.347876549999999</v>
      </c>
      <c r="F26" s="79">
        <v>22.308530994749997</v>
      </c>
      <c r="G26" s="80" t="s">
        <v>16</v>
      </c>
      <c r="H26" s="93"/>
      <c r="I26" s="93"/>
      <c r="J26" s="93"/>
      <c r="K26" s="93"/>
      <c r="L26" s="137" t="s">
        <v>218</v>
      </c>
      <c r="M26" s="70" t="s">
        <v>91</v>
      </c>
    </row>
    <row r="27" spans="1:13" ht="15.75" hidden="1">
      <c r="A27" s="496" t="s">
        <v>20</v>
      </c>
      <c r="B27" s="496"/>
      <c r="C27" s="497"/>
      <c r="D27" s="13">
        <v>22.972809999999999</v>
      </c>
      <c r="E27" s="13">
        <v>24.006586449999997</v>
      </c>
      <c r="F27" s="13">
        <v>25.086882840249995</v>
      </c>
      <c r="G27" s="12"/>
      <c r="H27" s="50"/>
      <c r="I27" s="50"/>
      <c r="J27" s="50"/>
      <c r="K27" s="50"/>
      <c r="L27" s="138"/>
      <c r="M27" s="50"/>
    </row>
    <row r="28" spans="1:13" s="84" customFormat="1" ht="63">
      <c r="A28" s="121" t="s">
        <v>19</v>
      </c>
      <c r="B28" s="122" t="s">
        <v>18</v>
      </c>
      <c r="C28" s="123" t="s">
        <v>17</v>
      </c>
      <c r="D28" s="124">
        <v>1.07761099205507</v>
      </c>
      <c r="E28" s="124">
        <v>1.1261034866975481</v>
      </c>
      <c r="F28" s="124">
        <v>1.1767781435989377</v>
      </c>
      <c r="G28" s="125" t="s">
        <v>16</v>
      </c>
      <c r="H28" s="126">
        <v>7.2921245182601719</v>
      </c>
      <c r="I28" s="126">
        <v>7.5568286382730161</v>
      </c>
      <c r="J28" s="126">
        <v>7.8742154410804828</v>
      </c>
      <c r="K28" s="127"/>
      <c r="L28" s="139" t="s">
        <v>217</v>
      </c>
      <c r="M28" s="128" t="s">
        <v>215</v>
      </c>
    </row>
    <row r="29" spans="1:13" ht="15.75" hidden="1">
      <c r="A29" s="496" t="s">
        <v>15</v>
      </c>
      <c r="B29" s="496"/>
      <c r="C29" s="497"/>
      <c r="D29" s="13">
        <v>1.07761099205507</v>
      </c>
      <c r="E29" s="13">
        <v>1.1261034866975481</v>
      </c>
      <c r="F29" s="13">
        <v>1.1767781435989377</v>
      </c>
      <c r="G29" s="12"/>
    </row>
    <row r="30" spans="1:13" ht="15.75" hidden="1">
      <c r="A30" s="514" t="s">
        <v>14</v>
      </c>
      <c r="B30" s="514"/>
      <c r="C30" s="515"/>
      <c r="D30" s="11">
        <v>177.00112837867024</v>
      </c>
      <c r="E30" s="11">
        <v>184.96617915571039</v>
      </c>
      <c r="F30" s="11">
        <v>193.28965721771735</v>
      </c>
      <c r="G30" s="10"/>
    </row>
    <row r="31" spans="1:13" ht="15.75" hidden="1">
      <c r="A31" s="9" t="s">
        <v>13</v>
      </c>
      <c r="B31" s="9"/>
      <c r="C31" s="9"/>
      <c r="D31" s="9"/>
      <c r="E31" s="9"/>
      <c r="F31" s="9"/>
      <c r="G31" s="9"/>
    </row>
    <row r="32" spans="1:13" ht="15.75" hidden="1">
      <c r="A32" s="8" t="s">
        <v>12</v>
      </c>
    </row>
    <row r="33" spans="1:7" ht="36.75" hidden="1" customHeight="1">
      <c r="A33" s="494" t="s">
        <v>11</v>
      </c>
      <c r="B33" s="494"/>
      <c r="C33" s="494"/>
      <c r="D33" s="494"/>
      <c r="E33" s="494"/>
      <c r="F33" s="494"/>
      <c r="G33" s="494"/>
    </row>
    <row r="34" spans="1:7" hidden="1"/>
    <row r="35" spans="1:7" hidden="1"/>
  </sheetData>
  <mergeCells count="14">
    <mergeCell ref="M9:M11"/>
    <mergeCell ref="A24:C24"/>
    <mergeCell ref="A27:C27"/>
    <mergeCell ref="A29:C29"/>
    <mergeCell ref="A30:C30"/>
    <mergeCell ref="L9:L11"/>
    <mergeCell ref="A33:G33"/>
    <mergeCell ref="H9:K10"/>
    <mergeCell ref="A19:C19"/>
    <mergeCell ref="A9:A11"/>
    <mergeCell ref="B9:B11"/>
    <mergeCell ref="C9:C11"/>
    <mergeCell ref="D9:F10"/>
    <mergeCell ref="G9:G11"/>
  </mergeCells>
  <pageMargins left="0.51181102362204722" right="0.51181102362204722" top="0.78740157480314965" bottom="0.78740157480314965" header="0.31496062992125984" footer="0.31496062992125984"/>
  <pageSetup paperSize="9" scale="58"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11</vt:i4>
      </vt:variant>
      <vt:variant>
        <vt:lpstr>Intervalos Nomeados</vt:lpstr>
      </vt:variant>
      <vt:variant>
        <vt:i4>8</vt:i4>
      </vt:variant>
    </vt:vector>
  </HeadingPairs>
  <TitlesOfParts>
    <vt:vector size="19" baseType="lpstr">
      <vt:lpstr>ISS - Ofício</vt:lpstr>
      <vt:lpstr>Tabelas e gráficos 23</vt:lpstr>
      <vt:lpstr>Índices</vt:lpstr>
      <vt:lpstr>Legenda</vt:lpstr>
      <vt:lpstr>Quadro - Renúncias e Benefícios</vt:lpstr>
      <vt:lpstr>Tabelas e Gráficos 24_2</vt:lpstr>
      <vt:lpstr>PLOA 2019</vt:lpstr>
      <vt:lpstr>ESTUDO DICAR PARA LDO 2019</vt:lpstr>
      <vt:lpstr>ESTUDO DICAR PARA LDO 2018</vt:lpstr>
      <vt:lpstr>Novas demandas</vt:lpstr>
      <vt:lpstr>queries</vt:lpstr>
      <vt:lpstr>'ESTUDO DICAR PARA LDO 2018'!Area_de_impressao</vt:lpstr>
      <vt:lpstr>'ESTUDO DICAR PARA LDO 2019'!Area_de_impressao</vt:lpstr>
      <vt:lpstr>'Quadro - Renúncias e Benefícios'!artigo_1</vt:lpstr>
      <vt:lpstr>'Quadro - Renúncias e Benefícios'!artigo_14</vt:lpstr>
      <vt:lpstr>'Quadro - Renúncias e Benefícios'!artigo_16</vt:lpstr>
      <vt:lpstr>'Quadro - Renúncias e Benefícios'!artigo_2</vt:lpstr>
      <vt:lpstr>'Quadro - Renúncias e Benefícios'!artigo_5</vt:lpstr>
      <vt:lpstr>'Quadro - Renúncias e Benefícios'!artigo_7</vt:lpstr>
    </vt:vector>
  </TitlesOfParts>
  <Company>Ministério da Fazenda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Anexos RREO</dc:title>
  <dc:creator>GEINC/CCONT/STN</dc:creator>
  <cp:lastModifiedBy>Ana Luiza Guanaes Marino</cp:lastModifiedBy>
  <cp:lastPrinted>2021-08-10T12:34:41Z</cp:lastPrinted>
  <dcterms:created xsi:type="dcterms:W3CDTF">2004-08-09T19:29:24Z</dcterms:created>
  <dcterms:modified xsi:type="dcterms:W3CDTF">2024-08-26T12:27:59Z</dcterms:modified>
</cp:coreProperties>
</file>