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\\nas2.prodam\SMDU_DEINFO\3_Infocidade\2-01-1_Macroeconomia-Finanças-Púb\3_Produto\31_Tabelas\"/>
    </mc:Choice>
  </mc:AlternateContent>
  <xr:revisionPtr revIDLastSave="0" documentId="13_ncr:1_{674CDCDF-E5DA-4DDA-838C-4D2DD12C876F}" xr6:coauthVersionLast="47" xr6:coauthVersionMax="47" xr10:uidLastSave="{00000000-0000-0000-0000-000000000000}"/>
  <bookViews>
    <workbookView xWindow="-105" yWindow="0" windowWidth="16275" windowHeight="15585" activeTab="1" xr2:uid="{6F6A4126-604B-400D-9303-6181F3609BAE}"/>
  </bookViews>
  <sheets>
    <sheet name="Planilha1" sheetId="3" r:id="rId1"/>
    <sheet name="Ordem de despesa" sheetId="6" r:id="rId2"/>
  </sheets>
  <definedNames>
    <definedName name="_xlnm.Print_Area" localSheetId="1">'Ordem de despesa'!$A$1:$K$34</definedName>
    <definedName name="_xlnm.Print_Area" localSheetId="0">Planilha1!$A$1:$K$34</definedName>
  </definedNames>
  <calcPr calcId="191029"/>
</workbook>
</file>

<file path=xl/calcChain.xml><?xml version="1.0" encoding="utf-8"?>
<calcChain xmlns="http://schemas.openxmlformats.org/spreadsheetml/2006/main">
  <c r="K30" i="6" l="1"/>
  <c r="K28" i="6"/>
  <c r="K29" i="6"/>
  <c r="K27" i="6"/>
  <c r="K26" i="6"/>
  <c r="K24" i="6"/>
  <c r="K25" i="6"/>
  <c r="K23" i="6"/>
  <c r="K22" i="6"/>
  <c r="K21" i="6"/>
  <c r="K19" i="6"/>
  <c r="K16" i="6"/>
  <c r="K18" i="6"/>
  <c r="K20" i="6"/>
  <c r="K14" i="6"/>
  <c r="K17" i="6"/>
  <c r="K15" i="6"/>
  <c r="K13" i="6"/>
  <c r="K12" i="6"/>
  <c r="K10" i="6"/>
  <c r="K11" i="6"/>
  <c r="K8" i="6"/>
  <c r="K7" i="6"/>
  <c r="K9" i="6"/>
  <c r="K6" i="6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</calcChain>
</file>

<file path=xl/sharedStrings.xml><?xml version="1.0" encoding="utf-8"?>
<sst xmlns="http://schemas.openxmlformats.org/spreadsheetml/2006/main" count="68" uniqueCount="34">
  <si>
    <t xml:space="preserve">Município de São Paulo </t>
  </si>
  <si>
    <t>Função</t>
  </si>
  <si>
    <t>Município de São Paulo</t>
  </si>
  <si>
    <t>Legislativa</t>
  </si>
  <si>
    <t>Trabalho</t>
  </si>
  <si>
    <t>Transporte</t>
  </si>
  <si>
    <t>Educação</t>
  </si>
  <si>
    <t>Saúde</t>
  </si>
  <si>
    <t>Encargos Especiais</t>
  </si>
  <si>
    <t>Urbanismo</t>
  </si>
  <si>
    <t>Previdência Social</t>
  </si>
  <si>
    <t>Habitação</t>
  </si>
  <si>
    <t>Assistência Social</t>
  </si>
  <si>
    <t>Segurança Pública</t>
  </si>
  <si>
    <t>Cultura</t>
  </si>
  <si>
    <t>Administração</t>
  </si>
  <si>
    <t>Desporto e Lazer</t>
  </si>
  <si>
    <t>Saneamento</t>
  </si>
  <si>
    <t>Gestão Ambiental</t>
  </si>
  <si>
    <t>Comunicações</t>
  </si>
  <si>
    <t>Comércio e Serviços</t>
  </si>
  <si>
    <t>Direitos da Cidadania</t>
  </si>
  <si>
    <t>Relações Exteriores</t>
  </si>
  <si>
    <t>Defesa Nacional</t>
  </si>
  <si>
    <t>Judiciário</t>
  </si>
  <si>
    <t>(%)</t>
  </si>
  <si>
    <r>
      <t>Participação da Despesa Realizada por Função</t>
    </r>
    <r>
      <rPr>
        <b/>
        <vertAlign val="superscript"/>
        <sz val="10"/>
        <rFont val="Arial"/>
        <family val="2"/>
      </rPr>
      <t xml:space="preserve"> (1)</t>
    </r>
  </si>
  <si>
    <r>
      <t xml:space="preserve">Ciência e Tecnologia </t>
    </r>
    <r>
      <rPr>
        <vertAlign val="superscript"/>
        <sz val="10"/>
        <rFont val="Arial"/>
        <family val="2"/>
      </rPr>
      <t>(2)</t>
    </r>
  </si>
  <si>
    <r>
      <t>Agricultura</t>
    </r>
    <r>
      <rPr>
        <vertAlign val="superscript"/>
        <sz val="10"/>
        <rFont val="Arial"/>
        <family val="2"/>
      </rPr>
      <t xml:space="preserve"> (2)</t>
    </r>
  </si>
  <si>
    <r>
      <rPr>
        <b/>
        <i/>
        <sz val="8"/>
        <rFont val="Arial"/>
        <family val="2"/>
      </rPr>
      <t xml:space="preserve">Fonte: </t>
    </r>
    <r>
      <rPr>
        <i/>
        <sz val="8"/>
        <rFont val="Arial"/>
        <family val="2"/>
      </rPr>
      <t>Secretaria Municipal da Fazenda de São Paulo (SF).</t>
    </r>
  </si>
  <si>
    <r>
      <rPr>
        <b/>
        <i/>
        <sz val="8"/>
        <rFont val="Arial"/>
        <family val="2"/>
      </rPr>
      <t>Nota:</t>
    </r>
    <r>
      <rPr>
        <i/>
        <sz val="8"/>
        <rFont val="Arial"/>
        <family val="2"/>
      </rPr>
      <t xml:space="preserve"> (1) Foram utilizados os valores totais do Consolidado Geral do Demonstrativo de Despesa por Função para os anos indicados.</t>
    </r>
  </si>
  <si>
    <t>(2) Anteriormente à 2023, não constava no Consolidado Geral do Demonstrativo de Despesa os números referentes à Agricultura nem à Ciência e Tecnologia.</t>
  </si>
  <si>
    <r>
      <rPr>
        <b/>
        <i/>
        <sz val="8"/>
        <rFont val="Arial"/>
        <family val="2"/>
      </rPr>
      <t xml:space="preserve">Elaboração: </t>
    </r>
    <r>
      <rPr>
        <i/>
        <sz val="8"/>
        <rFont val="Arial"/>
        <family val="2"/>
      </rPr>
      <t>SMUL/Geoinfo.</t>
    </r>
  </si>
  <si>
    <t>2016 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</si>
</sst>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(* #,##0_);_(* \(#,##0\);_(* &quot;-&quot;??_);_(@_)"/>
  </numFmts>
  <fonts count="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9" fontId="8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2" fontId="1" fillId="0" borderId="0" xfId="0" applyNumberFormat="1" applyFont="1"/>
    <xf numFmtId="2" fontId="0" fillId="0" borderId="0" xfId="0" applyNumberFormat="1"/>
    <xf numFmtId="164" fontId="0" fillId="0" borderId="0" xfId="0" applyNumberFormat="1"/>
    <xf numFmtId="0" fontId="2" fillId="0" borderId="0" xfId="0" applyFont="1"/>
    <xf numFmtId="165" fontId="0" fillId="0" borderId="0" xfId="0" applyNumberFormat="1"/>
    <xf numFmtId="2" fontId="0" fillId="0" borderId="1" xfId="0" applyNumberFormat="1" applyBorder="1"/>
    <xf numFmtId="164" fontId="0" fillId="0" borderId="1" xfId="0" applyNumberFormat="1" applyBorder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2" fontId="0" fillId="0" borderId="0" xfId="3" applyNumberFormat="1" applyFont="1"/>
    <xf numFmtId="2" fontId="0" fillId="0" borderId="1" xfId="3" applyNumberFormat="1" applyFont="1" applyBorder="1"/>
  </cellXfs>
  <cellStyles count="4">
    <cellStyle name="Normal" xfId="0" builtinId="0"/>
    <cellStyle name="Normal 2" xfId="1" xr:uid="{C6645E72-C13C-4BB5-A9AD-33704472AA31}"/>
    <cellStyle name="Normal 2 2" xfId="2" xr:uid="{7BAD4915-959C-45DF-AFC8-D16EFD198171}"/>
    <cellStyle name="Porcentagem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A5BF7-8534-40FD-A2E9-88ECFDB85BC8}">
  <dimension ref="A1:K34"/>
  <sheetViews>
    <sheetView view="pageBreakPreview" zoomScaleNormal="110" zoomScaleSheetLayoutView="100" workbookViewId="0">
      <selection activeCell="G37" sqref="G37"/>
    </sheetView>
  </sheetViews>
  <sheetFormatPr defaultRowHeight="12.75" x14ac:dyDescent="0.2"/>
  <cols>
    <col min="1" max="1" width="43.7109375" customWidth="1"/>
    <col min="2" max="10" width="8.7109375" customWidth="1"/>
  </cols>
  <sheetData>
    <row r="1" spans="1:11" ht="12.75" customHeight="1" x14ac:dyDescent="0.2">
      <c r="A1" s="14" t="s">
        <v>26</v>
      </c>
      <c r="B1" s="14"/>
      <c r="C1" s="14"/>
      <c r="D1" s="14"/>
      <c r="E1" s="14"/>
    </row>
    <row r="2" spans="1:11" x14ac:dyDescent="0.2">
      <c r="A2" s="14" t="s">
        <v>0</v>
      </c>
      <c r="B2" s="14"/>
      <c r="C2" s="14"/>
      <c r="D2" s="14"/>
      <c r="E2" s="14"/>
    </row>
    <row r="3" spans="1:11" x14ac:dyDescent="0.2">
      <c r="A3" s="14" t="s">
        <v>33</v>
      </c>
      <c r="B3" s="14"/>
      <c r="C3" s="14"/>
      <c r="D3" s="14"/>
      <c r="E3" s="14"/>
    </row>
    <row r="4" spans="1:11" x14ac:dyDescent="0.2">
      <c r="K4" s="13" t="s">
        <v>25</v>
      </c>
    </row>
    <row r="5" spans="1:11" x14ac:dyDescent="0.2">
      <c r="A5" s="11" t="s">
        <v>1</v>
      </c>
      <c r="B5" s="12">
        <v>2016</v>
      </c>
      <c r="C5" s="12">
        <v>2017</v>
      </c>
      <c r="D5" s="12">
        <v>2018</v>
      </c>
      <c r="E5" s="12">
        <v>2019</v>
      </c>
      <c r="F5" s="12">
        <v>2020</v>
      </c>
      <c r="G5" s="12">
        <v>2021</v>
      </c>
      <c r="H5" s="12">
        <v>2022</v>
      </c>
      <c r="I5" s="12">
        <v>2023</v>
      </c>
      <c r="J5" s="12">
        <v>2024</v>
      </c>
      <c r="K5" s="12">
        <v>2025</v>
      </c>
    </row>
    <row r="6" spans="1:11" ht="28.5" customHeight="1" x14ac:dyDescent="0.2">
      <c r="A6" s="1" t="s">
        <v>2</v>
      </c>
      <c r="B6" s="2">
        <v>100</v>
      </c>
      <c r="C6" s="2">
        <v>100</v>
      </c>
      <c r="D6" s="2">
        <v>100</v>
      </c>
      <c r="E6" s="2">
        <v>100</v>
      </c>
      <c r="F6" s="2">
        <v>100</v>
      </c>
      <c r="G6" s="2">
        <v>100</v>
      </c>
      <c r="H6" s="2">
        <v>100</v>
      </c>
      <c r="I6" s="2">
        <v>100</v>
      </c>
      <c r="J6" s="2">
        <v>100</v>
      </c>
      <c r="K6" s="2">
        <f>1*100</f>
        <v>100</v>
      </c>
    </row>
    <row r="7" spans="1:11" x14ac:dyDescent="0.2">
      <c r="A7" t="s">
        <v>10</v>
      </c>
      <c r="B7" s="3">
        <v>18.866542070274182</v>
      </c>
      <c r="C7" s="3">
        <v>20.104971549794488</v>
      </c>
      <c r="D7" s="4">
        <v>21.126215395289741</v>
      </c>
      <c r="E7" s="3">
        <v>21.614957999819513</v>
      </c>
      <c r="F7" s="3">
        <v>21.033715397042453</v>
      </c>
      <c r="G7" s="3">
        <v>19.597435426398526</v>
      </c>
      <c r="H7" s="3">
        <v>21.296093670509599</v>
      </c>
      <c r="I7" s="3">
        <v>22.057147213214616</v>
      </c>
      <c r="J7" s="3">
        <v>16.628003661633908</v>
      </c>
      <c r="K7" s="15">
        <f>0.176675370719783*100</f>
        <v>17.667537071978302</v>
      </c>
    </row>
    <row r="8" spans="1:11" x14ac:dyDescent="0.2">
      <c r="A8" t="s">
        <v>6</v>
      </c>
      <c r="B8" s="3">
        <v>20.805252465597075</v>
      </c>
      <c r="C8" s="3">
        <v>20.87858934312808</v>
      </c>
      <c r="D8" s="4">
        <v>21.995233787115286</v>
      </c>
      <c r="E8" s="3">
        <v>21.625075464087729</v>
      </c>
      <c r="F8" s="3">
        <v>20.836055838492822</v>
      </c>
      <c r="G8" s="3">
        <v>23.838788693088237</v>
      </c>
      <c r="H8" s="3">
        <v>22.809467037838946</v>
      </c>
      <c r="I8" s="3">
        <v>19.240922442042155</v>
      </c>
      <c r="J8" s="3">
        <v>21.850246309177273</v>
      </c>
      <c r="K8" s="15">
        <f>0.231919276110732*100</f>
        <v>23.191927611073197</v>
      </c>
    </row>
    <row r="9" spans="1:11" x14ac:dyDescent="0.2">
      <c r="A9" t="s">
        <v>7</v>
      </c>
      <c r="B9" s="3">
        <v>19.702061568093448</v>
      </c>
      <c r="C9" s="3">
        <v>20.129252756994344</v>
      </c>
      <c r="D9" s="4">
        <v>18.938990163128317</v>
      </c>
      <c r="E9" s="3">
        <v>18.893362436476298</v>
      </c>
      <c r="F9" s="3">
        <v>21.125765330340755</v>
      </c>
      <c r="G9" s="3">
        <v>20.763883225545587</v>
      </c>
      <c r="H9" s="3">
        <v>19.222772218945444</v>
      </c>
      <c r="I9" s="3">
        <v>18.442241271319148</v>
      </c>
      <c r="J9" s="3">
        <v>19.054697603026622</v>
      </c>
      <c r="K9" s="15">
        <f>0.203717646470427*100</f>
        <v>20.371764647042699</v>
      </c>
    </row>
    <row r="10" spans="1:11" x14ac:dyDescent="0.2">
      <c r="A10" t="s">
        <v>9</v>
      </c>
      <c r="B10" s="3">
        <v>10.172651183786463</v>
      </c>
      <c r="C10" s="3">
        <v>8.6860529026908004</v>
      </c>
      <c r="D10" s="4">
        <v>7.9491425866083727</v>
      </c>
      <c r="E10" s="3">
        <v>8.5326374616130263</v>
      </c>
      <c r="F10" s="3">
        <v>9.5671918252072992</v>
      </c>
      <c r="G10" s="3">
        <v>7.7089873983945472</v>
      </c>
      <c r="H10" s="3">
        <v>8.8984149695714976</v>
      </c>
      <c r="I10" s="3">
        <v>11.974136619216342</v>
      </c>
      <c r="J10" s="3">
        <v>9.7644168681586461</v>
      </c>
      <c r="K10" s="15">
        <f>0.0810520140890617*100</f>
        <v>8.1052014089061686</v>
      </c>
    </row>
    <row r="11" spans="1:11" x14ac:dyDescent="0.2">
      <c r="A11" t="s">
        <v>5</v>
      </c>
      <c r="B11" s="3">
        <v>8.5573526296848375</v>
      </c>
      <c r="C11" s="3">
        <v>8.8003010933975379</v>
      </c>
      <c r="D11" s="4">
        <v>9.469883676047278</v>
      </c>
      <c r="E11" s="3">
        <v>8.7085452081478589</v>
      </c>
      <c r="F11" s="3">
        <v>8.6281803447760534</v>
      </c>
      <c r="G11" s="3">
        <v>7.4029471414061536</v>
      </c>
      <c r="H11" s="3">
        <v>8.9236499843260564</v>
      </c>
      <c r="I11" s="3">
        <v>8.4469401308110577</v>
      </c>
      <c r="J11" s="3">
        <v>8.8776298897698958</v>
      </c>
      <c r="K11" s="15">
        <f>0.0974451414992757*100</f>
        <v>9.7445141499275696</v>
      </c>
    </row>
    <row r="12" spans="1:11" x14ac:dyDescent="0.2">
      <c r="A12" t="s">
        <v>8</v>
      </c>
      <c r="B12" s="3">
        <v>9.1972212142576222</v>
      </c>
      <c r="C12" s="3">
        <v>9.561872006295614</v>
      </c>
      <c r="D12" s="4">
        <v>9.3793031581362118</v>
      </c>
      <c r="E12" s="3">
        <v>8.9762598793443296</v>
      </c>
      <c r="F12" s="3">
        <v>5.016767238069388</v>
      </c>
      <c r="G12" s="3">
        <v>7.6965033863900896</v>
      </c>
      <c r="H12" s="3">
        <v>4.1345688990620975</v>
      </c>
      <c r="I12" s="3">
        <v>3.4727017448034121</v>
      </c>
      <c r="J12" s="3">
        <v>3.7185633895053276</v>
      </c>
      <c r="K12" s="15">
        <f>0.0433693191702722*100</f>
        <v>4.3369319170272203</v>
      </c>
    </row>
    <row r="13" spans="1:11" x14ac:dyDescent="0.2">
      <c r="A13" t="s">
        <v>11</v>
      </c>
      <c r="B13" s="3">
        <v>1.8564267921080875</v>
      </c>
      <c r="C13" s="3">
        <v>1.6114939293084003</v>
      </c>
      <c r="D13" s="4">
        <v>1.5555214543849267</v>
      </c>
      <c r="E13" s="3">
        <v>1.6534813559957475</v>
      </c>
      <c r="F13" s="3">
        <v>1.4965339812578742</v>
      </c>
      <c r="G13" s="3">
        <v>1.5193299311700539</v>
      </c>
      <c r="H13" s="3">
        <v>2.1189043910241372</v>
      </c>
      <c r="I13" s="3">
        <v>3.2498077452112057</v>
      </c>
      <c r="J13" s="3">
        <v>4.3889750993041581</v>
      </c>
      <c r="K13" s="15">
        <f>0.0315793907707454*100</f>
        <v>3.1579390770745395</v>
      </c>
    </row>
    <row r="14" spans="1:11" x14ac:dyDescent="0.2">
      <c r="A14" t="s">
        <v>12</v>
      </c>
      <c r="B14" s="3">
        <v>2.4401341746999798</v>
      </c>
      <c r="C14" s="3">
        <v>2.4822209360731171</v>
      </c>
      <c r="D14" s="4">
        <v>2.3189814624999303</v>
      </c>
      <c r="E14" s="3">
        <v>2.1763691146116422</v>
      </c>
      <c r="F14" s="3">
        <v>2.852156192658748</v>
      </c>
      <c r="G14" s="3">
        <v>2.7399588934770742</v>
      </c>
      <c r="H14" s="3">
        <v>2.0607243731627021</v>
      </c>
      <c r="I14" s="3">
        <v>2.2862335213882901</v>
      </c>
      <c r="J14" s="3">
        <v>2.0524801430783945</v>
      </c>
      <c r="K14" s="15">
        <f>0.0219082390941663*100</f>
        <v>2.19082390941663</v>
      </c>
    </row>
    <row r="15" spans="1:11" x14ac:dyDescent="0.2">
      <c r="A15" t="s">
        <v>17</v>
      </c>
      <c r="B15" s="3">
        <v>0.9141958798538099</v>
      </c>
      <c r="C15" s="3">
        <v>0.7304498954107822</v>
      </c>
      <c r="D15" s="4">
        <v>0.64138213433671487</v>
      </c>
      <c r="E15" s="3">
        <v>0.94348944437819238</v>
      </c>
      <c r="F15" s="3">
        <v>1.0219716302134942</v>
      </c>
      <c r="G15" s="3">
        <v>0.94118899817866153</v>
      </c>
      <c r="H15" s="3">
        <v>2.0313268846474681</v>
      </c>
      <c r="I15" s="3">
        <v>1.879747108820276</v>
      </c>
      <c r="J15" s="3">
        <v>2.3168768305723644</v>
      </c>
      <c r="K15" s="15">
        <f>0.0126886774848864*100</f>
        <v>1.2688677484886401</v>
      </c>
    </row>
    <row r="16" spans="1:11" x14ac:dyDescent="0.2">
      <c r="A16" t="s">
        <v>15</v>
      </c>
      <c r="B16" s="3">
        <v>1.5996936043948089</v>
      </c>
      <c r="C16" s="3">
        <v>1.5096155357837999</v>
      </c>
      <c r="D16" s="4">
        <v>1.401253038138409</v>
      </c>
      <c r="E16" s="3">
        <v>1.3044661371505524</v>
      </c>
      <c r="F16" s="3">
        <v>2.7539083565555171</v>
      </c>
      <c r="G16" s="3">
        <v>2.4677678978953619</v>
      </c>
      <c r="H16" s="3">
        <v>2.462920056498346</v>
      </c>
      <c r="I16" s="3">
        <v>1.8778124739787123</v>
      </c>
      <c r="J16" s="3">
        <v>3.8797075178626246</v>
      </c>
      <c r="K16" s="15">
        <f>0.0260613652902757*100</f>
        <v>2.60613652902757</v>
      </c>
    </row>
    <row r="17" spans="1:11" x14ac:dyDescent="0.2">
      <c r="A17" t="s">
        <v>16</v>
      </c>
      <c r="B17" s="3">
        <v>0.53824857888304745</v>
      </c>
      <c r="C17" s="3">
        <v>0.38703593568143174</v>
      </c>
      <c r="D17" s="4">
        <v>0.32537830028045511</v>
      </c>
      <c r="E17" s="3">
        <v>0.44033794229842471</v>
      </c>
      <c r="F17" s="3">
        <v>0.33442237711150063</v>
      </c>
      <c r="G17" s="3">
        <v>0.34639265270950242</v>
      </c>
      <c r="H17" s="3">
        <v>1.0102119714396298</v>
      </c>
      <c r="I17" s="3">
        <v>1.302817140782857</v>
      </c>
      <c r="J17" s="3">
        <v>0.6256597728423019</v>
      </c>
      <c r="K17" s="15">
        <f>0.00679121450904078*100</f>
        <v>0.67912145090407805</v>
      </c>
    </row>
    <row r="18" spans="1:11" x14ac:dyDescent="0.2">
      <c r="A18" t="s">
        <v>3</v>
      </c>
      <c r="B18" s="3">
        <v>1.4610106517865695</v>
      </c>
      <c r="C18" s="3">
        <v>1.4559345766459297</v>
      </c>
      <c r="D18" s="4">
        <v>1.4100956735813459</v>
      </c>
      <c r="E18" s="3">
        <v>1.3721587206224477</v>
      </c>
      <c r="F18" s="3">
        <v>1.2933505634626363</v>
      </c>
      <c r="G18" s="3">
        <v>1.1000296255361957</v>
      </c>
      <c r="H18" s="3">
        <v>1.1375384835059039</v>
      </c>
      <c r="I18" s="3">
        <v>1.0973068510109252</v>
      </c>
      <c r="J18" s="3">
        <v>1.1089678404943741</v>
      </c>
      <c r="K18" s="15">
        <f>0.0124714905270469*100</f>
        <v>1.24714905270469</v>
      </c>
    </row>
    <row r="19" spans="1:11" x14ac:dyDescent="0.2">
      <c r="A19" t="s">
        <v>13</v>
      </c>
      <c r="B19" s="3">
        <v>1.0349463411500446</v>
      </c>
      <c r="C19" s="3">
        <v>0.99358345084013111</v>
      </c>
      <c r="D19" s="4">
        <v>1.0154960282879415</v>
      </c>
      <c r="E19" s="3">
        <v>0.9853548030578545</v>
      </c>
      <c r="F19" s="3">
        <v>0.92844269868895724</v>
      </c>
      <c r="G19" s="3">
        <v>0.85909816495702473</v>
      </c>
      <c r="H19" s="3">
        <v>0.88481170498951545</v>
      </c>
      <c r="I19" s="3">
        <v>1.0881838485112179</v>
      </c>
      <c r="J19" s="3">
        <v>1.26843551542086</v>
      </c>
      <c r="K19" s="15">
        <f>0.0144185115198786*100</f>
        <v>1.4418511519878601</v>
      </c>
    </row>
    <row r="20" spans="1:11" x14ac:dyDescent="0.2">
      <c r="A20" t="s">
        <v>14</v>
      </c>
      <c r="B20" s="3">
        <v>1.196085169671542</v>
      </c>
      <c r="C20" s="3">
        <v>1.1390545782397576</v>
      </c>
      <c r="D20" s="4">
        <v>1.0866380523963219</v>
      </c>
      <c r="E20" s="3">
        <v>1.2576468060659085</v>
      </c>
      <c r="F20" s="3">
        <v>1.2856384860407652</v>
      </c>
      <c r="G20" s="3">
        <v>1.1115238623780312</v>
      </c>
      <c r="H20" s="3">
        <v>0.90541815223412969</v>
      </c>
      <c r="I20" s="3">
        <v>1.0652187642604787</v>
      </c>
      <c r="J20" s="3">
        <v>1.0166694532783909</v>
      </c>
      <c r="K20" s="15">
        <f>0.0106037775578042*100</f>
        <v>1.0603777557804199</v>
      </c>
    </row>
    <row r="21" spans="1:11" x14ac:dyDescent="0.2">
      <c r="A21" t="s">
        <v>20</v>
      </c>
      <c r="B21" s="3">
        <v>4.736470480563916E-2</v>
      </c>
      <c r="C21" s="3">
        <v>0.12580890288334823</v>
      </c>
      <c r="D21" s="4">
        <v>5.4515827227555116E-2</v>
      </c>
      <c r="E21" s="3">
        <v>6.3972349613734089E-2</v>
      </c>
      <c r="F21" s="3">
        <v>0.42238282347844219</v>
      </c>
      <c r="G21" s="3">
        <v>0.31484275415889829</v>
      </c>
      <c r="H21" s="3">
        <v>0.43742005163390019</v>
      </c>
      <c r="I21" s="3">
        <v>0.54343807759181695</v>
      </c>
      <c r="J21" s="3">
        <v>1.0362834702855606</v>
      </c>
      <c r="K21" s="15">
        <f>0.00638263277221994*100</f>
        <v>0.63826327722199405</v>
      </c>
    </row>
    <row r="22" spans="1:11" x14ac:dyDescent="0.2">
      <c r="A22" t="s">
        <v>18</v>
      </c>
      <c r="B22" s="3">
        <v>0.53666430975382684</v>
      </c>
      <c r="C22" s="3">
        <v>0.41228818673636386</v>
      </c>
      <c r="D22" s="4">
        <v>0.39753068492940946</v>
      </c>
      <c r="E22" s="3">
        <v>0.43721211974213525</v>
      </c>
      <c r="F22" s="3">
        <v>0.41834456929317954</v>
      </c>
      <c r="G22" s="3">
        <v>0.4056406082565851</v>
      </c>
      <c r="H22" s="3">
        <v>0.45735373583482303</v>
      </c>
      <c r="I22" s="3">
        <v>0.5319770728804134</v>
      </c>
      <c r="J22" s="3">
        <v>0.89318391936438735</v>
      </c>
      <c r="K22" s="15">
        <f>0.00611460146583341*100</f>
        <v>0.61146014658334102</v>
      </c>
    </row>
    <row r="23" spans="1:11" x14ac:dyDescent="0.2">
      <c r="A23" t="s">
        <v>21</v>
      </c>
      <c r="B23" s="3">
        <v>0.18924772344618279</v>
      </c>
      <c r="C23" s="3">
        <v>0.14837899001385296</v>
      </c>
      <c r="D23" s="4">
        <v>0.15128437473655829</v>
      </c>
      <c r="E23" s="3">
        <v>0.16352900617845131</v>
      </c>
      <c r="F23" s="3">
        <v>0.20028351645272441</v>
      </c>
      <c r="G23" s="3">
        <v>0.37061059714348493</v>
      </c>
      <c r="H23" s="3">
        <v>0.33838540858452293</v>
      </c>
      <c r="I23" s="3">
        <v>0.45566613382611909</v>
      </c>
      <c r="J23" s="3">
        <v>0.57624465534428659</v>
      </c>
      <c r="K23" s="15">
        <f>0.00602716336745716*100</f>
        <v>0.60271633674571601</v>
      </c>
    </row>
    <row r="24" spans="1:11" x14ac:dyDescent="0.2">
      <c r="A24" t="s">
        <v>19</v>
      </c>
      <c r="B24" s="3">
        <v>0.24506928751768445</v>
      </c>
      <c r="C24" s="3">
        <v>0.24198225716463509</v>
      </c>
      <c r="D24" s="4">
        <v>0.22858385321407049</v>
      </c>
      <c r="E24" s="3">
        <v>0.29832153280908247</v>
      </c>
      <c r="F24" s="3">
        <v>0.23293911258094022</v>
      </c>
      <c r="G24" s="3">
        <v>0.27945432267996606</v>
      </c>
      <c r="H24" s="3">
        <v>0.33722540654953026</v>
      </c>
      <c r="I24" s="3">
        <v>0.35146327484038353</v>
      </c>
      <c r="J24" s="3">
        <v>0.27101183333714596</v>
      </c>
      <c r="K24" s="15">
        <f>0.00345112387079955*100</f>
        <v>0.34511238707995501</v>
      </c>
    </row>
    <row r="25" spans="1:11" x14ac:dyDescent="0.2">
      <c r="A25" t="s">
        <v>4</v>
      </c>
      <c r="B25" s="3">
        <v>0.22447612803465564</v>
      </c>
      <c r="C25" s="3">
        <v>0.20033479176584651</v>
      </c>
      <c r="D25" s="4">
        <v>0.19527758903189033</v>
      </c>
      <c r="E25" s="3">
        <v>0.18890486936333165</v>
      </c>
      <c r="F25" s="3">
        <v>0.2226851487361973</v>
      </c>
      <c r="G25" s="3">
        <v>0.25757408073875243</v>
      </c>
      <c r="H25" s="3">
        <v>0.2587819086545447</v>
      </c>
      <c r="I25" s="3">
        <v>0.34839822951678734</v>
      </c>
      <c r="J25" s="3">
        <v>0.39610471082464854</v>
      </c>
      <c r="K25" s="15">
        <f>0.00432234001518261*100</f>
        <v>0.43223400151826102</v>
      </c>
    </row>
    <row r="26" spans="1:11" x14ac:dyDescent="0.2">
      <c r="A26" t="s">
        <v>24</v>
      </c>
      <c r="B26" s="3">
        <v>0.41439460011385093</v>
      </c>
      <c r="C26" s="3">
        <v>0.40006068991720767</v>
      </c>
      <c r="D26" s="4">
        <v>0.35852169375496301</v>
      </c>
      <c r="E26" s="3">
        <v>0.36360780940483761</v>
      </c>
      <c r="F26" s="3">
        <v>0.32873294748644422</v>
      </c>
      <c r="G26" s="3">
        <v>0.27772558918305235</v>
      </c>
      <c r="H26" s="3">
        <v>0.24548257164504986</v>
      </c>
      <c r="I26" s="3">
        <v>0.22653920664151209</v>
      </c>
      <c r="J26" s="3">
        <v>0.22607923985182207</v>
      </c>
      <c r="K26" s="15">
        <f>0.00268093853825201*100</f>
        <v>0.26809385382520101</v>
      </c>
    </row>
    <row r="27" spans="1:11" x14ac:dyDescent="0.2">
      <c r="A27" t="s">
        <v>22</v>
      </c>
      <c r="B27" s="3">
        <v>1.7796217581965616E-4</v>
      </c>
      <c r="C27" s="3">
        <v>1.6220708918760434E-4</v>
      </c>
      <c r="D27" s="4">
        <v>2.4164009732774907E-4</v>
      </c>
      <c r="E27" s="3">
        <v>2.5337814238832602E-4</v>
      </c>
      <c r="F27" s="3">
        <v>4.0383072851945585E-4</v>
      </c>
      <c r="G27" s="3">
        <v>2.6843318849057579E-4</v>
      </c>
      <c r="H27" s="3">
        <v>2.844878102087112E-2</v>
      </c>
      <c r="I27" s="3">
        <v>3.899462972837664E-2</v>
      </c>
      <c r="J27" s="3">
        <v>3.7769609620677928E-2</v>
      </c>
      <c r="K27" s="15">
        <f>0.00018940734392983*100</f>
        <v>1.8940734392983001E-2</v>
      </c>
    </row>
    <row r="28" spans="1:11" ht="14.25" x14ac:dyDescent="0.2">
      <c r="A28" s="5" t="s">
        <v>27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3">
        <v>1.6674732609381772E-2</v>
      </c>
      <c r="J28" s="3">
        <v>8.5388984579784898E-3</v>
      </c>
      <c r="K28" s="15">
        <f>0.0000502164250580581*100</f>
        <v>5.0216425058058102E-3</v>
      </c>
    </row>
    <row r="29" spans="1:11" ht="14.25" x14ac:dyDescent="0.2">
      <c r="A29" s="5" t="s">
        <v>28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3">
        <v>5.4623242609955769E-3</v>
      </c>
      <c r="J29" s="3">
        <v>3.1489029995973917E-3</v>
      </c>
      <c r="K29" s="15">
        <f>0.0000784854640365693*100</f>
        <v>7.8485464036569304E-3</v>
      </c>
    </row>
    <row r="30" spans="1:11" x14ac:dyDescent="0.2">
      <c r="A30" s="10" t="s">
        <v>23</v>
      </c>
      <c r="B30" s="7">
        <v>7.8295991082927199E-4</v>
      </c>
      <c r="C30" s="7">
        <v>5.5548414533284837E-4</v>
      </c>
      <c r="D30" s="8">
        <v>5.294267769880357E-4</v>
      </c>
      <c r="E30" s="7">
        <v>5.6161076501176053E-5</v>
      </c>
      <c r="F30" s="7">
        <v>1.2779132529326106E-4</v>
      </c>
      <c r="G30" s="7">
        <v>4.8317125696008044E-5</v>
      </c>
      <c r="H30" s="7">
        <v>7.9325278996943079E-5</v>
      </c>
      <c r="I30" s="7">
        <v>1.6944273355697084E-4</v>
      </c>
      <c r="J30" s="7">
        <v>3.0486578875206743E-4</v>
      </c>
      <c r="K30" s="16">
        <f>1.65592383472442E-06*100</f>
        <v>1.65592383472442E-4</v>
      </c>
    </row>
    <row r="31" spans="1:11" x14ac:dyDescent="0.2">
      <c r="A31" s="9" t="s">
        <v>29</v>
      </c>
    </row>
    <row r="32" spans="1:11" x14ac:dyDescent="0.2">
      <c r="A32" s="9" t="s">
        <v>30</v>
      </c>
    </row>
    <row r="33" spans="1:1" x14ac:dyDescent="0.2">
      <c r="A33" s="9" t="s">
        <v>31</v>
      </c>
    </row>
    <row r="34" spans="1:1" x14ac:dyDescent="0.2">
      <c r="A34" s="9" t="s">
        <v>32</v>
      </c>
    </row>
  </sheetData>
  <mergeCells count="3">
    <mergeCell ref="A1:E1"/>
    <mergeCell ref="A2:E2"/>
    <mergeCell ref="A3:E3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E5002-CA7E-4E7A-AD29-35C1EE33A089}">
  <dimension ref="A1:K34"/>
  <sheetViews>
    <sheetView tabSelected="1" view="pageBreakPreview" zoomScaleNormal="110" zoomScaleSheetLayoutView="100" workbookViewId="0">
      <selection activeCell="A30" sqref="A30:XFD30"/>
    </sheetView>
  </sheetViews>
  <sheetFormatPr defaultRowHeight="12.75" x14ac:dyDescent="0.2"/>
  <cols>
    <col min="1" max="1" width="43.7109375" customWidth="1"/>
    <col min="2" max="10" width="8.7109375" customWidth="1"/>
  </cols>
  <sheetData>
    <row r="1" spans="1:11" ht="12.75" customHeight="1" x14ac:dyDescent="0.2">
      <c r="A1" s="14" t="s">
        <v>26</v>
      </c>
      <c r="B1" s="14"/>
      <c r="C1" s="14"/>
      <c r="D1" s="14"/>
      <c r="E1" s="14"/>
    </row>
    <row r="2" spans="1:11" x14ac:dyDescent="0.2">
      <c r="A2" s="14" t="s">
        <v>0</v>
      </c>
      <c r="B2" s="14"/>
      <c r="C2" s="14"/>
      <c r="D2" s="14"/>
      <c r="E2" s="14"/>
    </row>
    <row r="3" spans="1:11" x14ac:dyDescent="0.2">
      <c r="A3" s="14" t="s">
        <v>33</v>
      </c>
      <c r="B3" s="14"/>
      <c r="C3" s="14"/>
      <c r="D3" s="14"/>
      <c r="E3" s="14"/>
    </row>
    <row r="4" spans="1:11" x14ac:dyDescent="0.2">
      <c r="K4" s="13" t="s">
        <v>25</v>
      </c>
    </row>
    <row r="5" spans="1:11" x14ac:dyDescent="0.2">
      <c r="A5" s="11" t="s">
        <v>1</v>
      </c>
      <c r="B5" s="12">
        <v>2016</v>
      </c>
      <c r="C5" s="12">
        <v>2017</v>
      </c>
      <c r="D5" s="12">
        <v>2018</v>
      </c>
      <c r="E5" s="12">
        <v>2019</v>
      </c>
      <c r="F5" s="12">
        <v>2020</v>
      </c>
      <c r="G5" s="12">
        <v>2021</v>
      </c>
      <c r="H5" s="12">
        <v>2022</v>
      </c>
      <c r="I5" s="12">
        <v>2023</v>
      </c>
      <c r="J5" s="12">
        <v>2024</v>
      </c>
      <c r="K5" s="12">
        <v>2025</v>
      </c>
    </row>
    <row r="6" spans="1:11" ht="28.5" customHeight="1" x14ac:dyDescent="0.2">
      <c r="A6" s="1" t="s">
        <v>2</v>
      </c>
      <c r="B6" s="2">
        <v>100</v>
      </c>
      <c r="C6" s="2">
        <v>100</v>
      </c>
      <c r="D6" s="2">
        <v>100</v>
      </c>
      <c r="E6" s="2">
        <v>100</v>
      </c>
      <c r="F6" s="2">
        <v>100</v>
      </c>
      <c r="G6" s="2">
        <v>100</v>
      </c>
      <c r="H6" s="2">
        <v>100</v>
      </c>
      <c r="I6" s="2">
        <v>100</v>
      </c>
      <c r="J6" s="2">
        <v>100</v>
      </c>
      <c r="K6" s="2">
        <f>1*100</f>
        <v>100</v>
      </c>
    </row>
    <row r="7" spans="1:11" x14ac:dyDescent="0.2">
      <c r="A7" t="s">
        <v>6</v>
      </c>
      <c r="B7" s="3">
        <v>20.805252465597075</v>
      </c>
      <c r="C7" s="3">
        <v>20.87858934312808</v>
      </c>
      <c r="D7" s="4">
        <v>21.995233787115286</v>
      </c>
      <c r="E7" s="3">
        <v>21.625075464087729</v>
      </c>
      <c r="F7" s="3">
        <v>20.836055838492822</v>
      </c>
      <c r="G7" s="3">
        <v>23.838788693088237</v>
      </c>
      <c r="H7" s="3">
        <v>22.809467037838946</v>
      </c>
      <c r="I7" s="3">
        <v>19.240922442042155</v>
      </c>
      <c r="J7" s="3">
        <v>21.850246309177273</v>
      </c>
      <c r="K7" s="15">
        <f>0.231919276110732*100</f>
        <v>23.191927611073197</v>
      </c>
    </row>
    <row r="8" spans="1:11" x14ac:dyDescent="0.2">
      <c r="A8" t="s">
        <v>7</v>
      </c>
      <c r="B8" s="3">
        <v>19.702061568093448</v>
      </c>
      <c r="C8" s="3">
        <v>20.129252756994344</v>
      </c>
      <c r="D8" s="4">
        <v>18.938990163128317</v>
      </c>
      <c r="E8" s="3">
        <v>18.893362436476298</v>
      </c>
      <c r="F8" s="3">
        <v>21.125765330340755</v>
      </c>
      <c r="G8" s="3">
        <v>20.763883225545587</v>
      </c>
      <c r="H8" s="3">
        <v>19.222772218945444</v>
      </c>
      <c r="I8" s="3">
        <v>18.442241271319148</v>
      </c>
      <c r="J8" s="3">
        <v>19.054697603026622</v>
      </c>
      <c r="K8" s="15">
        <f>0.203717646470427*100</f>
        <v>20.371764647042699</v>
      </c>
    </row>
    <row r="9" spans="1:11" x14ac:dyDescent="0.2">
      <c r="A9" t="s">
        <v>10</v>
      </c>
      <c r="B9" s="3">
        <v>18.866542070274182</v>
      </c>
      <c r="C9" s="3">
        <v>20.104971549794488</v>
      </c>
      <c r="D9" s="4">
        <v>21.126215395289741</v>
      </c>
      <c r="E9" s="3">
        <v>21.614957999819513</v>
      </c>
      <c r="F9" s="3">
        <v>21.033715397042453</v>
      </c>
      <c r="G9" s="3">
        <v>19.597435426398526</v>
      </c>
      <c r="H9" s="3">
        <v>21.296093670509599</v>
      </c>
      <c r="I9" s="3">
        <v>22.057147213214616</v>
      </c>
      <c r="J9" s="3">
        <v>16.628003661633908</v>
      </c>
      <c r="K9" s="15">
        <f>0.176675370719783*100</f>
        <v>17.667537071978302</v>
      </c>
    </row>
    <row r="10" spans="1:11" x14ac:dyDescent="0.2">
      <c r="A10" t="s">
        <v>5</v>
      </c>
      <c r="B10" s="3">
        <v>8.5573526296848375</v>
      </c>
      <c r="C10" s="3">
        <v>8.8003010933975379</v>
      </c>
      <c r="D10" s="4">
        <v>9.469883676047278</v>
      </c>
      <c r="E10" s="3">
        <v>8.7085452081478589</v>
      </c>
      <c r="F10" s="3">
        <v>8.6281803447760534</v>
      </c>
      <c r="G10" s="3">
        <v>7.4029471414061536</v>
      </c>
      <c r="H10" s="3">
        <v>8.9236499843260564</v>
      </c>
      <c r="I10" s="3">
        <v>8.4469401308110577</v>
      </c>
      <c r="J10" s="3">
        <v>8.8776298897698958</v>
      </c>
      <c r="K10" s="15">
        <f>0.0974451414992757*100</f>
        <v>9.7445141499275696</v>
      </c>
    </row>
    <row r="11" spans="1:11" x14ac:dyDescent="0.2">
      <c r="A11" t="s">
        <v>9</v>
      </c>
      <c r="B11" s="3">
        <v>10.172651183786463</v>
      </c>
      <c r="C11" s="3">
        <v>8.6860529026908004</v>
      </c>
      <c r="D11" s="4">
        <v>7.9491425866083727</v>
      </c>
      <c r="E11" s="3">
        <v>8.5326374616130263</v>
      </c>
      <c r="F11" s="3">
        <v>9.5671918252072992</v>
      </c>
      <c r="G11" s="3">
        <v>7.7089873983945472</v>
      </c>
      <c r="H11" s="3">
        <v>8.8984149695714976</v>
      </c>
      <c r="I11" s="3">
        <v>11.974136619216342</v>
      </c>
      <c r="J11" s="3">
        <v>9.7644168681586461</v>
      </c>
      <c r="K11" s="15">
        <f>0.0810520140890617*100</f>
        <v>8.1052014089061686</v>
      </c>
    </row>
    <row r="12" spans="1:11" x14ac:dyDescent="0.2">
      <c r="A12" t="s">
        <v>8</v>
      </c>
      <c r="B12" s="3">
        <v>9.1972212142576222</v>
      </c>
      <c r="C12" s="3">
        <v>9.561872006295614</v>
      </c>
      <c r="D12" s="4">
        <v>9.3793031581362118</v>
      </c>
      <c r="E12" s="3">
        <v>8.9762598793443296</v>
      </c>
      <c r="F12" s="3">
        <v>5.016767238069388</v>
      </c>
      <c r="G12" s="3">
        <v>7.6965033863900896</v>
      </c>
      <c r="H12" s="3">
        <v>4.1345688990620975</v>
      </c>
      <c r="I12" s="3">
        <v>3.4727017448034121</v>
      </c>
      <c r="J12" s="3">
        <v>3.7185633895053276</v>
      </c>
      <c r="K12" s="15">
        <f>0.0433693191702722*100</f>
        <v>4.3369319170272203</v>
      </c>
    </row>
    <row r="13" spans="1:11" x14ac:dyDescent="0.2">
      <c r="A13" t="s">
        <v>11</v>
      </c>
      <c r="B13" s="3">
        <v>1.8564267921080875</v>
      </c>
      <c r="C13" s="3">
        <v>1.6114939293084003</v>
      </c>
      <c r="D13" s="4">
        <v>1.5555214543849267</v>
      </c>
      <c r="E13" s="3">
        <v>1.6534813559957475</v>
      </c>
      <c r="F13" s="3">
        <v>1.4965339812578742</v>
      </c>
      <c r="G13" s="3">
        <v>1.5193299311700539</v>
      </c>
      <c r="H13" s="3">
        <v>2.1189043910241372</v>
      </c>
      <c r="I13" s="3">
        <v>3.2498077452112057</v>
      </c>
      <c r="J13" s="3">
        <v>4.3889750993041581</v>
      </c>
      <c r="K13" s="15">
        <f>0.0315793907707454*100</f>
        <v>3.1579390770745395</v>
      </c>
    </row>
    <row r="14" spans="1:11" x14ac:dyDescent="0.2">
      <c r="A14" t="s">
        <v>15</v>
      </c>
      <c r="B14" s="3">
        <v>1.5996936043948089</v>
      </c>
      <c r="C14" s="3">
        <v>1.5096155357837999</v>
      </c>
      <c r="D14" s="4">
        <v>1.401253038138409</v>
      </c>
      <c r="E14" s="3">
        <v>1.3044661371505524</v>
      </c>
      <c r="F14" s="3">
        <v>2.7539083565555171</v>
      </c>
      <c r="G14" s="3">
        <v>2.4677678978953619</v>
      </c>
      <c r="H14" s="3">
        <v>2.462920056498346</v>
      </c>
      <c r="I14" s="3">
        <v>1.8778124739787123</v>
      </c>
      <c r="J14" s="3">
        <v>3.8797075178626246</v>
      </c>
      <c r="K14" s="15">
        <f>0.0260613652902757*100</f>
        <v>2.60613652902757</v>
      </c>
    </row>
    <row r="15" spans="1:11" x14ac:dyDescent="0.2">
      <c r="A15" t="s">
        <v>12</v>
      </c>
      <c r="B15" s="3">
        <v>2.4401341746999798</v>
      </c>
      <c r="C15" s="3">
        <v>2.4822209360731171</v>
      </c>
      <c r="D15" s="4">
        <v>2.3189814624999303</v>
      </c>
      <c r="E15" s="3">
        <v>2.1763691146116422</v>
      </c>
      <c r="F15" s="3">
        <v>2.852156192658748</v>
      </c>
      <c r="G15" s="3">
        <v>2.7399588934770742</v>
      </c>
      <c r="H15" s="3">
        <v>2.0607243731627021</v>
      </c>
      <c r="I15" s="3">
        <v>2.2862335213882901</v>
      </c>
      <c r="J15" s="3">
        <v>2.0524801430783945</v>
      </c>
      <c r="K15" s="15">
        <f>0.0219082390941663*100</f>
        <v>2.19082390941663</v>
      </c>
    </row>
    <row r="16" spans="1:11" x14ac:dyDescent="0.2">
      <c r="A16" t="s">
        <v>13</v>
      </c>
      <c r="B16" s="3">
        <v>1.0349463411500446</v>
      </c>
      <c r="C16" s="3">
        <v>0.99358345084013111</v>
      </c>
      <c r="D16" s="4">
        <v>1.0154960282879415</v>
      </c>
      <c r="E16" s="3">
        <v>0.9853548030578545</v>
      </c>
      <c r="F16" s="3">
        <v>0.92844269868895724</v>
      </c>
      <c r="G16" s="3">
        <v>0.85909816495702473</v>
      </c>
      <c r="H16" s="3">
        <v>0.88481170498951545</v>
      </c>
      <c r="I16" s="3">
        <v>1.0881838485112179</v>
      </c>
      <c r="J16" s="3">
        <v>1.26843551542086</v>
      </c>
      <c r="K16" s="15">
        <f>0.0144185115198786*100</f>
        <v>1.4418511519878601</v>
      </c>
    </row>
    <row r="17" spans="1:11" x14ac:dyDescent="0.2">
      <c r="A17" t="s">
        <v>17</v>
      </c>
      <c r="B17" s="3">
        <v>0.9141958798538099</v>
      </c>
      <c r="C17" s="3">
        <v>0.7304498954107822</v>
      </c>
      <c r="D17" s="4">
        <v>0.64138213433671487</v>
      </c>
      <c r="E17" s="3">
        <v>0.94348944437819238</v>
      </c>
      <c r="F17" s="3">
        <v>1.0219716302134942</v>
      </c>
      <c r="G17" s="3">
        <v>0.94118899817866153</v>
      </c>
      <c r="H17" s="3">
        <v>2.0313268846474681</v>
      </c>
      <c r="I17" s="3">
        <v>1.879747108820276</v>
      </c>
      <c r="J17" s="3">
        <v>2.3168768305723644</v>
      </c>
      <c r="K17" s="15">
        <f>0.0126886774848864*100</f>
        <v>1.2688677484886401</v>
      </c>
    </row>
    <row r="18" spans="1:11" x14ac:dyDescent="0.2">
      <c r="A18" t="s">
        <v>3</v>
      </c>
      <c r="B18" s="3">
        <v>1.4610106517865695</v>
      </c>
      <c r="C18" s="3">
        <v>1.4559345766459297</v>
      </c>
      <c r="D18" s="4">
        <v>1.4100956735813459</v>
      </c>
      <c r="E18" s="3">
        <v>1.3721587206224477</v>
      </c>
      <c r="F18" s="3">
        <v>1.2933505634626363</v>
      </c>
      <c r="G18" s="3">
        <v>1.1000296255361957</v>
      </c>
      <c r="H18" s="3">
        <v>1.1375384835059039</v>
      </c>
      <c r="I18" s="3">
        <v>1.0973068510109252</v>
      </c>
      <c r="J18" s="3">
        <v>1.1089678404943741</v>
      </c>
      <c r="K18" s="15">
        <f>0.0124714905270469*100</f>
        <v>1.24714905270469</v>
      </c>
    </row>
    <row r="19" spans="1:11" x14ac:dyDescent="0.2">
      <c r="A19" t="s">
        <v>14</v>
      </c>
      <c r="B19" s="3">
        <v>1.196085169671542</v>
      </c>
      <c r="C19" s="3">
        <v>1.1390545782397576</v>
      </c>
      <c r="D19" s="4">
        <v>1.0866380523963219</v>
      </c>
      <c r="E19" s="3">
        <v>1.2576468060659085</v>
      </c>
      <c r="F19" s="3">
        <v>1.2856384860407652</v>
      </c>
      <c r="G19" s="3">
        <v>1.1115238623780312</v>
      </c>
      <c r="H19" s="3">
        <v>0.90541815223412969</v>
      </c>
      <c r="I19" s="3">
        <v>1.0652187642604787</v>
      </c>
      <c r="J19" s="3">
        <v>1.0166694532783909</v>
      </c>
      <c r="K19" s="15">
        <f>0.0106037775578042*100</f>
        <v>1.0603777557804199</v>
      </c>
    </row>
    <row r="20" spans="1:11" x14ac:dyDescent="0.2">
      <c r="A20" t="s">
        <v>16</v>
      </c>
      <c r="B20" s="3">
        <v>0.53824857888304745</v>
      </c>
      <c r="C20" s="3">
        <v>0.38703593568143174</v>
      </c>
      <c r="D20" s="4">
        <v>0.32537830028045511</v>
      </c>
      <c r="E20" s="3">
        <v>0.44033794229842471</v>
      </c>
      <c r="F20" s="3">
        <v>0.33442237711150063</v>
      </c>
      <c r="G20" s="3">
        <v>0.34639265270950242</v>
      </c>
      <c r="H20" s="3">
        <v>1.0102119714396298</v>
      </c>
      <c r="I20" s="3">
        <v>1.302817140782857</v>
      </c>
      <c r="J20" s="3">
        <v>0.6256597728423019</v>
      </c>
      <c r="K20" s="15">
        <f>0.00679121450904078*100</f>
        <v>0.67912145090407805</v>
      </c>
    </row>
    <row r="21" spans="1:11" x14ac:dyDescent="0.2">
      <c r="A21" t="s">
        <v>20</v>
      </c>
      <c r="B21" s="3">
        <v>4.736470480563916E-2</v>
      </c>
      <c r="C21" s="3">
        <v>0.12580890288334823</v>
      </c>
      <c r="D21" s="4">
        <v>5.4515827227555116E-2</v>
      </c>
      <c r="E21" s="3">
        <v>6.3972349613734089E-2</v>
      </c>
      <c r="F21" s="3">
        <v>0.42238282347844219</v>
      </c>
      <c r="G21" s="3">
        <v>0.31484275415889829</v>
      </c>
      <c r="H21" s="3">
        <v>0.43742005163390019</v>
      </c>
      <c r="I21" s="3">
        <v>0.54343807759181695</v>
      </c>
      <c r="J21" s="3">
        <v>1.0362834702855606</v>
      </c>
      <c r="K21" s="15">
        <f>0.00638263277221994*100</f>
        <v>0.63826327722199405</v>
      </c>
    </row>
    <row r="22" spans="1:11" x14ac:dyDescent="0.2">
      <c r="A22" t="s">
        <v>18</v>
      </c>
      <c r="B22" s="3">
        <v>0.53666430975382684</v>
      </c>
      <c r="C22" s="3">
        <v>0.41228818673636386</v>
      </c>
      <c r="D22" s="4">
        <v>0.39753068492940946</v>
      </c>
      <c r="E22" s="3">
        <v>0.43721211974213525</v>
      </c>
      <c r="F22" s="3">
        <v>0.41834456929317954</v>
      </c>
      <c r="G22" s="3">
        <v>0.4056406082565851</v>
      </c>
      <c r="H22" s="3">
        <v>0.45735373583482303</v>
      </c>
      <c r="I22" s="3">
        <v>0.5319770728804134</v>
      </c>
      <c r="J22" s="3">
        <v>0.89318391936438735</v>
      </c>
      <c r="K22" s="15">
        <f>0.00611460146583341*100</f>
        <v>0.61146014658334102</v>
      </c>
    </row>
    <row r="23" spans="1:11" x14ac:dyDescent="0.2">
      <c r="A23" t="s">
        <v>21</v>
      </c>
      <c r="B23" s="3">
        <v>0.18924772344618279</v>
      </c>
      <c r="C23" s="3">
        <v>0.14837899001385296</v>
      </c>
      <c r="D23" s="4">
        <v>0.15128437473655829</v>
      </c>
      <c r="E23" s="3">
        <v>0.16352900617845131</v>
      </c>
      <c r="F23" s="3">
        <v>0.20028351645272441</v>
      </c>
      <c r="G23" s="3">
        <v>0.37061059714348493</v>
      </c>
      <c r="H23" s="3">
        <v>0.33838540858452293</v>
      </c>
      <c r="I23" s="3">
        <v>0.45566613382611909</v>
      </c>
      <c r="J23" s="3">
        <v>0.57624465534428659</v>
      </c>
      <c r="K23" s="15">
        <f>0.00602716336745716*100</f>
        <v>0.60271633674571601</v>
      </c>
    </row>
    <row r="24" spans="1:11" x14ac:dyDescent="0.2">
      <c r="A24" t="s">
        <v>4</v>
      </c>
      <c r="B24" s="3">
        <v>0.22447612803465564</v>
      </c>
      <c r="C24" s="3">
        <v>0.20033479176584651</v>
      </c>
      <c r="D24" s="4">
        <v>0.19527758903189033</v>
      </c>
      <c r="E24" s="3">
        <v>0.18890486936333165</v>
      </c>
      <c r="F24" s="3">
        <v>0.2226851487361973</v>
      </c>
      <c r="G24" s="3">
        <v>0.25757408073875243</v>
      </c>
      <c r="H24" s="3">
        <v>0.2587819086545447</v>
      </c>
      <c r="I24" s="3">
        <v>0.34839822951678734</v>
      </c>
      <c r="J24" s="3">
        <v>0.39610471082464854</v>
      </c>
      <c r="K24" s="15">
        <f>0.00432234001518261*100</f>
        <v>0.43223400151826102</v>
      </c>
    </row>
    <row r="25" spans="1:11" x14ac:dyDescent="0.2">
      <c r="A25" t="s">
        <v>19</v>
      </c>
      <c r="B25" s="3">
        <v>0.24506928751768445</v>
      </c>
      <c r="C25" s="3">
        <v>0.24198225716463509</v>
      </c>
      <c r="D25" s="4">
        <v>0.22858385321407049</v>
      </c>
      <c r="E25" s="3">
        <v>0.29832153280908247</v>
      </c>
      <c r="F25" s="3">
        <v>0.23293911258094022</v>
      </c>
      <c r="G25" s="3">
        <v>0.27945432267996606</v>
      </c>
      <c r="H25" s="3">
        <v>0.33722540654953026</v>
      </c>
      <c r="I25" s="3">
        <v>0.35146327484038353</v>
      </c>
      <c r="J25" s="3">
        <v>0.27101183333714596</v>
      </c>
      <c r="K25" s="15">
        <f>0.00345112387079955*100</f>
        <v>0.34511238707995501</v>
      </c>
    </row>
    <row r="26" spans="1:11" x14ac:dyDescent="0.2">
      <c r="A26" t="s">
        <v>24</v>
      </c>
      <c r="B26" s="3">
        <v>0.41439460011385093</v>
      </c>
      <c r="C26" s="3">
        <v>0.40006068991720767</v>
      </c>
      <c r="D26" s="4">
        <v>0.35852169375496301</v>
      </c>
      <c r="E26" s="3">
        <v>0.36360780940483761</v>
      </c>
      <c r="F26" s="3">
        <v>0.32873294748644422</v>
      </c>
      <c r="G26" s="3">
        <v>0.27772558918305235</v>
      </c>
      <c r="H26" s="3">
        <v>0.24548257164504986</v>
      </c>
      <c r="I26" s="3">
        <v>0.22653920664151209</v>
      </c>
      <c r="J26" s="3">
        <v>0.22607923985182207</v>
      </c>
      <c r="K26" s="15">
        <f>0.00268093853825201*100</f>
        <v>0.26809385382520101</v>
      </c>
    </row>
    <row r="27" spans="1:11" x14ac:dyDescent="0.2">
      <c r="A27" t="s">
        <v>22</v>
      </c>
      <c r="B27" s="3">
        <v>1.7796217581965616E-4</v>
      </c>
      <c r="C27" s="3">
        <v>1.6220708918760434E-4</v>
      </c>
      <c r="D27" s="4">
        <v>2.4164009732774907E-4</v>
      </c>
      <c r="E27" s="3">
        <v>2.5337814238832602E-4</v>
      </c>
      <c r="F27" s="3">
        <v>4.0383072851945585E-4</v>
      </c>
      <c r="G27" s="3">
        <v>2.6843318849057579E-4</v>
      </c>
      <c r="H27" s="3">
        <v>2.844878102087112E-2</v>
      </c>
      <c r="I27" s="3">
        <v>3.899462972837664E-2</v>
      </c>
      <c r="J27" s="3">
        <v>3.7769609620677928E-2</v>
      </c>
      <c r="K27" s="15">
        <f>0.00018940734392983*100</f>
        <v>1.8940734392983001E-2</v>
      </c>
    </row>
    <row r="28" spans="1:11" ht="14.25" x14ac:dyDescent="0.2">
      <c r="A28" s="5" t="s">
        <v>28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3">
        <v>5.4623242609955769E-3</v>
      </c>
      <c r="J28" s="3">
        <v>3.1489029995973917E-3</v>
      </c>
      <c r="K28" s="15">
        <f>0.0000784854640365693*100</f>
        <v>7.8485464036569304E-3</v>
      </c>
    </row>
    <row r="29" spans="1:11" ht="14.25" x14ac:dyDescent="0.2">
      <c r="A29" s="5" t="s">
        <v>27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3">
        <v>1.6674732609381772E-2</v>
      </c>
      <c r="J29" s="3">
        <v>8.5388984579784898E-3</v>
      </c>
      <c r="K29" s="15">
        <f>0.0000502164250580581*100</f>
        <v>5.0216425058058102E-3</v>
      </c>
    </row>
    <row r="30" spans="1:11" x14ac:dyDescent="0.2">
      <c r="A30" s="10" t="s">
        <v>23</v>
      </c>
      <c r="B30" s="7">
        <v>7.8295991082927199E-4</v>
      </c>
      <c r="C30" s="7">
        <v>5.5548414533284837E-4</v>
      </c>
      <c r="D30" s="8">
        <v>5.294267769880357E-4</v>
      </c>
      <c r="E30" s="7">
        <v>5.6161076501176053E-5</v>
      </c>
      <c r="F30" s="7">
        <v>1.2779132529326106E-4</v>
      </c>
      <c r="G30" s="7">
        <v>4.8317125696008044E-5</v>
      </c>
      <c r="H30" s="7">
        <v>7.9325278996943079E-5</v>
      </c>
      <c r="I30" s="7">
        <v>1.6944273355697084E-4</v>
      </c>
      <c r="J30" s="7">
        <v>3.0486578875206743E-4</v>
      </c>
      <c r="K30" s="16">
        <f>1.65592383472442E-06*100</f>
        <v>1.65592383472442E-4</v>
      </c>
    </row>
    <row r="31" spans="1:11" x14ac:dyDescent="0.2">
      <c r="A31" s="9" t="s">
        <v>29</v>
      </c>
    </row>
    <row r="32" spans="1:11" x14ac:dyDescent="0.2">
      <c r="A32" s="9" t="s">
        <v>30</v>
      </c>
    </row>
    <row r="33" spans="1:1" x14ac:dyDescent="0.2">
      <c r="A33" s="9" t="s">
        <v>31</v>
      </c>
    </row>
    <row r="34" spans="1:1" x14ac:dyDescent="0.2">
      <c r="A34" s="9" t="s">
        <v>32</v>
      </c>
    </row>
  </sheetData>
  <mergeCells count="3">
    <mergeCell ref="A1:E1"/>
    <mergeCell ref="A2:E2"/>
    <mergeCell ref="A3:E3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Planilha1</vt:lpstr>
      <vt:lpstr>Ordem de despesa</vt:lpstr>
      <vt:lpstr>'Ordem de despesa'!Area_de_impressao</vt:lpstr>
      <vt:lpstr>Planilha1!Area_de_impressao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Benedito de Freitas</dc:creator>
  <cp:lastModifiedBy>Lais Boni Valieris</cp:lastModifiedBy>
  <cp:lastPrinted>2025-05-05T17:15:28Z</cp:lastPrinted>
  <dcterms:created xsi:type="dcterms:W3CDTF">2006-03-30T18:50:46Z</dcterms:created>
  <dcterms:modified xsi:type="dcterms:W3CDTF">2026-03-23T20:02:37Z</dcterms:modified>
</cp:coreProperties>
</file>