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  <sheet name="Conciliação" sheetId="3" r:id="rId2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B4" i="3" l="1"/>
  <c r="B6" i="3" l="1"/>
  <c r="B7" i="3"/>
  <c r="B19" i="3" s="1"/>
  <c r="T29" i="2" l="1"/>
  <c r="J29" i="2"/>
  <c r="I37" i="2" l="1"/>
  <c r="B17" i="3" l="1"/>
  <c r="I29" i="2" l="1"/>
  <c r="S29" i="2"/>
  <c r="B18" i="3" l="1"/>
  <c r="B15" i="3" s="1"/>
  <c r="B20" i="3" l="1"/>
  <c r="S40" i="2"/>
  <c r="S32" i="2"/>
  <c r="J12" i="2" l="1"/>
  <c r="T12" i="2" l="1"/>
  <c r="S12" i="2"/>
  <c r="S24" i="2"/>
  <c r="S9" i="2" l="1"/>
  <c r="T9" i="2"/>
  <c r="T37" i="2" l="1"/>
  <c r="T32" i="2"/>
  <c r="S37" i="2"/>
  <c r="S41" i="2" s="1"/>
  <c r="I24" i="2"/>
  <c r="J37" i="2" l="1"/>
  <c r="J32" i="2"/>
  <c r="J24" i="2"/>
  <c r="J9" i="2" l="1"/>
  <c r="J41" i="2" s="1"/>
  <c r="I12" i="2"/>
  <c r="I9" i="2" s="1"/>
  <c r="I32" i="2"/>
  <c r="I41" i="2" l="1"/>
  <c r="V41" i="2" s="1"/>
  <c r="X41" i="2" l="1"/>
  <c r="T24" i="2"/>
  <c r="T41" i="2" s="1"/>
  <c r="W41" i="2" s="1"/>
</calcChain>
</file>

<file path=xl/sharedStrings.xml><?xml version="1.0" encoding="utf-8"?>
<sst xmlns="http://schemas.openxmlformats.org/spreadsheetml/2006/main" count="122" uniqueCount="97">
  <si>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</si>
  <si>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</si>
  <si>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</si>
  <si>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</si>
  <si>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</si>
  <si>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</si>
  <si>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</si>
  <si>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</si>
  <si>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</si>
  <si>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</si>
  <si>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</si>
  <si>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</si>
  <si>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</si>
  <si>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</si>
  <si>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</si>
  <si>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</si>
  <si>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</si>
  <si>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</si>
  <si>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Saldo Final - SOF</t>
  </si>
  <si>
    <t>BANCOS</t>
  </si>
  <si>
    <t>APLICAÇÕES FINANCEIRAS</t>
  </si>
  <si>
    <t>AJUSTES</t>
  </si>
  <si>
    <t>BANCOS - DESVINCULAÇÕES</t>
  </si>
  <si>
    <t>BANCOS - NLP</t>
  </si>
  <si>
    <t>Saldo Final - Caixa e Equiv.</t>
  </si>
  <si>
    <t xml:space="preserve">                  Total Conciliado===&gt;</t>
  </si>
  <si>
    <t>SMUL/GAB</t>
  </si>
  <si>
    <t>SMUL/CAF/DRV</t>
  </si>
  <si>
    <t>SMUL/ATECC/FUNDURB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</si>
  <si>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</si>
  <si>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</si>
  <si>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</si>
  <si>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</si>
  <si>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</si>
  <si>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</si>
  <si>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</si>
  <si>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</si>
  <si>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</si>
  <si>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</si>
  <si>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</si>
  <si>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</si>
  <si>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</si>
  <si>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</si>
  <si>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</si>
  <si>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</si>
  <si>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</si>
  <si>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</si>
  <si>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</si>
  <si>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RESGATE APLICAÇÃO FINANCEIRA</t>
  </si>
  <si>
    <t>APLICAÇÃO FINANCEIRA</t>
  </si>
  <si>
    <t>PREFEITURA DO MUNICÍPIO DE SÃO PAULO</t>
  </si>
  <si>
    <t>SECRETARIA MUNICIPAL DE URBANISMO E LICENCIAMENTO - SMUL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</si>
  <si>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</si>
  <si>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</si>
  <si>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</si>
  <si>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</si>
  <si>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</si>
  <si>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</si>
  <si>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</si>
  <si>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t>OUTRAS VINCULAÇÕES</t>
  </si>
  <si>
    <t>-</t>
  </si>
  <si>
    <t>RF: 542.622-7</t>
  </si>
  <si>
    <t xml:space="preserve">Coord.de Adm. e Finanças </t>
  </si>
  <si>
    <t>Fabiano Silva de Oliveira</t>
  </si>
  <si>
    <t>APDO - Ciências Contábeis</t>
  </si>
  <si>
    <t>CRC: SP-339620/O-0</t>
  </si>
  <si>
    <t>BANCOS - DESVINCULAÇÕES LÍQUIDAS</t>
  </si>
  <si>
    <t>SALDO FINAL MÊS ATUAL</t>
  </si>
  <si>
    <t>SALDO FINAL MÊS ANTERIOR</t>
  </si>
  <si>
    <t xml:space="preserve">INVENSTIMENTOS </t>
  </si>
  <si>
    <t>SALDO DE APLICAÇÕES FINANCEIRAS</t>
  </si>
  <si>
    <t>DEMAIS VINCULAÇÕES DECORRENTES DE TRANSFERÊNCIAS</t>
  </si>
  <si>
    <t>DEMAIS VINCULAÇÕES LEGAIS</t>
  </si>
  <si>
    <t>Fernanda Passos Vieira</t>
  </si>
  <si>
    <t>RF: 823.171.1</t>
  </si>
  <si>
    <t>EXERCÍCIO: 2025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</si>
  <si>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R$ 278.738.366,73.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</si>
  <si>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no valor de R$ 161.158.151,10, que só irão ser repassadas pelo Tesouro Municipal financeiramente na conta do fundo no mês subsequente de janeiro/2025. Retenções tributárias das NLP's 349.748 e 359.427 não retiradas do fundo na competência apropriada de dezembro, no valor de R$ 46.098,98, e serão pagas no primeiro mês do próximo exercício: sendo IRRF de R$  6.706,45 e PIS/COFINS/CSLL de R$ 20.790,00 da NLP 349.748 e R$  4.537,20 de IRRF e R$ 14.065,33 de CSLL/PIS/CSLL da NLP 359.427. As quais, inclusive, já foram incluídas no cronograma de pagamento de janeiro/2025 pela SF nos respectivos boletins  de pagamento nº 03/2025 (R$ 27.496,45) e nº 20/2025 (R$ 18.602,53). Desvinculação de transferência para a conta movimento do tesouro das receitas correntes municipais desvinculadas no valor de R$ R$ 1.843.500,40, de acordo com 
o Anexo Único da Portaria SF nº 07/2025, ressaltamos que não houve a trasferência financeira dos recursos no exercício corrente de 2024, ficando sua realização para o exercício subsequente (27/01/2025).</t>
    </r>
  </si>
  <si>
    <t xml:space="preserve">  Elisabete França</t>
  </si>
  <si>
    <t xml:space="preserve"> Secretária Municipal</t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</si>
  <si>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</si>
  <si>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3.1</t>
  </si>
  <si>
    <t>3.2</t>
  </si>
  <si>
    <t xml:space="preserve">     EMPENHOS A PAGAR PROCESSADOS</t>
  </si>
  <si>
    <t xml:space="preserve">     EMPENHOS A PAGAR NÃO PROCESSADOS</t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</si>
  <si>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6068.2025/0001488-0</t>
    </r>
    <r>
      <rPr>
        <sz val="8"/>
        <rFont val="Arial"/>
        <family val="2"/>
      </rPr>
      <t>.</t>
    </r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</si>
  <si>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11ª edição, aprovada pela Secretaria do Tesouro Nacional - STN.      </t>
    </r>
  </si>
  <si>
    <t>Talita Veiga Cavallari Fonseca</t>
  </si>
  <si>
    <t>Secretária Executiva</t>
  </si>
  <si>
    <t>RF: 817.010-0</t>
  </si>
  <si>
    <t>MAIO</t>
  </si>
  <si>
    <t>Receitas Orçamentárias de Maio</t>
  </si>
  <si>
    <t>NLP'S de Maio retiradas da c/c em 30/05 e pagas em 02/06</t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</si>
  <si>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Maio/2025, R$ 49.296.349,22 , são relativas a Cota de Solidariedade e R$ 628.986.623,34, oriundas de Outorga Onerosa do direito de construir, conforme artigos 111, 112 e 115 respectivamente, da Lei Municipal nº 16.050/2014.</t>
    </r>
  </si>
  <si>
    <r>
      <rPr>
        <b/>
        <sz val="8"/>
        <color theme="1"/>
        <rFont val="Arial"/>
        <family val="2"/>
      </rPr>
      <t xml:space="preserve">     3.1) Caixa e Equivalentes de Caixa (exceto RPPS)</t>
    </r>
    <r>
      <rPr>
        <sz val="8"/>
        <color theme="1"/>
        <rFont val="Arial"/>
        <family val="2"/>
      </rPr>
      <t xml:space="preserve"> - Contém saldo de investimentos no valor total de R$ 422.309.436,94</t>
    </r>
  </si>
  <si>
    <r>
      <rPr>
        <b/>
        <sz val="8"/>
        <color theme="1"/>
        <rFont val="Arial"/>
        <family val="2"/>
      </rPr>
      <t xml:space="preserve">     3.2) Depósitos Restituíveis e Valores Vinculados</t>
    </r>
    <r>
      <rPr>
        <sz val="8"/>
        <color theme="1"/>
        <rFont val="Arial"/>
        <family val="2"/>
      </rPr>
      <t xml:space="preserve"> - Composto de Receitas reconhecidas no mês de maio, no valor de R$ 126.555.780,93, que só irão ser repassadas pelo Tesouro Municipal financeiramente na conta do fundo no mês subsequente de junho/2025. Notas de Liquidação e Pagamento - NLP's do mês de maio, no valor de R$ 8.000.000,00 retiradas da conta corrente e pagas no primeiro dia útil do mês seguinte. 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</si>
  <si>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Para atendermos ao disposto no art. 103, da Lei Federal nº 4.320/64, bem como as orientações contidas nas IPC 06 e 11 do STN, controlamos através de relatório gerencial os Depósitos Restituíveis e Valores Vinculados da coluna de Ingressos o valor de R$ 12.179.184,04 e Dispêndios o valor de R$ 11.980.800,50, respectivamente, relativo às retenções e pagamentos dos impostos e contribuições ocorridos durante o exercício de 2025 e de retenções de restos a pagar inscritos de 2024. Não houve retenções extraorçamentárias a serem repassadas para governo federal no mês corrente.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</si>
</sst>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2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>
      <alignment vertical="top"/>
    </xf>
    <xf numFmtId="43" fontId="8" fillId="0" borderId="0" applyFont="0" applyFill="0" applyBorder="0" applyAlignment="0" applyProtection="0"/>
    <xf numFmtId="0" fontId="11" fillId="0" borderId="0"/>
    <xf numFmtId="166" fontId="11" fillId="0" borderId="0" applyFill="0" applyBorder="0" applyAlignment="0" applyProtection="0"/>
    <xf numFmtId="167" fontId="11" fillId="0" borderId="0" applyFont="0" applyFill="0" applyBorder="0" applyAlignment="0" applyProtection="0"/>
    <xf numFmtId="0" fontId="8" fillId="0" borderId="0">
      <alignment vertical="top"/>
    </xf>
    <xf numFmtId="0" fontId="5" fillId="0" borderId="0"/>
    <xf numFmtId="0" fontId="8" fillId="0" borderId="0">
      <alignment vertical="top"/>
    </xf>
    <xf numFmtId="43" fontId="8" fillId="0" borderId="0" applyFont="0" applyFill="0" applyBorder="0" applyAlignment="0" applyProtection="0"/>
    <xf numFmtId="0" fontId="4" fillId="0" borderId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144">
    <xf numFmtId="0" fontId="0" fillId="0" borderId="0" xfId="0">
      <alignment vertical="top"/>
    </xf>
    <xf numFmtId="0" fontId="6" fillId="0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readingOrder="1"/>
    </xf>
    <xf numFmtId="164" fontId="7" fillId="0" borderId="5" xfId="0" applyNumberFormat="1" applyFont="1" applyFill="1" applyBorder="1" applyAlignment="1">
      <alignment vertical="center"/>
    </xf>
    <xf numFmtId="165" fontId="6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64" fontId="6" fillId="0" borderId="9" xfId="0" applyNumberFormat="1" applyFont="1" applyFill="1" applyBorder="1" applyAlignment="1">
      <alignment vertical="center"/>
    </xf>
    <xf numFmtId="164" fontId="7" fillId="0" borderId="9" xfId="0" applyNumberFormat="1" applyFont="1" applyFill="1" applyBorder="1" applyAlignment="1">
      <alignment vertical="center"/>
    </xf>
    <xf numFmtId="43" fontId="6" fillId="0" borderId="0" xfId="1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 readingOrder="1"/>
    </xf>
    <xf numFmtId="164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readingOrder="1"/>
    </xf>
    <xf numFmtId="43" fontId="6" fillId="0" borderId="0" xfId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7" fillId="0" borderId="6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 readingOrder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/>
    <xf numFmtId="4" fontId="0" fillId="0" borderId="0" xfId="0" applyNumberFormat="1" applyAlignment="1"/>
    <xf numFmtId="0" fontId="0" fillId="0" borderId="0" xfId="0" applyAlignment="1"/>
    <xf numFmtId="0" fontId="0" fillId="0" borderId="0" xfId="0" applyFont="1" applyAlignment="1"/>
    <xf numFmtId="0" fontId="8" fillId="0" borderId="0" xfId="0" applyFont="1" applyAlignment="1"/>
    <xf numFmtId="0" fontId="13" fillId="0" borderId="0" xfId="0" applyFont="1" applyAlignment="1"/>
    <xf numFmtId="0" fontId="8" fillId="0" borderId="0" xfId="0" applyFont="1" applyFill="1" applyAlignment="1">
      <alignment vertic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4" fontId="8" fillId="0" borderId="0" xfId="0" applyNumberFormat="1" applyFont="1" applyAlignment="1"/>
    <xf numFmtId="4" fontId="11" fillId="0" borderId="0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4" fontId="11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 readingOrder="1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8" fillId="0" borderId="0" xfId="5">
      <alignment vertical="top"/>
    </xf>
    <xf numFmtId="4" fontId="8" fillId="0" borderId="0" xfId="1" applyNumberFormat="1"/>
    <xf numFmtId="0" fontId="8" fillId="0" borderId="0" xfId="5" applyFont="1" applyAlignment="1"/>
    <xf numFmtId="164" fontId="7" fillId="0" borderId="13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43" fontId="7" fillId="3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" fontId="12" fillId="0" borderId="0" xfId="0" applyNumberFormat="1" applyFont="1" applyFill="1" applyAlignment="1"/>
    <xf numFmtId="4" fontId="0" fillId="0" borderId="0" xfId="0" applyNumberFormat="1">
      <alignment vertical="top"/>
    </xf>
    <xf numFmtId="0" fontId="18" fillId="0" borderId="0" xfId="7" applyFont="1" applyFill="1" applyAlignment="1">
      <alignment vertical="top"/>
    </xf>
    <xf numFmtId="4" fontId="1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164" fontId="6" fillId="0" borderId="9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Alignment="1">
      <alignment horizontal="center" vertical="center"/>
    </xf>
    <xf numFmtId="0" fontId="8" fillId="0" borderId="0" xfId="0" applyFont="1">
      <alignment vertical="top"/>
    </xf>
    <xf numFmtId="0" fontId="7" fillId="2" borderId="1" xfId="0" applyFont="1" applyFill="1" applyBorder="1" applyAlignment="1">
      <alignment horizontal="center" vertical="center" readingOrder="1"/>
    </xf>
    <xf numFmtId="0" fontId="7" fillId="2" borderId="3" xfId="0" applyFont="1" applyFill="1" applyBorder="1" applyAlignment="1">
      <alignment horizontal="center" vertical="center" readingOrder="1"/>
    </xf>
    <xf numFmtId="4" fontId="11" fillId="0" borderId="0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left" vertical="top"/>
    </xf>
    <xf numFmtId="4" fontId="11" fillId="0" borderId="0" xfId="0" applyNumberFormat="1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readingOrder="1"/>
    </xf>
    <xf numFmtId="0" fontId="17" fillId="0" borderId="0" xfId="0" applyFont="1" applyFill="1" applyBorder="1" applyAlignment="1">
      <alignment horizontal="left" vertical="center" readingOrder="1"/>
    </xf>
    <xf numFmtId="0" fontId="18" fillId="0" borderId="0" xfId="7" applyFont="1" applyFill="1" applyBorder="1" applyAlignment="1">
      <alignment vertical="top"/>
    </xf>
    <xf numFmtId="4" fontId="14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0" borderId="12" xfId="0" applyNumberFormat="1" applyFont="1" applyFill="1" applyBorder="1" applyAlignment="1">
      <alignment horizontal="right" vertical="center"/>
    </xf>
    <xf numFmtId="0" fontId="15" fillId="3" borderId="0" xfId="0" applyFont="1" applyFill="1" applyAlignment="1"/>
    <xf numFmtId="0" fontId="16" fillId="3" borderId="0" xfId="0" applyFont="1" applyFill="1" applyAlignment="1"/>
    <xf numFmtId="4" fontId="11" fillId="3" borderId="0" xfId="0" applyNumberFormat="1" applyFont="1" applyFill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" fontId="12" fillId="4" borderId="0" xfId="0" applyNumberFormat="1" applyFont="1" applyFill="1">
      <alignment vertical="top"/>
    </xf>
    <xf numFmtId="164" fontId="6" fillId="3" borderId="9" xfId="0" applyNumberFormat="1" applyFont="1" applyFill="1" applyBorder="1" applyAlignment="1">
      <alignment vertical="center"/>
    </xf>
    <xf numFmtId="4" fontId="1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8" fillId="0" borderId="0" xfId="0" applyFont="1" applyFill="1" applyAlignment="1"/>
    <xf numFmtId="4" fontId="8" fillId="0" borderId="0" xfId="1" applyNumberFormat="1" applyFill="1"/>
    <xf numFmtId="0" fontId="6" fillId="0" borderId="8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3" fontId="7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4" fontId="0" fillId="3" borderId="0" xfId="0" applyNumberFormat="1" applyFill="1" applyBorder="1" applyAlignment="1"/>
    <xf numFmtId="4" fontId="0" fillId="5" borderId="0" xfId="0" applyNumberFormat="1" applyFill="1">
      <alignment vertical="top"/>
    </xf>
    <xf numFmtId="164" fontId="6" fillId="0" borderId="9" xfId="0" applyNumberFormat="1" applyFont="1" applyFill="1" applyBorder="1" applyAlignment="1">
      <alignment vertical="center"/>
    </xf>
    <xf numFmtId="164" fontId="6" fillId="0" borderId="9" xfId="5" applyNumberFormat="1" applyFont="1" applyFill="1" applyBorder="1" applyAlignment="1">
      <alignment vertical="center"/>
    </xf>
    <xf numFmtId="0" fontId="8" fillId="0" borderId="0" xfId="5" applyFont="1" applyAlignment="1"/>
    <xf numFmtId="4" fontId="0" fillId="0" borderId="0" xfId="0" applyNumberFormat="1" applyFill="1">
      <alignment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vertical="top" wrapText="1"/>
    </xf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4" fontId="11" fillId="3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8" fillId="0" borderId="0" xfId="7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/>
    </xf>
    <xf numFmtId="0" fontId="18" fillId="0" borderId="0" xfId="7" applyFont="1" applyFill="1" applyAlignment="1">
      <alignment horizontal="left" vertical="center" wrapText="1"/>
    </xf>
    <xf numFmtId="4" fontId="11" fillId="0" borderId="0" xfId="0" applyNumberFormat="1" applyFont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4" fontId="14" fillId="0" borderId="0" xfId="0" applyNumberFormat="1" applyFont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 inden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readingOrder="1"/>
    </xf>
    <xf numFmtId="49" fontId="14" fillId="0" borderId="0" xfId="0" applyNumberFormat="1" applyFont="1" applyFill="1" applyAlignment="1">
      <alignment horizontal="center" vertical="center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</cellXfs>
  <cellStyles count="17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Normal 5 2 2" xfId="14"/>
    <cellStyle name="Normal 5 2 3" xfId="16"/>
    <cellStyle name="Normal 5 3" xfId="13"/>
    <cellStyle name="Normal 5 4" xfId="15"/>
    <cellStyle name="Normal 6" xfId="10"/>
    <cellStyle name="Normal 9" xfId="11"/>
    <cellStyle name="Separador de milhares 2" xfId="3"/>
    <cellStyle name="Vírgula" xfId="1" builtinId="3"/>
    <cellStyle name="Vírgula 2" xfId="8"/>
    <cellStyle name="Vírgula 3" xfId="12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57478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81"/>
  <sheetViews>
    <sheetView showGridLines="0" tabSelected="1" showOutlineSymbols="0" zoomScale="115" zoomScaleNormal="115" zoomScaleSheetLayoutView="100" workbookViewId="0">
      <selection activeCell="J42" sqref="J42"/>
    </sheetView>
  </sheetViews>
  <sheetFormatPr defaultColWidth="6.85546875" defaultRowHeight="13.5" customHeight="1" x14ac:dyDescent="0.2"/>
  <cols>
    <col min="1" max="1" width="5" style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69" customWidth="1"/>
    <col min="9" max="9" width="13.28515625" style="1" customWidth="1"/>
    <col min="10" max="10" width="13.7109375" style="1" customWidth="1"/>
    <col min="11" max="14" width="9.85546875" style="1" customWidth="1"/>
    <col min="15" max="15" width="2" style="1" customWidth="1"/>
    <col min="16" max="16" width="5.7109375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6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110" t="s">
        <v>50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2:24" ht="13.5" customHeight="1" x14ac:dyDescent="0.2">
      <c r="B2" s="110" t="s">
        <v>51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4" ht="13.5" customHeight="1" x14ac:dyDescent="0.2">
      <c r="B3" s="135" t="s">
        <v>15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2:24" ht="14.25" customHeight="1" x14ac:dyDescent="0.2">
      <c r="B4" s="136" t="s">
        <v>52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2:24" ht="11.25" customHeight="1" x14ac:dyDescent="0.2">
      <c r="B5" s="136" t="s">
        <v>75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</row>
    <row r="6" spans="2:24" ht="12.75" customHeight="1" x14ac:dyDescent="0.2">
      <c r="B6" s="137" t="s">
        <v>90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</row>
    <row r="7" spans="2:24" ht="13.5" customHeight="1" x14ac:dyDescent="0.2">
      <c r="B7" s="138" t="s">
        <v>53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</row>
    <row r="8" spans="2:24" ht="19.5" customHeight="1" x14ac:dyDescent="0.2">
      <c r="B8" s="120" t="s">
        <v>0</v>
      </c>
      <c r="C8" s="121"/>
      <c r="D8" s="121"/>
      <c r="E8" s="121"/>
      <c r="F8" s="121"/>
      <c r="G8" s="122"/>
      <c r="H8" s="63" t="s">
        <v>55</v>
      </c>
      <c r="I8" s="59" t="s">
        <v>2</v>
      </c>
      <c r="J8" s="58" t="s">
        <v>12</v>
      </c>
      <c r="K8" s="120" t="s">
        <v>1</v>
      </c>
      <c r="L8" s="121"/>
      <c r="M8" s="121"/>
      <c r="N8" s="121"/>
      <c r="O8" s="121"/>
      <c r="P8" s="121"/>
      <c r="Q8" s="122"/>
      <c r="R8" s="63" t="s">
        <v>55</v>
      </c>
      <c r="S8" s="2" t="s">
        <v>2</v>
      </c>
      <c r="T8" s="59" t="s">
        <v>12</v>
      </c>
    </row>
    <row r="9" spans="2:24" ht="13.5" customHeight="1" x14ac:dyDescent="0.2">
      <c r="B9" s="129" t="s">
        <v>3</v>
      </c>
      <c r="C9" s="130"/>
      <c r="D9" s="130"/>
      <c r="E9" s="130"/>
      <c r="F9" s="130"/>
      <c r="G9" s="130"/>
      <c r="H9" s="79"/>
      <c r="I9" s="42">
        <f>I10+I12</f>
        <v>707654176.11000001</v>
      </c>
      <c r="J9" s="18">
        <f>J10+J12</f>
        <v>405234531.68000001</v>
      </c>
      <c r="K9" s="131" t="s">
        <v>40</v>
      </c>
      <c r="L9" s="131"/>
      <c r="M9" s="131"/>
      <c r="N9" s="131"/>
      <c r="O9" s="131"/>
      <c r="P9" s="129"/>
      <c r="Q9" s="132"/>
      <c r="R9" s="79"/>
      <c r="S9" s="42">
        <f>S10+S12</f>
        <v>818914893.07000005</v>
      </c>
      <c r="T9" s="3">
        <f>T10+T12</f>
        <v>1580224091.76</v>
      </c>
      <c r="U9" s="4"/>
      <c r="V9" s="5"/>
    </row>
    <row r="10" spans="2:24" ht="13.5" customHeight="1" x14ac:dyDescent="0.2">
      <c r="B10" s="111" t="s">
        <v>31</v>
      </c>
      <c r="C10" s="112"/>
      <c r="D10" s="112"/>
      <c r="E10" s="112"/>
      <c r="F10" s="112"/>
      <c r="G10" s="112"/>
      <c r="H10" s="72"/>
      <c r="I10" s="97"/>
      <c r="J10" s="97"/>
      <c r="K10" s="112" t="s">
        <v>31</v>
      </c>
      <c r="L10" s="112"/>
      <c r="M10" s="112"/>
      <c r="N10" s="112"/>
      <c r="O10" s="112"/>
      <c r="P10" s="112"/>
      <c r="Q10" s="133"/>
      <c r="R10" s="72"/>
      <c r="S10" s="8"/>
      <c r="T10" s="97"/>
      <c r="U10" s="6"/>
    </row>
    <row r="11" spans="2:24" ht="13.5" hidden="1" customHeight="1" x14ac:dyDescent="0.2">
      <c r="B11" s="115" t="s">
        <v>32</v>
      </c>
      <c r="C11" s="116"/>
      <c r="D11" s="116"/>
      <c r="E11" s="116"/>
      <c r="F11" s="116"/>
      <c r="G11" s="116"/>
      <c r="H11" s="71"/>
      <c r="I11" s="7">
        <v>0</v>
      </c>
      <c r="J11" s="7">
        <v>0</v>
      </c>
      <c r="K11" s="117"/>
      <c r="L11" s="116"/>
      <c r="M11" s="116"/>
      <c r="N11" s="116"/>
      <c r="O11" s="116"/>
      <c r="P11" s="116"/>
      <c r="Q11" s="116"/>
      <c r="R11" s="71"/>
      <c r="S11" s="7"/>
      <c r="T11" s="7"/>
      <c r="U11" s="4"/>
    </row>
    <row r="12" spans="2:24" ht="13.5" customHeight="1" x14ac:dyDescent="0.2">
      <c r="B12" s="111" t="s">
        <v>30</v>
      </c>
      <c r="C12" s="112"/>
      <c r="D12" s="112"/>
      <c r="E12" s="112"/>
      <c r="F12" s="112"/>
      <c r="G12" s="112"/>
      <c r="H12" s="72"/>
      <c r="I12" s="8">
        <f>SUM(I13:I23)</f>
        <v>707654176.11000001</v>
      </c>
      <c r="J12" s="8">
        <f>SUM(J13:J22)</f>
        <v>405234531.68000001</v>
      </c>
      <c r="K12" s="112" t="s">
        <v>30</v>
      </c>
      <c r="L12" s="112"/>
      <c r="M12" s="112"/>
      <c r="N12" s="112"/>
      <c r="O12" s="112"/>
      <c r="P12" s="112"/>
      <c r="Q12" s="133"/>
      <c r="R12" s="72"/>
      <c r="S12" s="8">
        <f>SUM(S13:S23)</f>
        <v>818914893.07000005</v>
      </c>
      <c r="T12" s="8">
        <f>SUM(T13:T22)</f>
        <v>1580224091.76</v>
      </c>
      <c r="V12" s="9"/>
    </row>
    <row r="13" spans="2:24" ht="11.25" x14ac:dyDescent="0.2">
      <c r="B13" s="134" t="s">
        <v>71</v>
      </c>
      <c r="C13" s="117"/>
      <c r="D13" s="117"/>
      <c r="E13" s="117"/>
      <c r="F13" s="117"/>
      <c r="G13" s="117"/>
      <c r="H13" s="89"/>
      <c r="I13" s="55" t="s">
        <v>60</v>
      </c>
      <c r="J13" s="7"/>
      <c r="K13" s="134" t="s">
        <v>71</v>
      </c>
      <c r="L13" s="117"/>
      <c r="M13" s="117"/>
      <c r="N13" s="117"/>
      <c r="O13" s="117"/>
      <c r="P13" s="117"/>
      <c r="Q13" s="90"/>
      <c r="R13" s="55"/>
      <c r="S13" s="55" t="s">
        <v>60</v>
      </c>
      <c r="T13" s="7"/>
      <c r="V13" s="139"/>
      <c r="W13" s="139"/>
      <c r="X13" s="139"/>
    </row>
    <row r="14" spans="2:24" ht="13.5" customHeight="1" x14ac:dyDescent="0.2">
      <c r="B14" s="115" t="s">
        <v>72</v>
      </c>
      <c r="C14" s="117"/>
      <c r="D14" s="117"/>
      <c r="E14" s="117"/>
      <c r="F14" s="117"/>
      <c r="G14" s="117"/>
      <c r="H14" s="91">
        <v>1</v>
      </c>
      <c r="I14" s="97">
        <v>707654176.11000001</v>
      </c>
      <c r="J14" s="98">
        <v>405234531.68000001</v>
      </c>
      <c r="K14" s="115" t="s">
        <v>72</v>
      </c>
      <c r="L14" s="117"/>
      <c r="M14" s="117"/>
      <c r="N14" s="117"/>
      <c r="O14" s="117"/>
      <c r="P14" s="117"/>
      <c r="Q14" s="90"/>
      <c r="R14" s="7"/>
      <c r="S14" s="97">
        <v>818914893.07000005</v>
      </c>
      <c r="T14" s="98">
        <v>1580224091.76</v>
      </c>
      <c r="V14" s="92"/>
      <c r="W14" s="69"/>
      <c r="X14" s="64"/>
    </row>
    <row r="15" spans="2:24" ht="13.5" hidden="1" customHeight="1" x14ac:dyDescent="0.2">
      <c r="B15" s="115"/>
      <c r="C15" s="117"/>
      <c r="D15" s="117"/>
      <c r="E15" s="117"/>
      <c r="F15" s="117"/>
      <c r="G15" s="117"/>
      <c r="H15" s="89"/>
      <c r="I15" s="7"/>
      <c r="J15" s="7"/>
      <c r="K15" s="88"/>
      <c r="L15" s="88"/>
      <c r="M15" s="88"/>
      <c r="N15" s="88"/>
      <c r="O15" s="88"/>
      <c r="P15" s="88"/>
      <c r="Q15" s="88"/>
      <c r="R15" s="89"/>
      <c r="S15" s="7"/>
      <c r="T15" s="7"/>
      <c r="V15" s="92"/>
      <c r="W15" s="69"/>
      <c r="X15" s="64"/>
    </row>
    <row r="16" spans="2:24" ht="13.5" hidden="1" customHeight="1" x14ac:dyDescent="0.2">
      <c r="B16" s="115"/>
      <c r="C16" s="117"/>
      <c r="D16" s="117"/>
      <c r="E16" s="117"/>
      <c r="F16" s="117"/>
      <c r="G16" s="117"/>
      <c r="H16" s="91"/>
      <c r="I16" s="7"/>
      <c r="J16" s="7"/>
      <c r="K16" s="88"/>
      <c r="L16" s="88"/>
      <c r="M16" s="88"/>
      <c r="N16" s="88"/>
      <c r="O16" s="88"/>
      <c r="P16" s="88"/>
      <c r="Q16" s="88"/>
      <c r="R16" s="89"/>
      <c r="S16" s="7"/>
      <c r="T16" s="7"/>
      <c r="V16" s="92"/>
      <c r="W16" s="69"/>
      <c r="X16" s="93"/>
    </row>
    <row r="17" spans="2:24" ht="13.5" hidden="1" customHeight="1" x14ac:dyDescent="0.2">
      <c r="B17" s="115"/>
      <c r="C17" s="117"/>
      <c r="D17" s="117"/>
      <c r="E17" s="117"/>
      <c r="F17" s="117"/>
      <c r="G17" s="117"/>
      <c r="H17" s="91"/>
      <c r="I17" s="7"/>
      <c r="J17" s="7"/>
      <c r="K17" s="88"/>
      <c r="L17" s="88"/>
      <c r="M17" s="88"/>
      <c r="N17" s="88"/>
      <c r="O17" s="88"/>
      <c r="P17" s="88"/>
      <c r="Q17" s="88"/>
      <c r="R17" s="89"/>
      <c r="S17" s="7"/>
      <c r="T17" s="7"/>
      <c r="V17" s="92"/>
      <c r="W17" s="69"/>
      <c r="X17" s="93"/>
    </row>
    <row r="18" spans="2:24" ht="13.5" hidden="1" customHeight="1" x14ac:dyDescent="0.2">
      <c r="B18" s="115"/>
      <c r="C18" s="117"/>
      <c r="D18" s="117"/>
      <c r="E18" s="117"/>
      <c r="F18" s="117"/>
      <c r="G18" s="117"/>
      <c r="H18" s="89"/>
      <c r="I18" s="7"/>
      <c r="J18" s="7"/>
      <c r="K18" s="88"/>
      <c r="L18" s="88"/>
      <c r="M18" s="88"/>
      <c r="N18" s="88"/>
      <c r="O18" s="88"/>
      <c r="P18" s="88"/>
      <c r="Q18" s="88"/>
      <c r="R18" s="89"/>
      <c r="S18" s="7"/>
      <c r="T18" s="7"/>
      <c r="V18" s="92"/>
      <c r="W18" s="69"/>
      <c r="X18" s="64"/>
    </row>
    <row r="19" spans="2:24" ht="13.5" hidden="1" customHeight="1" x14ac:dyDescent="0.2">
      <c r="B19" s="87"/>
      <c r="C19" s="88"/>
      <c r="D19" s="88"/>
      <c r="E19" s="88"/>
      <c r="F19" s="88"/>
      <c r="G19" s="88"/>
      <c r="H19" s="89"/>
      <c r="I19" s="7"/>
      <c r="J19" s="7"/>
      <c r="K19" s="88"/>
      <c r="L19" s="88"/>
      <c r="M19" s="88"/>
      <c r="N19" s="88"/>
      <c r="O19" s="88"/>
      <c r="P19" s="88"/>
      <c r="Q19" s="88"/>
      <c r="R19" s="89"/>
      <c r="S19" s="7"/>
      <c r="T19" s="7"/>
      <c r="V19" s="92"/>
      <c r="W19" s="69"/>
      <c r="X19" s="64"/>
    </row>
    <row r="20" spans="2:24" ht="13.5" hidden="1" customHeight="1" x14ac:dyDescent="0.2">
      <c r="B20" s="87"/>
      <c r="C20" s="88"/>
      <c r="D20" s="88"/>
      <c r="E20" s="88"/>
      <c r="F20" s="88"/>
      <c r="G20" s="88"/>
      <c r="H20" s="89"/>
      <c r="I20" s="7"/>
      <c r="J20" s="7"/>
      <c r="K20" s="117"/>
      <c r="L20" s="117"/>
      <c r="M20" s="117"/>
      <c r="N20" s="117"/>
      <c r="O20" s="117"/>
      <c r="P20" s="117"/>
      <c r="Q20" s="117"/>
      <c r="R20" s="89"/>
      <c r="S20" s="7"/>
      <c r="T20" s="7"/>
      <c r="V20" s="92"/>
      <c r="W20" s="69"/>
      <c r="X20" s="64"/>
    </row>
    <row r="21" spans="2:24" ht="13.5" hidden="1" customHeight="1" x14ac:dyDescent="0.2">
      <c r="B21" s="87"/>
      <c r="C21" s="88"/>
      <c r="D21" s="88"/>
      <c r="E21" s="88"/>
      <c r="F21" s="88"/>
      <c r="G21" s="88"/>
      <c r="H21" s="89"/>
      <c r="I21" s="7"/>
      <c r="J21" s="7"/>
      <c r="K21" s="88"/>
      <c r="L21" s="88"/>
      <c r="M21" s="88"/>
      <c r="N21" s="88"/>
      <c r="O21" s="88"/>
      <c r="P21" s="88"/>
      <c r="Q21" s="88"/>
      <c r="R21" s="89"/>
      <c r="S21" s="7"/>
      <c r="T21" s="7"/>
      <c r="V21" s="92"/>
      <c r="W21" s="69"/>
      <c r="X21" s="64"/>
    </row>
    <row r="22" spans="2:24" ht="13.5" hidden="1" customHeight="1" x14ac:dyDescent="0.2">
      <c r="B22" s="115"/>
      <c r="C22" s="117"/>
      <c r="D22" s="117"/>
      <c r="E22" s="117"/>
      <c r="F22" s="117"/>
      <c r="G22" s="117"/>
      <c r="H22" s="89"/>
      <c r="I22" s="7"/>
      <c r="J22" s="7"/>
      <c r="K22" s="88"/>
      <c r="L22" s="88"/>
      <c r="M22" s="88"/>
      <c r="N22" s="88"/>
      <c r="O22" s="88"/>
      <c r="P22" s="88"/>
      <c r="Q22" s="88"/>
      <c r="R22" s="89"/>
      <c r="S22" s="7"/>
      <c r="T22" s="7"/>
      <c r="V22" s="92"/>
      <c r="W22" s="69"/>
      <c r="X22" s="64"/>
    </row>
    <row r="23" spans="2:24" ht="13.5" customHeight="1" x14ac:dyDescent="0.2">
      <c r="B23" s="115" t="s">
        <v>59</v>
      </c>
      <c r="C23" s="117"/>
      <c r="D23" s="117"/>
      <c r="E23" s="117"/>
      <c r="F23" s="117"/>
      <c r="G23" s="117"/>
      <c r="H23" s="89"/>
      <c r="I23" s="7">
        <v>0</v>
      </c>
      <c r="J23" s="94"/>
      <c r="K23" s="117" t="s">
        <v>59</v>
      </c>
      <c r="L23" s="117"/>
      <c r="M23" s="117"/>
      <c r="N23" s="117"/>
      <c r="O23" s="117"/>
      <c r="P23" s="117"/>
      <c r="Q23" s="117"/>
      <c r="R23" s="89"/>
      <c r="S23" s="7">
        <v>0</v>
      </c>
      <c r="T23" s="94"/>
      <c r="V23" s="92"/>
      <c r="W23" s="69"/>
      <c r="X23" s="64"/>
    </row>
    <row r="24" spans="2:24" ht="13.5" customHeight="1" x14ac:dyDescent="0.2">
      <c r="B24" s="111" t="s">
        <v>4</v>
      </c>
      <c r="C24" s="112"/>
      <c r="D24" s="112"/>
      <c r="E24" s="112"/>
      <c r="F24" s="112"/>
      <c r="G24" s="112"/>
      <c r="H24" s="71"/>
      <c r="I24" s="8">
        <f>SUM(I25:I28)</f>
        <v>0</v>
      </c>
      <c r="J24" s="8">
        <f>SUM(J25:J28)</f>
        <v>0</v>
      </c>
      <c r="K24" s="112" t="s">
        <v>41</v>
      </c>
      <c r="L24" s="112"/>
      <c r="M24" s="112"/>
      <c r="N24" s="112"/>
      <c r="O24" s="112"/>
      <c r="P24" s="112"/>
      <c r="Q24" s="114"/>
      <c r="R24" s="71"/>
      <c r="S24" s="8">
        <f>SUM(S25:S28)</f>
        <v>0</v>
      </c>
      <c r="T24" s="8">
        <f>SUM(T25:T28)</f>
        <v>0</v>
      </c>
      <c r="V24" s="46"/>
      <c r="W24" s="47"/>
      <c r="X24" s="48"/>
    </row>
    <row r="25" spans="2:24" ht="13.5" customHeight="1" x14ac:dyDescent="0.2">
      <c r="B25" s="115" t="s">
        <v>5</v>
      </c>
      <c r="C25" s="116"/>
      <c r="D25" s="116"/>
      <c r="E25" s="116"/>
      <c r="F25" s="116"/>
      <c r="G25" s="116"/>
      <c r="H25" s="71"/>
      <c r="I25" s="7"/>
      <c r="J25" s="7"/>
      <c r="K25" s="117" t="s">
        <v>5</v>
      </c>
      <c r="L25" s="116"/>
      <c r="M25" s="116"/>
      <c r="N25" s="116"/>
      <c r="O25" s="116"/>
      <c r="P25" s="116"/>
      <c r="Q25" s="116"/>
      <c r="R25" s="72"/>
      <c r="S25" s="97"/>
      <c r="T25" s="97"/>
      <c r="U25" s="4"/>
    </row>
    <row r="26" spans="2:24" ht="13.5" customHeight="1" x14ac:dyDescent="0.2">
      <c r="B26" s="115" t="s">
        <v>6</v>
      </c>
      <c r="C26" s="117"/>
      <c r="D26" s="117"/>
      <c r="E26" s="117"/>
      <c r="F26" s="117"/>
      <c r="G26" s="117"/>
      <c r="H26" s="71"/>
      <c r="I26" s="7">
        <v>0</v>
      </c>
      <c r="J26" s="7"/>
      <c r="K26" s="117" t="s">
        <v>6</v>
      </c>
      <c r="L26" s="117"/>
      <c r="M26" s="117"/>
      <c r="N26" s="117"/>
      <c r="O26" s="117"/>
      <c r="P26" s="117"/>
      <c r="Q26" s="116"/>
      <c r="R26" s="72"/>
      <c r="S26" s="7">
        <v>0</v>
      </c>
      <c r="T26" s="7"/>
    </row>
    <row r="27" spans="2:24" ht="13.5" customHeight="1" x14ac:dyDescent="0.2">
      <c r="B27" s="115" t="s">
        <v>7</v>
      </c>
      <c r="C27" s="117"/>
      <c r="D27" s="117"/>
      <c r="E27" s="117"/>
      <c r="F27" s="117"/>
      <c r="G27" s="117"/>
      <c r="H27" s="71"/>
      <c r="I27" s="7">
        <v>0</v>
      </c>
      <c r="J27" s="7"/>
      <c r="K27" s="117" t="s">
        <v>7</v>
      </c>
      <c r="L27" s="117"/>
      <c r="M27" s="117"/>
      <c r="N27" s="117"/>
      <c r="O27" s="117"/>
      <c r="P27" s="117"/>
      <c r="Q27" s="116"/>
      <c r="R27" s="71"/>
      <c r="S27" s="7">
        <v>0</v>
      </c>
      <c r="T27" s="7"/>
    </row>
    <row r="28" spans="2:24" ht="13.5" customHeight="1" x14ac:dyDescent="0.2">
      <c r="B28" s="115" t="s">
        <v>8</v>
      </c>
      <c r="C28" s="117"/>
      <c r="D28" s="117"/>
      <c r="E28" s="117"/>
      <c r="F28" s="117"/>
      <c r="G28" s="117"/>
      <c r="H28" s="71"/>
      <c r="I28" s="7">
        <v>0</v>
      </c>
      <c r="J28" s="7"/>
      <c r="K28" s="117" t="s">
        <v>8</v>
      </c>
      <c r="L28" s="117"/>
      <c r="M28" s="117"/>
      <c r="N28" s="117"/>
      <c r="O28" s="117"/>
      <c r="P28" s="117"/>
      <c r="Q28" s="116"/>
      <c r="R28" s="71"/>
      <c r="S28" s="7">
        <v>0</v>
      </c>
      <c r="T28" s="7"/>
    </row>
    <row r="29" spans="2:24" ht="13.5" customHeight="1" x14ac:dyDescent="0.2">
      <c r="B29" s="111" t="s">
        <v>33</v>
      </c>
      <c r="C29" s="112"/>
      <c r="D29" s="112"/>
      <c r="E29" s="112"/>
      <c r="F29" s="112"/>
      <c r="G29" s="142"/>
      <c r="H29" s="72"/>
      <c r="I29" s="8">
        <f>I31+I30</f>
        <v>0</v>
      </c>
      <c r="J29" s="8">
        <f>J30</f>
        <v>0</v>
      </c>
      <c r="K29" s="111" t="s">
        <v>44</v>
      </c>
      <c r="L29" s="112"/>
      <c r="M29" s="112"/>
      <c r="N29" s="112"/>
      <c r="O29" s="112"/>
      <c r="P29" s="112"/>
      <c r="Q29" s="142"/>
      <c r="R29" s="72"/>
      <c r="S29" s="8">
        <f>S31+S30</f>
        <v>0</v>
      </c>
      <c r="T29" s="8">
        <f>T30</f>
        <v>0</v>
      </c>
    </row>
    <row r="30" spans="2:24" ht="13.5" customHeight="1" x14ac:dyDescent="0.2">
      <c r="B30" s="115" t="s">
        <v>34</v>
      </c>
      <c r="C30" s="117"/>
      <c r="D30" s="117"/>
      <c r="E30" s="117"/>
      <c r="F30" s="117"/>
      <c r="G30" s="140"/>
      <c r="H30" s="72"/>
      <c r="I30" s="7">
        <v>0</v>
      </c>
      <c r="J30" s="97"/>
      <c r="K30" s="115" t="s">
        <v>42</v>
      </c>
      <c r="L30" s="117"/>
      <c r="M30" s="117"/>
      <c r="N30" s="117"/>
      <c r="O30" s="117"/>
      <c r="P30" s="117"/>
      <c r="Q30" s="140"/>
      <c r="R30" s="72"/>
      <c r="S30" s="7">
        <v>0</v>
      </c>
      <c r="T30" s="97"/>
    </row>
    <row r="31" spans="2:24" ht="13.5" hidden="1" customHeight="1" x14ac:dyDescent="0.2">
      <c r="B31" s="115" t="s">
        <v>35</v>
      </c>
      <c r="C31" s="117"/>
      <c r="D31" s="117"/>
      <c r="E31" s="117"/>
      <c r="F31" s="117"/>
      <c r="G31" s="140"/>
      <c r="H31" s="71"/>
      <c r="I31" s="7">
        <v>0</v>
      </c>
      <c r="J31" s="7"/>
      <c r="K31" s="115" t="s">
        <v>43</v>
      </c>
      <c r="L31" s="117"/>
      <c r="M31" s="117"/>
      <c r="N31" s="117"/>
      <c r="O31" s="117"/>
      <c r="P31" s="117"/>
      <c r="Q31" s="140"/>
      <c r="R31" s="71"/>
      <c r="S31" s="7">
        <v>0</v>
      </c>
      <c r="T31" s="7"/>
    </row>
    <row r="32" spans="2:24" ht="13.5" customHeight="1" x14ac:dyDescent="0.2">
      <c r="B32" s="111" t="s">
        <v>36</v>
      </c>
      <c r="C32" s="112"/>
      <c r="D32" s="112"/>
      <c r="E32" s="112"/>
      <c r="F32" s="112"/>
      <c r="G32" s="112"/>
      <c r="H32" s="71"/>
      <c r="I32" s="8">
        <f>SUM(I33:I36)</f>
        <v>443815989.65000004</v>
      </c>
      <c r="J32" s="8">
        <f>SUM(J33:J36)</f>
        <v>1017911985.04</v>
      </c>
      <c r="K32" s="112" t="s">
        <v>45</v>
      </c>
      <c r="L32" s="112"/>
      <c r="M32" s="112"/>
      <c r="N32" s="112"/>
      <c r="O32" s="112"/>
      <c r="P32" s="112"/>
      <c r="Q32" s="114"/>
      <c r="R32" s="71"/>
      <c r="S32" s="8">
        <f>SUM(S33:S36)</f>
        <v>213696973.27000001</v>
      </c>
      <c r="T32" s="8">
        <f>SUM(T33:T36)</f>
        <v>520615109.21000004</v>
      </c>
      <c r="U32" s="5"/>
    </row>
    <row r="33" spans="2:27" ht="13.5" customHeight="1" x14ac:dyDescent="0.2">
      <c r="B33" s="141" t="s">
        <v>84</v>
      </c>
      <c r="C33" s="114"/>
      <c r="D33" s="114"/>
      <c r="E33" s="114"/>
      <c r="F33" s="114"/>
      <c r="G33" s="143"/>
      <c r="H33" s="71"/>
      <c r="I33" s="97">
        <v>424284320.60000002</v>
      </c>
      <c r="J33" s="98">
        <v>934865826.45000005</v>
      </c>
      <c r="K33" s="117" t="s">
        <v>13</v>
      </c>
      <c r="L33" s="116"/>
      <c r="M33" s="116"/>
      <c r="N33" s="116"/>
      <c r="O33" s="116"/>
      <c r="P33" s="116"/>
      <c r="Q33" s="116"/>
      <c r="R33" s="71"/>
      <c r="S33" s="97">
        <v>212013940.65000001</v>
      </c>
      <c r="T33" s="98">
        <v>319313128.74000001</v>
      </c>
    </row>
    <row r="34" spans="2:27" ht="13.5" customHeight="1" x14ac:dyDescent="0.2">
      <c r="B34" s="141" t="s">
        <v>83</v>
      </c>
      <c r="C34" s="114"/>
      <c r="D34" s="114"/>
      <c r="E34" s="114"/>
      <c r="F34" s="114"/>
      <c r="G34" s="114"/>
      <c r="H34" s="71"/>
      <c r="I34" s="97">
        <v>19531669.050000001</v>
      </c>
      <c r="J34" s="97">
        <v>82813787.280000001</v>
      </c>
      <c r="K34" s="117" t="s">
        <v>14</v>
      </c>
      <c r="L34" s="117"/>
      <c r="M34" s="117"/>
      <c r="N34" s="117"/>
      <c r="O34" s="117"/>
      <c r="P34" s="117"/>
      <c r="Q34" s="116"/>
      <c r="R34" s="71"/>
      <c r="S34" s="97">
        <v>1683032.62</v>
      </c>
      <c r="T34" s="98">
        <v>201301980.47</v>
      </c>
    </row>
    <row r="35" spans="2:27" ht="13.5" customHeight="1" x14ac:dyDescent="0.2">
      <c r="B35" s="115" t="s">
        <v>9</v>
      </c>
      <c r="C35" s="117"/>
      <c r="D35" s="117"/>
      <c r="E35" s="117"/>
      <c r="F35" s="117"/>
      <c r="G35" s="117"/>
      <c r="H35" s="72">
        <v>4</v>
      </c>
      <c r="I35" s="97">
        <v>0</v>
      </c>
      <c r="J35" s="97">
        <v>232371.31</v>
      </c>
      <c r="K35" s="117" t="s">
        <v>9</v>
      </c>
      <c r="L35" s="117"/>
      <c r="M35" s="117"/>
      <c r="N35" s="117"/>
      <c r="O35" s="117"/>
      <c r="P35" s="117"/>
      <c r="Q35" s="116"/>
      <c r="R35" s="72"/>
      <c r="S35" s="82">
        <v>0</v>
      </c>
      <c r="T35" s="7"/>
      <c r="W35" s="112"/>
      <c r="X35" s="112"/>
      <c r="Y35" s="112"/>
    </row>
    <row r="36" spans="2:27" ht="13.5" customHeight="1" x14ac:dyDescent="0.2">
      <c r="B36" s="115" t="s">
        <v>10</v>
      </c>
      <c r="C36" s="117"/>
      <c r="D36" s="117"/>
      <c r="E36" s="117"/>
      <c r="F36" s="117"/>
      <c r="G36" s="117"/>
      <c r="H36" s="71"/>
      <c r="I36" s="7"/>
      <c r="J36" s="7"/>
      <c r="K36" s="117" t="s">
        <v>11</v>
      </c>
      <c r="L36" s="117"/>
      <c r="M36" s="117"/>
      <c r="N36" s="117"/>
      <c r="O36" s="117"/>
      <c r="P36" s="117"/>
      <c r="Q36" s="116"/>
      <c r="R36" s="71"/>
      <c r="S36" s="7">
        <v>0</v>
      </c>
      <c r="T36" s="7"/>
    </row>
    <row r="37" spans="2:27" ht="13.5" customHeight="1" x14ac:dyDescent="0.2">
      <c r="B37" s="111" t="s">
        <v>37</v>
      </c>
      <c r="C37" s="112"/>
      <c r="D37" s="112"/>
      <c r="E37" s="112"/>
      <c r="F37" s="112"/>
      <c r="G37" s="112"/>
      <c r="H37" s="71"/>
      <c r="I37" s="8">
        <f>SUM(I38:I40)</f>
        <v>438006918.44999993</v>
      </c>
      <c r="J37" s="8">
        <f>SUM(J38:J40)</f>
        <v>1797113477.8399999</v>
      </c>
      <c r="K37" s="112" t="s">
        <v>46</v>
      </c>
      <c r="L37" s="112"/>
      <c r="M37" s="112"/>
      <c r="N37" s="112"/>
      <c r="O37" s="112"/>
      <c r="P37" s="112"/>
      <c r="Q37" s="114"/>
      <c r="R37" s="71"/>
      <c r="S37" s="8">
        <f>SUM(S38:S40)</f>
        <v>556865217.87</v>
      </c>
      <c r="T37" s="8">
        <f>SUM(T38:T40)</f>
        <v>1119420793.5899999</v>
      </c>
      <c r="U37" s="9"/>
      <c r="W37" s="10"/>
    </row>
    <row r="38" spans="2:27" ht="13.5" customHeight="1" x14ac:dyDescent="0.2">
      <c r="B38" s="115" t="s">
        <v>38</v>
      </c>
      <c r="C38" s="116"/>
      <c r="D38" s="116"/>
      <c r="E38" s="116"/>
      <c r="F38" s="116"/>
      <c r="G38" s="116"/>
      <c r="H38" s="72" t="s">
        <v>56</v>
      </c>
      <c r="I38" s="7">
        <v>278738366.72999996</v>
      </c>
      <c r="J38" s="97">
        <v>1537766309.49</v>
      </c>
      <c r="K38" s="117" t="s">
        <v>38</v>
      </c>
      <c r="L38" s="116"/>
      <c r="M38" s="116"/>
      <c r="N38" s="116"/>
      <c r="O38" s="116"/>
      <c r="P38" s="116"/>
      <c r="Q38" s="116"/>
      <c r="R38" s="72" t="s">
        <v>81</v>
      </c>
      <c r="S38" s="97">
        <v>422309436.94</v>
      </c>
      <c r="T38" s="98">
        <v>989667513.00999999</v>
      </c>
      <c r="U38" s="9"/>
      <c r="V38" s="12"/>
      <c r="W38" s="12"/>
      <c r="X38" s="34"/>
      <c r="Y38" s="34"/>
      <c r="Z38" s="34"/>
      <c r="AA38" s="34"/>
    </row>
    <row r="39" spans="2:27" ht="13.5" customHeight="1" x14ac:dyDescent="0.2">
      <c r="B39" s="115" t="s">
        <v>54</v>
      </c>
      <c r="C39" s="116"/>
      <c r="D39" s="116"/>
      <c r="E39" s="116"/>
      <c r="F39" s="116"/>
      <c r="G39" s="116"/>
      <c r="H39" s="72"/>
      <c r="I39" s="7"/>
      <c r="J39" s="97" t="s">
        <v>60</v>
      </c>
      <c r="K39" s="117" t="s">
        <v>54</v>
      </c>
      <c r="L39" s="116"/>
      <c r="M39" s="116"/>
      <c r="N39" s="116"/>
      <c r="O39" s="116"/>
      <c r="P39" s="116"/>
      <c r="Q39" s="116"/>
      <c r="R39" s="71"/>
      <c r="S39" s="7"/>
      <c r="T39" s="98" t="s">
        <v>60</v>
      </c>
      <c r="U39" s="9"/>
      <c r="V39" s="12"/>
      <c r="W39" s="12"/>
      <c r="X39" s="34"/>
      <c r="Y39" s="34"/>
      <c r="Z39" s="34"/>
      <c r="AA39" s="34"/>
    </row>
    <row r="40" spans="2:27" ht="13.5" customHeight="1" x14ac:dyDescent="0.2">
      <c r="B40" s="115" t="s">
        <v>9</v>
      </c>
      <c r="C40" s="117"/>
      <c r="D40" s="117"/>
      <c r="E40" s="117"/>
      <c r="F40" s="117"/>
      <c r="G40" s="117"/>
      <c r="H40" s="72" t="s">
        <v>57</v>
      </c>
      <c r="I40" s="7">
        <v>159268551.72</v>
      </c>
      <c r="J40" s="55">
        <v>259347168.34999999</v>
      </c>
      <c r="K40" s="117" t="s">
        <v>9</v>
      </c>
      <c r="L40" s="117"/>
      <c r="M40" s="117"/>
      <c r="N40" s="117"/>
      <c r="O40" s="117"/>
      <c r="P40" s="117"/>
      <c r="Q40" s="116"/>
      <c r="R40" s="72" t="s">
        <v>82</v>
      </c>
      <c r="S40" s="7">
        <f>Conciliação!B15</f>
        <v>134555780.93000001</v>
      </c>
      <c r="T40" s="98">
        <v>129753280.58</v>
      </c>
      <c r="U40" s="20"/>
      <c r="V40" s="17"/>
    </row>
    <row r="41" spans="2:27" ht="15" customHeight="1" x14ac:dyDescent="0.2">
      <c r="B41" s="118" t="s">
        <v>39</v>
      </c>
      <c r="C41" s="119"/>
      <c r="D41" s="119"/>
      <c r="E41" s="119"/>
      <c r="F41" s="119"/>
      <c r="G41" s="119"/>
      <c r="H41" s="80"/>
      <c r="I41" s="75">
        <f>I9+I24+I29+I32+I37</f>
        <v>1589477084.21</v>
      </c>
      <c r="J41" s="75">
        <f>J9+J24+J32+J37+J29</f>
        <v>3220259994.5599999</v>
      </c>
      <c r="K41" s="73" t="s">
        <v>47</v>
      </c>
      <c r="L41" s="74"/>
      <c r="M41" s="74"/>
      <c r="N41" s="74"/>
      <c r="O41" s="74"/>
      <c r="P41" s="74"/>
      <c r="Q41" s="74"/>
      <c r="R41" s="80"/>
      <c r="S41" s="75">
        <f>S37+S32+S24+S9+S29</f>
        <v>1589477084.21</v>
      </c>
      <c r="T41" s="75">
        <f>T37+T32+T24+T9+T29</f>
        <v>3220259994.5599999</v>
      </c>
      <c r="U41" s="4"/>
      <c r="V41" s="10">
        <f>S41-I41</f>
        <v>0</v>
      </c>
      <c r="W41" s="10">
        <f>T41-J41</f>
        <v>0</v>
      </c>
      <c r="X41" s="35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64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11.25" x14ac:dyDescent="0.2">
      <c r="B43" s="14"/>
      <c r="C43" s="14"/>
      <c r="D43" s="14"/>
      <c r="E43" s="14"/>
      <c r="F43" s="14"/>
      <c r="G43" s="14"/>
      <c r="H43" s="6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6"/>
      <c r="D44" s="36"/>
      <c r="E44" s="36"/>
      <c r="F44" s="36"/>
      <c r="G44" s="36"/>
      <c r="H44" s="66"/>
      <c r="I44" s="36"/>
      <c r="J44" s="36"/>
      <c r="K44" s="36"/>
      <c r="L44" s="36"/>
      <c r="M44" s="36"/>
      <c r="N44" s="36"/>
      <c r="O44" s="36"/>
      <c r="P44" s="36"/>
      <c r="Q44" s="37"/>
      <c r="R44" s="37"/>
      <c r="S44" s="36"/>
      <c r="T44" s="37"/>
    </row>
    <row r="45" spans="2:27" s="16" customFormat="1" ht="26.25" customHeight="1" x14ac:dyDescent="0.2">
      <c r="B45" s="102" t="s">
        <v>93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"/>
      <c r="V45" s="1"/>
      <c r="W45" s="1"/>
    </row>
    <row r="46" spans="2:27" s="16" customFormat="1" ht="11.25" customHeight="1" x14ac:dyDescent="0.2">
      <c r="B46" s="52" t="s">
        <v>29</v>
      </c>
      <c r="C46" s="52"/>
      <c r="D46" s="52"/>
      <c r="E46" s="52"/>
      <c r="F46" s="52"/>
      <c r="G46" s="52"/>
      <c r="H46" s="67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1"/>
      <c r="V46" s="1"/>
      <c r="W46" s="1"/>
    </row>
    <row r="47" spans="2:27" s="16" customFormat="1" ht="11.25" customHeight="1" x14ac:dyDescent="0.2">
      <c r="B47" s="113" t="s">
        <v>76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"/>
      <c r="V47" s="1"/>
      <c r="W47" s="1"/>
    </row>
    <row r="48" spans="2:27" s="16" customFormat="1" ht="59.25" customHeight="1" x14ac:dyDescent="0.2">
      <c r="B48" s="113" t="s">
        <v>77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"/>
      <c r="V48" s="1"/>
      <c r="W48" s="1"/>
    </row>
    <row r="49" spans="2:23" ht="11.25" x14ac:dyDescent="0.2">
      <c r="B49" s="52" t="s">
        <v>80</v>
      </c>
      <c r="C49" s="52"/>
      <c r="D49" s="52"/>
      <c r="E49" s="52"/>
      <c r="F49" s="52"/>
      <c r="G49" s="52"/>
      <c r="H49" s="67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2:23" s="16" customFormat="1" ht="11.25" customHeight="1" x14ac:dyDescent="0.2">
      <c r="B50" s="113" t="s">
        <v>94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"/>
      <c r="V50" s="1"/>
      <c r="W50" s="1"/>
    </row>
    <row r="51" spans="2:23" s="16" customFormat="1" ht="25.5" customHeight="1" x14ac:dyDescent="0.2">
      <c r="B51" s="125" t="s">
        <v>95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49"/>
      <c r="V51" s="1"/>
      <c r="W51" s="1"/>
    </row>
    <row r="52" spans="2:23" s="16" customFormat="1" ht="36" customHeight="1" x14ac:dyDescent="0.2">
      <c r="B52" s="101" t="s">
        <v>96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49"/>
      <c r="V52" s="1"/>
      <c r="W52" s="1"/>
    </row>
    <row r="53" spans="2:23" s="16" customFormat="1" ht="22.5" customHeight="1" x14ac:dyDescent="0.2">
      <c r="B53" s="123" t="s">
        <v>86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49"/>
      <c r="V53" s="1"/>
      <c r="W53" s="1"/>
    </row>
    <row r="54" spans="2:23" s="16" customFormat="1" ht="11.25" customHeight="1" x14ac:dyDescent="0.2">
      <c r="B54" s="101" t="s">
        <v>85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49"/>
      <c r="V54" s="1"/>
      <c r="W54" s="1"/>
    </row>
    <row r="55" spans="2:23" s="16" customFormat="1" ht="13.5" customHeight="1" x14ac:dyDescent="0.2">
      <c r="B55" s="54"/>
      <c r="C55" s="54"/>
      <c r="D55" s="54"/>
      <c r="E55" s="27"/>
      <c r="F55" s="33"/>
      <c r="G55" s="33"/>
      <c r="H55" s="68"/>
      <c r="I55" s="33"/>
      <c r="J55" s="27"/>
      <c r="K55" s="54"/>
      <c r="L55" s="27"/>
      <c r="M55" s="53"/>
      <c r="N55" s="53"/>
      <c r="O55" s="29"/>
      <c r="P55" s="29"/>
      <c r="Q55" s="30"/>
      <c r="R55" s="30"/>
      <c r="S55" s="27"/>
      <c r="U55" s="49"/>
      <c r="V55" s="1"/>
      <c r="W55" s="1"/>
    </row>
    <row r="56" spans="2:23" s="16" customFormat="1" ht="13.5" customHeight="1" x14ac:dyDescent="0.2">
      <c r="B56" s="54"/>
      <c r="C56" s="54"/>
      <c r="D56" s="54"/>
      <c r="E56" s="27"/>
      <c r="F56" s="33"/>
      <c r="G56" s="33"/>
      <c r="H56" s="68"/>
      <c r="I56" s="33"/>
      <c r="J56" s="27"/>
      <c r="K56" s="54"/>
      <c r="L56" s="27"/>
      <c r="M56" s="53"/>
      <c r="N56" s="53"/>
      <c r="O56" s="29"/>
      <c r="P56" s="29"/>
      <c r="Q56" s="30"/>
      <c r="R56" s="30"/>
      <c r="S56" s="27"/>
      <c r="U56" s="49"/>
      <c r="V56" s="1"/>
      <c r="W56" s="1"/>
    </row>
    <row r="57" spans="2:23" s="16" customFormat="1" ht="13.5" customHeight="1" x14ac:dyDescent="0.2">
      <c r="B57" s="1"/>
      <c r="C57" s="17"/>
      <c r="D57" s="1"/>
      <c r="E57" s="5"/>
      <c r="F57" s="1"/>
      <c r="G57" s="1"/>
      <c r="H57" s="6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2:23" s="16" customFormat="1" ht="13.5" customHeight="1" x14ac:dyDescent="0.2">
      <c r="B58" s="103" t="s">
        <v>63</v>
      </c>
      <c r="C58" s="103"/>
      <c r="D58" s="103"/>
      <c r="E58" s="27"/>
      <c r="F58" s="103" t="s">
        <v>73</v>
      </c>
      <c r="G58" s="103"/>
      <c r="H58" s="103"/>
      <c r="I58" s="103"/>
      <c r="J58" s="27"/>
      <c r="K58" s="104" t="s">
        <v>87</v>
      </c>
      <c r="L58" s="104"/>
      <c r="M58" s="104"/>
      <c r="N58" s="76"/>
      <c r="O58" s="76"/>
      <c r="P58" s="76" t="s">
        <v>78</v>
      </c>
      <c r="Q58" s="76"/>
      <c r="R58" s="76"/>
      <c r="S58" s="76"/>
      <c r="U58" s="1"/>
      <c r="V58" s="1"/>
      <c r="W58" s="1"/>
    </row>
    <row r="59" spans="2:23" ht="13.5" customHeight="1" x14ac:dyDescent="0.2">
      <c r="B59" s="105" t="s">
        <v>64</v>
      </c>
      <c r="C59" s="105"/>
      <c r="D59" s="105"/>
      <c r="E59" s="27"/>
      <c r="F59" s="105" t="s">
        <v>62</v>
      </c>
      <c r="G59" s="105"/>
      <c r="H59" s="105"/>
      <c r="I59" s="105"/>
      <c r="J59" s="27"/>
      <c r="K59" s="106" t="s">
        <v>88</v>
      </c>
      <c r="L59" s="106"/>
      <c r="M59" s="106"/>
      <c r="N59" s="77"/>
      <c r="O59" s="77"/>
      <c r="P59" s="77" t="s">
        <v>79</v>
      </c>
      <c r="Q59" s="77"/>
      <c r="R59" s="77"/>
      <c r="S59" s="77"/>
    </row>
    <row r="60" spans="2:23" ht="13.5" customHeight="1" x14ac:dyDescent="0.2">
      <c r="B60" s="126" t="s">
        <v>65</v>
      </c>
      <c r="C60" s="126"/>
      <c r="D60" s="126"/>
      <c r="E60" s="27"/>
      <c r="F60" s="33"/>
      <c r="G60" s="83"/>
      <c r="H60" s="83" t="s">
        <v>74</v>
      </c>
      <c r="I60" s="33"/>
      <c r="J60" s="27"/>
      <c r="K60" s="56"/>
      <c r="L60" s="56" t="s">
        <v>89</v>
      </c>
      <c r="M60" s="56"/>
      <c r="N60" s="78"/>
      <c r="O60" s="78"/>
      <c r="P60" s="109" t="s">
        <v>61</v>
      </c>
      <c r="Q60" s="109"/>
      <c r="R60" s="78"/>
      <c r="S60" s="78"/>
    </row>
    <row r="61" spans="2:23" ht="13.5" customHeight="1" x14ac:dyDescent="0.2">
      <c r="B61" s="128" t="s">
        <v>27</v>
      </c>
      <c r="C61" s="128"/>
      <c r="D61" s="128"/>
      <c r="E61" s="27"/>
      <c r="F61" s="33"/>
      <c r="G61" s="84"/>
      <c r="H61" s="84" t="s">
        <v>58</v>
      </c>
      <c r="I61" s="33"/>
      <c r="J61" s="27"/>
      <c r="K61" s="107" t="s">
        <v>28</v>
      </c>
      <c r="L61" s="107"/>
      <c r="M61" s="107"/>
      <c r="N61" s="76"/>
      <c r="O61" s="76"/>
      <c r="P61" s="108" t="s">
        <v>26</v>
      </c>
      <c r="Q61" s="108"/>
      <c r="R61" s="76"/>
      <c r="S61" s="76"/>
    </row>
    <row r="62" spans="2:23" ht="13.5" customHeight="1" x14ac:dyDescent="0.2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</row>
    <row r="64" spans="2:23" ht="13.5" customHeight="1" x14ac:dyDescent="0.2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</row>
    <row r="65" spans="2:20" ht="13.5" customHeight="1" x14ac:dyDescent="0.2">
      <c r="B65" s="103"/>
      <c r="C65" s="103"/>
      <c r="D65" s="103"/>
      <c r="E65" s="27"/>
      <c r="F65" s="28"/>
      <c r="G65" s="28"/>
      <c r="H65" s="70"/>
      <c r="I65" s="28"/>
      <c r="J65" s="27"/>
      <c r="K65" s="43"/>
      <c r="L65" s="27"/>
      <c r="M65" s="43"/>
      <c r="N65" s="43"/>
      <c r="O65" s="29"/>
      <c r="P65" s="29"/>
      <c r="Q65" s="30"/>
      <c r="R65" s="30"/>
      <c r="S65" s="27"/>
    </row>
    <row r="66" spans="2:20" ht="13.5" customHeight="1" x14ac:dyDescent="0.2">
      <c r="B66" s="105"/>
      <c r="C66" s="105"/>
      <c r="D66" s="105"/>
      <c r="E66" s="27"/>
      <c r="F66" s="31"/>
      <c r="G66" s="31"/>
      <c r="H66" s="60"/>
      <c r="I66" s="31"/>
      <c r="J66" s="27"/>
      <c r="K66" s="44"/>
      <c r="L66" s="27"/>
      <c r="M66" s="44"/>
      <c r="N66" s="44"/>
      <c r="O66" s="32"/>
      <c r="P66" s="32"/>
      <c r="Q66" s="30"/>
      <c r="R66" s="30"/>
      <c r="S66" s="27"/>
    </row>
    <row r="67" spans="2:20" ht="13.5" customHeight="1" x14ac:dyDescent="0.2">
      <c r="B67" s="126"/>
      <c r="C67" s="126"/>
      <c r="D67" s="126"/>
      <c r="E67" s="27"/>
      <c r="F67" s="33"/>
      <c r="G67" s="33"/>
      <c r="H67" s="60"/>
      <c r="I67" s="33"/>
      <c r="J67" s="27"/>
      <c r="K67" s="45"/>
      <c r="L67" s="27"/>
      <c r="M67" s="45"/>
      <c r="N67" s="45"/>
      <c r="O67" s="45"/>
      <c r="P67" s="62"/>
      <c r="Q67" s="30"/>
      <c r="R67" s="30"/>
      <c r="S67" s="27"/>
    </row>
    <row r="68" spans="2:20" ht="13.5" customHeight="1" x14ac:dyDescent="0.2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30"/>
      <c r="S68" s="27"/>
    </row>
    <row r="79" spans="2:20" ht="36.75" customHeight="1" x14ac:dyDescent="0.2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</row>
    <row r="80" spans="2:20" ht="24.75" customHeight="1" x14ac:dyDescent="0.2"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</row>
    <row r="81" spans="2:20" ht="12.75" customHeight="1" x14ac:dyDescent="0.2">
      <c r="B81" s="123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61"/>
      <c r="S81" s="38"/>
      <c r="T81" s="37"/>
    </row>
  </sheetData>
  <mergeCells count="94"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3:T3"/>
    <mergeCell ref="B4:T4"/>
    <mergeCell ref="B6:T6"/>
    <mergeCell ref="B5:T5"/>
    <mergeCell ref="B7:T7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79:T79"/>
    <mergeCell ref="B80:T80"/>
    <mergeCell ref="B81:Q81"/>
    <mergeCell ref="B50:T50"/>
    <mergeCell ref="B51:T51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1:T1"/>
    <mergeCell ref="B2:T2"/>
    <mergeCell ref="B32:G32"/>
    <mergeCell ref="B48:T48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8:G8"/>
    <mergeCell ref="B52:T52"/>
    <mergeCell ref="B68:Q68"/>
    <mergeCell ref="F58:I58"/>
    <mergeCell ref="K58:M58"/>
    <mergeCell ref="F59:I59"/>
    <mergeCell ref="K59:M59"/>
    <mergeCell ref="K61:M61"/>
    <mergeCell ref="P61:Q61"/>
    <mergeCell ref="P60:Q60"/>
  </mergeCells>
  <printOptions horizontalCentered="1"/>
  <pageMargins left="0.15748031496062992" right="0.11811023622047245" top="0.82677165354330717" bottom="0" header="0" footer="0"/>
  <pageSetup paperSize="9" scale="61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7"/>
  <sheetViews>
    <sheetView workbookViewId="0">
      <selection activeCell="B10" sqref="B10"/>
    </sheetView>
  </sheetViews>
  <sheetFormatPr defaultRowHeight="12.75" x14ac:dyDescent="0.2"/>
  <cols>
    <col min="1" max="1" width="36.5703125" customWidth="1"/>
    <col min="2" max="2" width="15" customWidth="1"/>
    <col min="3" max="3" width="13.85546875" bestFit="1" customWidth="1"/>
    <col min="7" max="7" width="16.140625" customWidth="1"/>
    <col min="9" max="9" width="13.85546875" bestFit="1" customWidth="1"/>
  </cols>
  <sheetData>
    <row r="1" spans="1:9" x14ac:dyDescent="0.2">
      <c r="A1" s="21" t="s">
        <v>18</v>
      </c>
      <c r="B1" s="22"/>
      <c r="C1" s="23"/>
      <c r="D1" s="23"/>
    </row>
    <row r="2" spans="1:9" x14ac:dyDescent="0.2">
      <c r="A2" s="21" t="s">
        <v>19</v>
      </c>
      <c r="B2" s="22"/>
      <c r="C2" s="23"/>
      <c r="D2" s="23"/>
    </row>
    <row r="3" spans="1:9" x14ac:dyDescent="0.2">
      <c r="A3" s="25" t="s">
        <v>68</v>
      </c>
      <c r="B3" s="22">
        <v>392172573.91000003</v>
      </c>
      <c r="C3" s="23"/>
      <c r="D3" s="23"/>
    </row>
    <row r="4" spans="1:9" x14ac:dyDescent="0.2">
      <c r="A4" s="23" t="s">
        <v>49</v>
      </c>
      <c r="B4" s="40">
        <f>113785255.43+4281082.57</f>
        <v>118066338</v>
      </c>
      <c r="C4" s="23" t="s">
        <v>0</v>
      </c>
      <c r="D4" s="23"/>
    </row>
    <row r="5" spans="1:9" x14ac:dyDescent="0.2">
      <c r="A5" s="24" t="s">
        <v>48</v>
      </c>
      <c r="B5" s="95">
        <v>87929474.969999999</v>
      </c>
      <c r="C5" s="23" t="s">
        <v>1</v>
      </c>
      <c r="D5" s="23"/>
    </row>
    <row r="6" spans="1:9" x14ac:dyDescent="0.2">
      <c r="A6" s="25" t="s">
        <v>69</v>
      </c>
      <c r="B6" s="51">
        <f>B3+B4-B5</f>
        <v>422309436.94000006</v>
      </c>
      <c r="C6" s="23"/>
      <c r="D6" s="23"/>
    </row>
    <row r="7" spans="1:9" x14ac:dyDescent="0.2">
      <c r="A7" s="25" t="s">
        <v>67</v>
      </c>
      <c r="B7" s="81">
        <f>B2+B6</f>
        <v>422309436.94000006</v>
      </c>
      <c r="C7" s="23"/>
      <c r="D7" s="23"/>
      <c r="G7" s="51"/>
    </row>
    <row r="8" spans="1:9" x14ac:dyDescent="0.2">
      <c r="A8" s="23"/>
      <c r="B8" s="22"/>
      <c r="C8" s="23"/>
      <c r="D8" s="23"/>
    </row>
    <row r="9" spans="1:9" x14ac:dyDescent="0.2">
      <c r="A9" s="21" t="s">
        <v>21</v>
      </c>
      <c r="B9" s="22"/>
      <c r="C9" s="23"/>
      <c r="D9" s="23"/>
    </row>
    <row r="10" spans="1:9" x14ac:dyDescent="0.2">
      <c r="A10" s="24" t="s">
        <v>22</v>
      </c>
      <c r="B10" s="100">
        <v>126555780.93000001</v>
      </c>
      <c r="C10" s="41" t="s">
        <v>91</v>
      </c>
      <c r="D10" s="39"/>
      <c r="E10" s="40"/>
      <c r="F10" s="39"/>
      <c r="G10" s="39"/>
      <c r="H10" s="39"/>
      <c r="I10" s="39"/>
    </row>
    <row r="11" spans="1:9" x14ac:dyDescent="0.2">
      <c r="A11" s="23" t="s">
        <v>23</v>
      </c>
      <c r="B11" s="51"/>
      <c r="C11" s="99"/>
      <c r="D11" s="23"/>
    </row>
    <row r="12" spans="1:9" x14ac:dyDescent="0.2">
      <c r="A12" s="23" t="s">
        <v>23</v>
      </c>
      <c r="B12" s="86"/>
      <c r="C12" s="85"/>
      <c r="D12" s="23"/>
    </row>
    <row r="13" spans="1:9" x14ac:dyDescent="0.2">
      <c r="A13" s="23" t="s">
        <v>23</v>
      </c>
      <c r="B13" s="86"/>
      <c r="C13" s="85"/>
      <c r="D13" s="23"/>
    </row>
    <row r="14" spans="1:9" x14ac:dyDescent="0.2">
      <c r="A14" s="23" t="s">
        <v>20</v>
      </c>
      <c r="B14" s="40">
        <v>8000000</v>
      </c>
      <c r="C14" s="25" t="s">
        <v>92</v>
      </c>
      <c r="D14" s="23"/>
    </row>
    <row r="15" spans="1:9" x14ac:dyDescent="0.2">
      <c r="A15" s="23"/>
      <c r="B15" s="51">
        <f>B17+B18</f>
        <v>134555780.93000001</v>
      </c>
      <c r="C15" s="23"/>
      <c r="D15" s="23"/>
    </row>
    <row r="16" spans="1:9" x14ac:dyDescent="0.2">
      <c r="A16" s="21" t="s">
        <v>24</v>
      </c>
      <c r="B16" s="22"/>
      <c r="C16" s="23"/>
      <c r="D16" s="23"/>
    </row>
    <row r="17" spans="1:9" x14ac:dyDescent="0.2">
      <c r="A17" s="24" t="s">
        <v>66</v>
      </c>
      <c r="B17" s="22">
        <f>B10+B11+B12+B13</f>
        <v>126555780.93000001</v>
      </c>
      <c r="D17" s="23"/>
    </row>
    <row r="18" spans="1:9" x14ac:dyDescent="0.2">
      <c r="A18" s="23" t="s">
        <v>23</v>
      </c>
      <c r="B18" s="22">
        <f>B14</f>
        <v>8000000</v>
      </c>
      <c r="C18" s="23"/>
      <c r="D18" s="23"/>
      <c r="I18" s="51"/>
    </row>
    <row r="19" spans="1:9" x14ac:dyDescent="0.2">
      <c r="A19" s="25" t="s">
        <v>70</v>
      </c>
      <c r="B19" s="96">
        <f>B7</f>
        <v>422309436.94000006</v>
      </c>
      <c r="C19" s="22"/>
      <c r="D19" s="23"/>
      <c r="I19" s="51"/>
    </row>
    <row r="20" spans="1:9" x14ac:dyDescent="0.2">
      <c r="A20" s="26" t="s">
        <v>25</v>
      </c>
      <c r="B20" s="50">
        <f>SUM(B17:B19)</f>
        <v>556865217.87000012</v>
      </c>
      <c r="C20" s="22"/>
      <c r="D20" s="23"/>
    </row>
    <row r="26" spans="1:9" x14ac:dyDescent="0.2">
      <c r="B26" s="22"/>
    </row>
    <row r="27" spans="1:9" x14ac:dyDescent="0.2">
      <c r="B27" s="40"/>
    </row>
    <row r="28" spans="1:9" x14ac:dyDescent="0.2">
      <c r="B28" s="40"/>
    </row>
    <row r="29" spans="1:9" x14ac:dyDescent="0.2">
      <c r="B29" s="40"/>
    </row>
    <row r="30" spans="1:9" x14ac:dyDescent="0.2">
      <c r="B30" s="51"/>
    </row>
    <row r="32" spans="1:9" x14ac:dyDescent="0.2">
      <c r="B32" s="51"/>
    </row>
    <row r="33" spans="2:3" x14ac:dyDescent="0.2">
      <c r="B33" s="51"/>
      <c r="C33" s="57"/>
    </row>
    <row r="34" spans="2:3" x14ac:dyDescent="0.2">
      <c r="B34" s="51"/>
    </row>
    <row r="35" spans="2:3" x14ac:dyDescent="0.2">
      <c r="B35" s="51"/>
      <c r="C35" s="57"/>
    </row>
    <row r="36" spans="2:3" x14ac:dyDescent="0.2">
      <c r="B36" s="51"/>
      <c r="C36" s="57"/>
    </row>
    <row r="37" spans="2:3" x14ac:dyDescent="0.2">
      <c r="B37" s="51"/>
      <c r="C37" s="5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Balancete Financeiro  </vt:lpstr>
      <vt:lpstr>Conciliação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Fabiano Silva de Oliveira</cp:lastModifiedBy>
  <cp:lastPrinted>2024-04-01T16:47:36Z</cp:lastPrinted>
  <dcterms:created xsi:type="dcterms:W3CDTF">2016-06-01T16:19:15Z</dcterms:created>
  <dcterms:modified xsi:type="dcterms:W3CDTF">2025-06-16T15:44:31Z</dcterms:modified>
</cp:coreProperties>
</file>